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activeTab="4"/>
  </bookViews>
  <sheets>
    <sheet name="Pilkades" sheetId="3" r:id="rId1"/>
    <sheet name="Pengel DTD" sheetId="5" r:id="rId2"/>
    <sheet name="Monev Pemdes" sheetId="8" r:id="rId3"/>
    <sheet name="PBB" sheetId="4" r:id="rId4"/>
    <sheet name="Pemer Umum" sheetId="6" r:id="rId5"/>
    <sheet name="Pendampingan Pemer" sheetId="9" r:id="rId6"/>
    <sheet name="KPMD" sheetId="10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5" i="9" l="1"/>
  <c r="Z54" i="9"/>
  <c r="U81" i="9"/>
  <c r="U80" i="9"/>
  <c r="U71" i="9"/>
  <c r="U70" i="9"/>
  <c r="U42" i="9"/>
  <c r="U54" i="9"/>
  <c r="U56" i="9"/>
  <c r="Z26" i="9" l="1"/>
  <c r="X59" i="5"/>
  <c r="X58" i="5"/>
  <c r="S89" i="5"/>
  <c r="V89" i="5" s="1"/>
  <c r="S88" i="5"/>
  <c r="V88" i="5" s="1"/>
  <c r="S44" i="5"/>
  <c r="V44" i="5" s="1"/>
  <c r="S43" i="5"/>
  <c r="V43" i="5" s="1"/>
  <c r="S42" i="5"/>
  <c r="V42" i="5" s="1"/>
  <c r="S41" i="5"/>
  <c r="V41" i="5" s="1"/>
  <c r="V87" i="5" l="1"/>
  <c r="V40" i="5"/>
  <c r="S36" i="5"/>
  <c r="V36" i="5" s="1"/>
  <c r="S37" i="5"/>
  <c r="V37" i="5" s="1"/>
  <c r="S38" i="5"/>
  <c r="V38" i="5" s="1"/>
  <c r="S35" i="5"/>
  <c r="V35" i="5" s="1"/>
  <c r="U89" i="3"/>
  <c r="U88" i="3"/>
  <c r="P90" i="3"/>
  <c r="P89" i="3"/>
  <c r="V34" i="5" l="1"/>
  <c r="V33" i="5" s="1"/>
  <c r="V32" i="5" s="1"/>
  <c r="V31" i="5" s="1"/>
  <c r="V50" i="4"/>
  <c r="S77" i="4"/>
  <c r="V77" i="4" s="1"/>
  <c r="S76" i="4"/>
  <c r="V76" i="4" s="1"/>
  <c r="U107" i="6"/>
  <c r="X107" i="6" s="1"/>
  <c r="V75" i="4" l="1"/>
  <c r="U140" i="6"/>
  <c r="X140" i="6" s="1"/>
  <c r="U139" i="6"/>
  <c r="X139" i="6" s="1"/>
  <c r="U44" i="6"/>
  <c r="X44" i="6" s="1"/>
  <c r="U45" i="6"/>
  <c r="X45" i="6" s="1"/>
  <c r="U46" i="6"/>
  <c r="X46" i="6" s="1"/>
  <c r="U43" i="6"/>
  <c r="X43" i="6" s="1"/>
  <c r="S60" i="8"/>
  <c r="V60" i="8" s="1"/>
  <c r="S85" i="8"/>
  <c r="S84" i="8"/>
  <c r="X42" i="6" l="1"/>
  <c r="X138" i="6"/>
  <c r="S69" i="8"/>
  <c r="V69" i="8" s="1"/>
  <c r="S36" i="8"/>
  <c r="S37" i="8"/>
  <c r="S38" i="8"/>
  <c r="S35" i="8"/>
  <c r="S88" i="8"/>
  <c r="V88" i="8" s="1"/>
  <c r="S87" i="8"/>
  <c r="V87" i="8" s="1"/>
  <c r="S65" i="8"/>
  <c r="V86" i="8" l="1"/>
  <c r="U68" i="10"/>
  <c r="U95" i="10"/>
  <c r="U94" i="10"/>
  <c r="U87" i="10"/>
  <c r="U56" i="10"/>
  <c r="P78" i="3" l="1"/>
  <c r="S78" i="3" s="1"/>
  <c r="P76" i="3"/>
  <c r="P74" i="3"/>
  <c r="P98" i="3"/>
  <c r="S98" i="3" s="1"/>
  <c r="P97" i="3"/>
  <c r="S97" i="3" s="1"/>
  <c r="P65" i="3"/>
  <c r="S65" i="3" s="1"/>
  <c r="P63" i="3"/>
  <c r="S63" i="3" s="1"/>
  <c r="P93" i="3"/>
  <c r="S93" i="3" s="1"/>
  <c r="P94" i="3"/>
  <c r="S94" i="3" s="1"/>
  <c r="U83" i="3"/>
  <c r="P36" i="3"/>
  <c r="S36" i="3" s="1"/>
  <c r="S92" i="3" l="1"/>
  <c r="S96" i="3"/>
  <c r="U91" i="10"/>
  <c r="X91" i="10" s="1"/>
  <c r="U90" i="10"/>
  <c r="X90" i="10" s="1"/>
  <c r="X89" i="10" l="1"/>
  <c r="X95" i="10"/>
  <c r="X94" i="10"/>
  <c r="U131" i="6"/>
  <c r="X131" i="6" s="1"/>
  <c r="U130" i="6"/>
  <c r="X130" i="6" s="1"/>
  <c r="X93" i="10" l="1"/>
  <c r="X129" i="6"/>
  <c r="I104" i="10"/>
  <c r="H101" i="10"/>
  <c r="H102" i="10" s="1"/>
  <c r="H103" i="10" s="1"/>
  <c r="U88" i="10"/>
  <c r="X88" i="10" s="1"/>
  <c r="AA87" i="10"/>
  <c r="Z87" i="10"/>
  <c r="X87" i="10"/>
  <c r="X86" i="10" s="1"/>
  <c r="X85" i="10" s="1"/>
  <c r="X84" i="10"/>
  <c r="Z82" i="10"/>
  <c r="X80" i="10"/>
  <c r="Z79" i="10"/>
  <c r="X79" i="10"/>
  <c r="X78" i="10" s="1"/>
  <c r="X77" i="10" s="1"/>
  <c r="Z77" i="10"/>
  <c r="X68" i="10"/>
  <c r="X67" i="10" s="1"/>
  <c r="X65" i="10"/>
  <c r="U64" i="10"/>
  <c r="X64" i="10" s="1"/>
  <c r="U62" i="10"/>
  <c r="X62" i="10" s="1"/>
  <c r="X56" i="10"/>
  <c r="X55" i="10" s="1"/>
  <c r="X53" i="10"/>
  <c r="X52" i="10"/>
  <c r="X51" i="10"/>
  <c r="X50" i="10"/>
  <c r="X49" i="10"/>
  <c r="X48" i="10"/>
  <c r="X47" i="10"/>
  <c r="X46" i="10"/>
  <c r="X45" i="10"/>
  <c r="X44" i="10"/>
  <c r="X43" i="10"/>
  <c r="X42" i="10"/>
  <c r="X41" i="10"/>
  <c r="X40" i="10"/>
  <c r="X39" i="10"/>
  <c r="X38" i="10"/>
  <c r="X32" i="10"/>
  <c r="U67" i="9"/>
  <c r="X67" i="9" s="1"/>
  <c r="U66" i="9"/>
  <c r="X66" i="9" s="1"/>
  <c r="X54" i="9"/>
  <c r="I91" i="9"/>
  <c r="H88" i="9"/>
  <c r="H89" i="9" s="1"/>
  <c r="H90" i="9" s="1"/>
  <c r="X81" i="9"/>
  <c r="X80" i="9"/>
  <c r="X71" i="9"/>
  <c r="AA70" i="9"/>
  <c r="Z70" i="9"/>
  <c r="X70" i="9"/>
  <c r="X68" i="9"/>
  <c r="AA66" i="9"/>
  <c r="Z66" i="9"/>
  <c r="Z63" i="9"/>
  <c r="Z61" i="9"/>
  <c r="X61" i="9"/>
  <c r="X60" i="9" s="1"/>
  <c r="X59" i="9" s="1"/>
  <c r="Z59" i="9"/>
  <c r="X56" i="9"/>
  <c r="X50" i="9"/>
  <c r="U49" i="9"/>
  <c r="X49" i="9" s="1"/>
  <c r="U47" i="9"/>
  <c r="X47" i="9" s="1"/>
  <c r="X42" i="9"/>
  <c r="Z104" i="6"/>
  <c r="X83" i="10" l="1"/>
  <c r="X61" i="10"/>
  <c r="X37" i="10"/>
  <c r="X36" i="10" s="1"/>
  <c r="X41" i="9"/>
  <c r="X38" i="9"/>
  <c r="X34" i="9"/>
  <c r="X65" i="9"/>
  <c r="X79" i="9"/>
  <c r="X46" i="9"/>
  <c r="X45" i="9" s="1"/>
  <c r="X52" i="9"/>
  <c r="X69" i="9"/>
  <c r="U78" i="6"/>
  <c r="X78" i="6" s="1"/>
  <c r="U79" i="6"/>
  <c r="X79" i="6" s="1"/>
  <c r="U80" i="6"/>
  <c r="X80" i="6" s="1"/>
  <c r="U127" i="6"/>
  <c r="U126" i="6"/>
  <c r="U123" i="6"/>
  <c r="U122" i="6"/>
  <c r="U119" i="6"/>
  <c r="U118" i="6"/>
  <c r="U105" i="6"/>
  <c r="U103" i="6"/>
  <c r="U101" i="6"/>
  <c r="U97" i="6"/>
  <c r="U95" i="6"/>
  <c r="U92" i="6"/>
  <c r="U90" i="6"/>
  <c r="U87" i="6"/>
  <c r="U85" i="6"/>
  <c r="S74" i="4"/>
  <c r="S73" i="4"/>
  <c r="S35" i="4"/>
  <c r="S36" i="4"/>
  <c r="S37" i="4"/>
  <c r="S34" i="4"/>
  <c r="S83" i="5"/>
  <c r="S82" i="5"/>
  <c r="S72" i="5"/>
  <c r="V72" i="5" s="1"/>
  <c r="S86" i="5"/>
  <c r="V86" i="5" s="1"/>
  <c r="S85" i="5"/>
  <c r="V85" i="5" s="1"/>
  <c r="X82" i="10" l="1"/>
  <c r="X60" i="10"/>
  <c r="X59" i="10" s="1"/>
  <c r="X64" i="9"/>
  <c r="X63" i="9" s="1"/>
  <c r="X44" i="9"/>
  <c r="X77" i="6"/>
  <c r="V84" i="5"/>
  <c r="V53" i="8"/>
  <c r="V54" i="8"/>
  <c r="V55" i="8"/>
  <c r="V56" i="8"/>
  <c r="V57" i="8"/>
  <c r="V79" i="8"/>
  <c r="V78" i="8" s="1"/>
  <c r="V77" i="8" s="1"/>
  <c r="V85" i="8"/>
  <c r="V84" i="8"/>
  <c r="V36" i="8"/>
  <c r="V37" i="8"/>
  <c r="V38" i="8"/>
  <c r="V35" i="8"/>
  <c r="I96" i="8"/>
  <c r="H93" i="8"/>
  <c r="H94" i="8" s="1"/>
  <c r="H95" i="8" s="1"/>
  <c r="V65" i="8"/>
  <c r="V52" i="8"/>
  <c r="V51" i="8"/>
  <c r="V50" i="8"/>
  <c r="V49" i="8"/>
  <c r="V48" i="8"/>
  <c r="V47" i="8"/>
  <c r="V46" i="8"/>
  <c r="V45" i="8"/>
  <c r="V44" i="8"/>
  <c r="V43" i="8"/>
  <c r="X37" i="9" l="1"/>
  <c r="X33" i="9" s="1"/>
  <c r="V63" i="8"/>
  <c r="V62" i="8" s="1"/>
  <c r="X35" i="10"/>
  <c r="X30" i="10" s="1"/>
  <c r="X97" i="10" s="1"/>
  <c r="AA97" i="10" s="1"/>
  <c r="V42" i="8"/>
  <c r="V41" i="8" s="1"/>
  <c r="V40" i="8" s="1"/>
  <c r="V83" i="8"/>
  <c r="V82" i="8" s="1"/>
  <c r="V81" i="8" s="1"/>
  <c r="V34" i="8"/>
  <c r="V33" i="8" s="1"/>
  <c r="V32" i="8" s="1"/>
  <c r="V31" i="8" s="1"/>
  <c r="V54" i="4"/>
  <c r="X32" i="9" l="1"/>
  <c r="Z33" i="9" s="1"/>
  <c r="Z35" i="9" s="1"/>
  <c r="Z31" i="10"/>
  <c r="Z33" i="10" s="1"/>
  <c r="V18" i="10"/>
  <c r="X31" i="10"/>
  <c r="V30" i="8"/>
  <c r="V29" i="8" s="1"/>
  <c r="X67" i="4"/>
  <c r="V53" i="4"/>
  <c r="V52" i="4" s="1"/>
  <c r="V43" i="4"/>
  <c r="V44" i="4"/>
  <c r="V45" i="4"/>
  <c r="V46" i="4"/>
  <c r="V47" i="4"/>
  <c r="V48" i="4"/>
  <c r="V49" i="4"/>
  <c r="V42" i="4"/>
  <c r="V58" i="4"/>
  <c r="V57" i="4" s="1"/>
  <c r="V35" i="4"/>
  <c r="V36" i="4"/>
  <c r="V37" i="4"/>
  <c r="V34" i="4"/>
  <c r="X105" i="6"/>
  <c r="X96" i="6"/>
  <c r="X97" i="6"/>
  <c r="X95" i="6"/>
  <c r="X84" i="9" l="1"/>
  <c r="AA84" i="9" s="1"/>
  <c r="V19" i="9"/>
  <c r="V41" i="4"/>
  <c r="V40" i="4" s="1"/>
  <c r="V89" i="8"/>
  <c r="T17" i="8"/>
  <c r="X49" i="8"/>
  <c r="V33" i="4"/>
  <c r="V32" i="4" s="1"/>
  <c r="V31" i="4" s="1"/>
  <c r="X94" i="6"/>
  <c r="Z115" i="6"/>
  <c r="X127" i="6"/>
  <c r="X126" i="6"/>
  <c r="Y75" i="5"/>
  <c r="X125" i="6" l="1"/>
  <c r="Y89" i="8"/>
  <c r="X82" i="8"/>
  <c r="X84" i="8" s="1"/>
  <c r="Z110" i="6" l="1"/>
  <c r="X103" i="6"/>
  <c r="X85" i="6"/>
  <c r="X86" i="6"/>
  <c r="X87" i="6"/>
  <c r="X88" i="6"/>
  <c r="X90" i="6"/>
  <c r="X91" i="6"/>
  <c r="X92" i="6"/>
  <c r="X89" i="6" s="1"/>
  <c r="U41" i="6"/>
  <c r="X41" i="6" s="1"/>
  <c r="U40" i="6"/>
  <c r="X40" i="6" s="1"/>
  <c r="U39" i="6"/>
  <c r="X39" i="6" s="1"/>
  <c r="V57" i="5"/>
  <c r="V56" i="5"/>
  <c r="V55" i="5"/>
  <c r="V54" i="5"/>
  <c r="V53" i="5"/>
  <c r="V52" i="5"/>
  <c r="V51" i="5"/>
  <c r="V50" i="5"/>
  <c r="V49" i="5"/>
  <c r="V61" i="5"/>
  <c r="I149" i="6"/>
  <c r="H146" i="6"/>
  <c r="H147" i="6" s="1"/>
  <c r="H148" i="6" s="1"/>
  <c r="X123" i="6"/>
  <c r="X122" i="6"/>
  <c r="X119" i="6"/>
  <c r="AA118" i="6"/>
  <c r="Z118" i="6"/>
  <c r="X118" i="6"/>
  <c r="X113" i="6"/>
  <c r="Z112" i="6"/>
  <c r="X112" i="6"/>
  <c r="X101" i="6"/>
  <c r="X100" i="6" s="1"/>
  <c r="X75" i="6"/>
  <c r="X74" i="6"/>
  <c r="X73" i="6"/>
  <c r="X72" i="6"/>
  <c r="X71" i="6"/>
  <c r="X70" i="6"/>
  <c r="X69" i="6"/>
  <c r="X63" i="6"/>
  <c r="X62" i="6"/>
  <c r="X61" i="6"/>
  <c r="X60" i="6"/>
  <c r="X59" i="6"/>
  <c r="X58" i="6"/>
  <c r="X57" i="6"/>
  <c r="X56" i="6"/>
  <c r="X55" i="6"/>
  <c r="X54" i="6"/>
  <c r="X53" i="6"/>
  <c r="X52" i="6"/>
  <c r="X51" i="6"/>
  <c r="X117" i="6" l="1"/>
  <c r="X111" i="6"/>
  <c r="X110" i="6" s="1"/>
  <c r="V48" i="5"/>
  <c r="V47" i="5" s="1"/>
  <c r="X84" i="6"/>
  <c r="X83" i="6" s="1"/>
  <c r="X50" i="6"/>
  <c r="X49" i="6" s="1"/>
  <c r="X121" i="6"/>
  <c r="X116" i="6" s="1"/>
  <c r="X38" i="6"/>
  <c r="X115" i="6" l="1"/>
  <c r="X82" i="6"/>
  <c r="X37" i="6"/>
  <c r="X36" i="6" s="1"/>
  <c r="X48" i="6" l="1"/>
  <c r="X35" i="6"/>
  <c r="X34" i="6" l="1"/>
  <c r="X33" i="6"/>
  <c r="V18" i="6" l="1"/>
  <c r="Z34" i="6"/>
  <c r="Z36" i="6" s="1"/>
  <c r="X142" i="6"/>
  <c r="AA142" i="6" s="1"/>
  <c r="I98" i="5"/>
  <c r="H95" i="5"/>
  <c r="H96" i="5" s="1"/>
  <c r="H97" i="5" s="1"/>
  <c r="V83" i="5"/>
  <c r="Y82" i="5"/>
  <c r="X82" i="5"/>
  <c r="V82" i="5"/>
  <c r="X77" i="5"/>
  <c r="V77" i="5"/>
  <c r="V76" i="5" s="1"/>
  <c r="V75" i="5" s="1"/>
  <c r="V70" i="5"/>
  <c r="V68" i="5"/>
  <c r="V59" i="5" s="1"/>
  <c r="S60" i="3"/>
  <c r="S58" i="3"/>
  <c r="S84" i="3"/>
  <c r="S57" i="3" l="1"/>
  <c r="V81" i="5"/>
  <c r="V80" i="5" s="1"/>
  <c r="I86" i="4"/>
  <c r="H83" i="4"/>
  <c r="H84" i="4" s="1"/>
  <c r="H85" i="4" s="1"/>
  <c r="V74" i="4"/>
  <c r="V73" i="4"/>
  <c r="X68" i="4"/>
  <c r="V68" i="4"/>
  <c r="V67" i="4" s="1"/>
  <c r="V66" i="4" s="1"/>
  <c r="I108" i="3"/>
  <c r="H105" i="3"/>
  <c r="H106" i="3" s="1"/>
  <c r="H107" i="3" s="1"/>
  <c r="S90" i="3"/>
  <c r="S89" i="3"/>
  <c r="S83" i="3"/>
  <c r="S76" i="3"/>
  <c r="S74" i="3"/>
  <c r="S54" i="3"/>
  <c r="S51" i="3"/>
  <c r="S50" i="3"/>
  <c r="S49" i="3"/>
  <c r="S48" i="3"/>
  <c r="S47" i="3"/>
  <c r="S46" i="3"/>
  <c r="S45" i="3"/>
  <c r="S44" i="3"/>
  <c r="S43" i="3"/>
  <c r="S42" i="3"/>
  <c r="P37" i="3"/>
  <c r="S37" i="3" s="1"/>
  <c r="P35" i="3"/>
  <c r="S35" i="3" s="1"/>
  <c r="P34" i="3"/>
  <c r="S34" i="3" s="1"/>
  <c r="S73" i="3" l="1"/>
  <c r="S56" i="3" s="1"/>
  <c r="V79" i="5"/>
  <c r="V46" i="5" s="1"/>
  <c r="V56" i="4"/>
  <c r="V72" i="4"/>
  <c r="V71" i="4" s="1"/>
  <c r="S82" i="3"/>
  <c r="S81" i="3" s="1"/>
  <c r="S41" i="3"/>
  <c r="U45" i="3" s="1"/>
  <c r="S88" i="3"/>
  <c r="S87" i="3" s="1"/>
  <c r="S33" i="3"/>
  <c r="S32" i="3" s="1"/>
  <c r="S31" i="3" s="1"/>
  <c r="S53" i="3"/>
  <c r="X72" i="5" l="1"/>
  <c r="V30" i="5"/>
  <c r="V29" i="5" s="1"/>
  <c r="X55" i="5" s="1"/>
  <c r="V70" i="4"/>
  <c r="V39" i="4" s="1"/>
  <c r="V30" i="4"/>
  <c r="S40" i="3"/>
  <c r="S30" i="3"/>
  <c r="S86" i="3"/>
  <c r="S39" i="3" l="1"/>
  <c r="S28" i="3" s="1"/>
  <c r="V91" i="5"/>
  <c r="Y91" i="5" s="1"/>
  <c r="T18" i="5"/>
  <c r="V29" i="4"/>
  <c r="V28" i="4"/>
  <c r="X34" i="4" s="1"/>
  <c r="Q18" i="3" l="1"/>
  <c r="U31" i="3"/>
  <c r="U33" i="3" s="1"/>
  <c r="S29" i="3"/>
  <c r="T18" i="4"/>
  <c r="X24" i="4" s="1"/>
  <c r="X25" i="4" s="1"/>
  <c r="V79" i="4"/>
  <c r="S101" i="3"/>
  <c r="V101" i="3" s="1"/>
  <c r="Y79" i="4" l="1"/>
  <c r="X62" i="4"/>
  <c r="X63" i="4" s="1"/>
</calcChain>
</file>

<file path=xl/sharedStrings.xml><?xml version="1.0" encoding="utf-8"?>
<sst xmlns="http://schemas.openxmlformats.org/spreadsheetml/2006/main" count="1831" uniqueCount="472">
  <si>
    <t>Rincian Perhitungan</t>
  </si>
  <si>
    <t>Jumlah</t>
  </si>
  <si>
    <t>1</t>
  </si>
  <si>
    <t>a.</t>
  </si>
  <si>
    <t>ok</t>
  </si>
  <si>
    <t>c</t>
  </si>
  <si>
    <t>box</t>
  </si>
  <si>
    <t>a</t>
  </si>
  <si>
    <t>Honorarium Panitia Pelaksana Kegiatan</t>
  </si>
  <si>
    <t>org.bln</t>
  </si>
  <si>
    <t>dos</t>
  </si>
  <si>
    <t>b</t>
  </si>
  <si>
    <t>lbr</t>
  </si>
  <si>
    <t>bk</t>
  </si>
  <si>
    <t>Foto copy</t>
  </si>
  <si>
    <t>Honorarium Tim Intensifikasi PBB</t>
  </si>
  <si>
    <t>bln</t>
  </si>
  <si>
    <t>DOKUMEN RENCANA KERJA ANGGARAN</t>
  </si>
  <si>
    <t>FORMULIR</t>
  </si>
  <si>
    <t>SATUAN KERJA PERANGKAT DAERAH</t>
  </si>
  <si>
    <t>RKA-SKPD</t>
  </si>
  <si>
    <t>KABUPATEN  WONOSOBO</t>
  </si>
  <si>
    <t>Urusan Pemerintahan</t>
  </si>
  <si>
    <t xml:space="preserve"> :</t>
  </si>
  <si>
    <t>Masyarakat Desa</t>
  </si>
  <si>
    <t>Organisasi</t>
  </si>
  <si>
    <t>Kecamatan Wonosobo</t>
  </si>
  <si>
    <t>Sub Organisasi</t>
  </si>
  <si>
    <t xml:space="preserve"> : </t>
  </si>
  <si>
    <t>Program</t>
  </si>
  <si>
    <t>Kegiatan</t>
  </si>
  <si>
    <t>Waktu Pelaksanaan</t>
  </si>
  <si>
    <t>Lokasi Kegiatan</t>
  </si>
  <si>
    <t>Sumber Dana</t>
  </si>
  <si>
    <t xml:space="preserve">Perubahan indikator &amp; Tolok Ukur Kinerja Belanja Langsung </t>
  </si>
  <si>
    <t xml:space="preserve">           Indikator</t>
  </si>
  <si>
    <t>Tolok Ukur Kinerja</t>
  </si>
  <si>
    <t xml:space="preserve">Target Kinerja </t>
  </si>
  <si>
    <t>Capaian Program</t>
  </si>
  <si>
    <t>Masukan</t>
  </si>
  <si>
    <t xml:space="preserve">Dana </t>
  </si>
  <si>
    <t>Keluaran</t>
  </si>
  <si>
    <t>kegiatan</t>
  </si>
  <si>
    <t>Hasil</t>
  </si>
  <si>
    <t>Terlaksananya Pemilihan Kepala Desa</t>
  </si>
  <si>
    <t>Kelompok Sasaran Keg.</t>
  </si>
  <si>
    <t>Rincian Dokumen Pelaksanaan Anggaran Belanja Langsung Menurut Program dan Kegiatan Badan Kepegawaian Daerah</t>
  </si>
  <si>
    <t>Kode Rekening</t>
  </si>
  <si>
    <t>Uraian</t>
  </si>
  <si>
    <t>Volume</t>
  </si>
  <si>
    <t>Satuan</t>
  </si>
  <si>
    <t xml:space="preserve">Harga Satuan </t>
  </si>
  <si>
    <t xml:space="preserve">BELANJA </t>
  </si>
  <si>
    <t>BELANJA LANGSUNG</t>
  </si>
  <si>
    <t>BELANJA PEGAWAI</t>
  </si>
  <si>
    <t>Honorarium PNS</t>
  </si>
  <si>
    <t>org</t>
  </si>
  <si>
    <t>x</t>
  </si>
  <si>
    <t>kali</t>
  </si>
  <si>
    <t>OK</t>
  </si>
  <si>
    <t>-</t>
  </si>
  <si>
    <t>Pejabat Pelaksana Teknis Kegiatan</t>
  </si>
  <si>
    <t>Bendahara Pengeluaran Pembantu</t>
  </si>
  <si>
    <t>Staf Administrasi</t>
  </si>
  <si>
    <t>Penasehat</t>
  </si>
  <si>
    <t>Ketua</t>
  </si>
  <si>
    <t>Sekretaris</t>
  </si>
  <si>
    <t>Anggota</t>
  </si>
  <si>
    <t>BELANJA BARANG DAN JASA</t>
  </si>
  <si>
    <t>Belanja Bahan Pakai Habis</t>
  </si>
  <si>
    <t xml:space="preserve">Belanja Alat Tulis Kantor </t>
  </si>
  <si>
    <t>Kertas HVS 70 gr</t>
  </si>
  <si>
    <t>Rim</t>
  </si>
  <si>
    <t>Tinta Printer</t>
  </si>
  <si>
    <t>bh</t>
  </si>
  <si>
    <t>Stop Map Kertas</t>
  </si>
  <si>
    <t xml:space="preserve">Snelhekter Kertas </t>
  </si>
  <si>
    <t xml:space="preserve">Snelhekter Plastik </t>
  </si>
  <si>
    <t>Binder Clips</t>
  </si>
  <si>
    <t>dus</t>
  </si>
  <si>
    <t>Jepitan Kertas</t>
  </si>
  <si>
    <t>Lem Cair tanggung</t>
  </si>
  <si>
    <t>Hecht Machine Kecil</t>
  </si>
  <si>
    <t xml:space="preserve">Isi Hecht Machine </t>
  </si>
  <si>
    <t>Spidol kecil</t>
  </si>
  <si>
    <t>Stubilo</t>
  </si>
  <si>
    <t>Ordner</t>
  </si>
  <si>
    <t>Flash Disk 32GB Thosiba</t>
  </si>
  <si>
    <t>Bollpoint Pilot</t>
  </si>
  <si>
    <t>Belanja Dekorasi, Dokumentasi dan Publikasi ( Iklan dll )</t>
  </si>
  <si>
    <t>2 m</t>
  </si>
  <si>
    <t>3,5 m</t>
  </si>
  <si>
    <t>m2</t>
  </si>
  <si>
    <t>Banner Pemilihan Kepala Desa</t>
  </si>
  <si>
    <t>Belanja Jasa Kantor</t>
  </si>
  <si>
    <t>Bantuan Uang Saku</t>
  </si>
  <si>
    <t xml:space="preserve">- </t>
  </si>
  <si>
    <t>Uang  Saku Peserta Sosialisasi Pemilihan Kepala Desa</t>
  </si>
  <si>
    <t>Bantuan uang saku koordinasi Pemilihan Kepala Desa</t>
  </si>
  <si>
    <t>Belanja cetak dan penggandaan</t>
  </si>
  <si>
    <t>Belanja  penggandaan / foto copy</t>
  </si>
  <si>
    <t>Belanja Makanan dan Minuman</t>
  </si>
  <si>
    <t>Belanja Makanan dan Minuman Rapat</t>
  </si>
  <si>
    <t>1.</t>
  </si>
  <si>
    <t>Makan minum Sosialisasi Pemilihan Kepala Desa</t>
  </si>
  <si>
    <t xml:space="preserve"> </t>
  </si>
  <si>
    <t>Rencana Penarikan Dana Pertriwulan :</t>
  </si>
  <si>
    <t>TRIWULAN I</t>
  </si>
  <si>
    <t>:</t>
  </si>
  <si>
    <t>CAMAT WONOSOBO</t>
  </si>
  <si>
    <t>TRIWULAN II</t>
  </si>
  <si>
    <t>TRIWULAN III</t>
  </si>
  <si>
    <t>TRIWULAN IV</t>
  </si>
  <si>
    <t>ZULFA AKHSAN ALIM K, S.STP, Msi</t>
  </si>
  <si>
    <t>19761127 199511 1 001</t>
  </si>
  <si>
    <t>PARAF TIM PENELITI DPA - SKPD</t>
  </si>
  <si>
    <t>BAPPEDA</t>
  </si>
  <si>
    <t xml:space="preserve">LUTVI LENYANTI, S.Si, M.Sc  </t>
  </si>
  <si>
    <t>(……………………..)</t>
  </si>
  <si>
    <t xml:space="preserve">        Mengesahkan,</t>
  </si>
  <si>
    <t>PEJABAT PENGELOLA KEUANGAN DAERAH</t>
  </si>
  <si>
    <t>NILAWATI DYAH P, SE, M.Acc</t>
  </si>
  <si>
    <t xml:space="preserve">BPPKAD </t>
  </si>
  <si>
    <t xml:space="preserve">SRI WAHYUNINGSIH,SIP        </t>
  </si>
  <si>
    <t>Drs. M. KRISTIJADI, M.Si</t>
  </si>
  <si>
    <t>Pembina Utama Muda</t>
  </si>
  <si>
    <t>NIP. 19681226 199403 1 005</t>
  </si>
  <si>
    <t xml:space="preserve">Urusan Wajib Bukan Pelayanan Dasar Pemberdayaan </t>
  </si>
  <si>
    <t>Prosentase desa menyampaikan laporan pertanggungjawaban kepada BPD tepat waktu</t>
  </si>
  <si>
    <t>Prosentase desa menyampaikan laporan pertanggungjawaban kepada Bupati tepat waktu</t>
  </si>
  <si>
    <t>desa</t>
  </si>
  <si>
    <t>orang</t>
  </si>
  <si>
    <t>Jumlah kegiatan monitoring</t>
  </si>
  <si>
    <t>Meningkatkan Tertib Administrasi dan Keuangan Dana Transfer ke Desa</t>
  </si>
  <si>
    <t>7 Desa di Kecamatan Wonosobo</t>
  </si>
  <si>
    <t>Amplop kecil</t>
  </si>
  <si>
    <t>Buku blok note garis 1/2 folio isi 50 lbr</t>
  </si>
  <si>
    <t>Tip ex</t>
  </si>
  <si>
    <t>Amplop panjang</t>
  </si>
  <si>
    <t>Spidol besar/white board isi 12</t>
  </si>
  <si>
    <t>doz</t>
  </si>
  <si>
    <t>Bantuan Uang Saku Monitoring dan Evaluasi DTD</t>
  </si>
  <si>
    <t xml:space="preserve">Bantuan transport monitoring dan </t>
  </si>
  <si>
    <t>kl</t>
  </si>
  <si>
    <t>ds</t>
  </si>
  <si>
    <t>evaluasi Pelaksanaan DTD</t>
  </si>
  <si>
    <t>Bantuan transport Penyaluran DTD</t>
  </si>
  <si>
    <t>Tahap I</t>
  </si>
  <si>
    <t>Cetak Materi</t>
  </si>
  <si>
    <t>Makan Minum Rapat Dana Desa</t>
  </si>
  <si>
    <t>Snack Peserta Rapat</t>
  </si>
  <si>
    <t xml:space="preserve">Makan Peserta Rapat </t>
  </si>
  <si>
    <t>Snack Pagi</t>
  </si>
  <si>
    <t>Makan Siang</t>
  </si>
  <si>
    <t>Materi</t>
  </si>
  <si>
    <t>Belanja jasa tenaga ahli/instruktur/narasumber</t>
  </si>
  <si>
    <t>Narasumber kegiatan sosialisaasi pemilihan kepala desa</t>
  </si>
  <si>
    <t xml:space="preserve"> Narasumber      2 org x 2 kali</t>
  </si>
  <si>
    <t>Moderator kegiatan sosialisasi pemilihan kepala desa</t>
  </si>
  <si>
    <t xml:space="preserve"> Moderator    1 org x 2 kali</t>
  </si>
  <si>
    <t>Belanja Alat Tulis Kantor</t>
  </si>
  <si>
    <t>Belanja Dekorasi, Dokumentasi dan Publikasi (iklan dll)</t>
  </si>
  <si>
    <t>2m</t>
  </si>
  <si>
    <t>3.5m</t>
  </si>
  <si>
    <t>Bantuan uang saku intensifikasi PBB</t>
  </si>
  <si>
    <t>LUTVI LENYANTI, S.Si, M.Sc                    ( .........................)</t>
  </si>
  <si>
    <t>NILAWATI DYAH P, SE, M.Acc                  ( ............................ )</t>
  </si>
  <si>
    <t xml:space="preserve">SRI WAHYUNINGSIH,SIP                         ( ............................ )             </t>
  </si>
  <si>
    <t>Paraf Tim</t>
  </si>
  <si>
    <t>1. .............</t>
  </si>
  <si>
    <t>2. ......................</t>
  </si>
  <si>
    <t>3. ............</t>
  </si>
  <si>
    <t xml:space="preserve">:  LUTVI LENYANTI, S.Si, M.Sc  </t>
  </si>
  <si>
    <t>:  NILAWATI DYAH P, SE, M.Acc</t>
  </si>
  <si>
    <t xml:space="preserve">:  SRI WAHYUNINGSIH,SIP        </t>
  </si>
  <si>
    <t xml:space="preserve"> Kertas HVS 70 gr</t>
  </si>
  <si>
    <t xml:space="preserve"> Tinta printer</t>
  </si>
  <si>
    <t xml:space="preserve"> Stopmap Kertas</t>
  </si>
  <si>
    <t xml:space="preserve"> Snalhecter kertas</t>
  </si>
  <si>
    <t xml:space="preserve"> Snalhecter plastik</t>
  </si>
  <si>
    <t xml:space="preserve"> Binder Chips</t>
  </si>
  <si>
    <t xml:space="preserve"> Jepitan Kertas</t>
  </si>
  <si>
    <t xml:space="preserve"> Lem Cair Tanggung</t>
  </si>
  <si>
    <t xml:space="preserve"> Hect Machine Kecil</t>
  </si>
  <si>
    <t xml:space="preserve"> Isi Hect Machine kecil</t>
  </si>
  <si>
    <t>rim</t>
  </si>
  <si>
    <t xml:space="preserve">Paraf Tim </t>
  </si>
  <si>
    <t>1. ...................</t>
  </si>
  <si>
    <t>2. ..................</t>
  </si>
  <si>
    <t>3. ...............</t>
  </si>
  <si>
    <t>2. .....................</t>
  </si>
  <si>
    <t>Prosentase Desa menyampaikan laporan pertanggungjawaban tepat waktu</t>
  </si>
  <si>
    <t>Terselenggaranya Kegiatan Pemerintahan Umum dengan Baik</t>
  </si>
  <si>
    <r>
      <t>m</t>
    </r>
    <r>
      <rPr>
        <sz val="9"/>
        <rFont val="Calibri"/>
        <family val="2"/>
      </rPr>
      <t>²</t>
    </r>
  </si>
  <si>
    <t>Prosentase Desa/Kelurahan lunas PBB</t>
  </si>
  <si>
    <t>Terlaksananya kegiatan intensifikasi PBB</t>
  </si>
  <si>
    <t>20  Desa/Kelurahan di Kecamatan Wonosobo</t>
  </si>
  <si>
    <t>Honorarium Kepanitiaan</t>
  </si>
  <si>
    <t xml:space="preserve">  7 org x 20 desa/kel</t>
  </si>
  <si>
    <t>Belanja Bahan pakai Habis</t>
  </si>
  <si>
    <t>Alat Tulis Kantor</t>
  </si>
  <si>
    <t>Iklan Radio Intensifikasi PBB</t>
  </si>
  <si>
    <t>Makan Minum Tim Intensifikasi PBB</t>
  </si>
  <si>
    <t>Banner Intensifikasi PBB</t>
  </si>
  <si>
    <t>Paraf  Tim</t>
  </si>
  <si>
    <t>1. ................</t>
  </si>
  <si>
    <t>2. .................</t>
  </si>
  <si>
    <t>3. ......................</t>
  </si>
  <si>
    <t>PARAF TIM PENELITI RKA - SKPD</t>
  </si>
  <si>
    <t>Program Peningkatan Kapasitas Aparatur Pemerintahan Desa</t>
  </si>
  <si>
    <t>Fasilitasi Intensifikasi PBB</t>
  </si>
  <si>
    <t>Monitoring penyaluran Dana Transfer ke Desa</t>
  </si>
  <si>
    <t>Monitoring dan evaluasi pelaksanaan Dana Transfer ke Desa</t>
  </si>
  <si>
    <t>Pemberdayaan Masyarakat Desa</t>
  </si>
  <si>
    <t>Prosentase desa tertib administrasi pemerintahan umum</t>
  </si>
  <si>
    <t>Monitoring dan evaluasi Pelaksanaan Penyelenggaraan Pemerintahan Desa</t>
  </si>
  <si>
    <t>Monitoring administrasi penyelenggaraan pemerintahan umum</t>
  </si>
  <si>
    <t>Meningkatkan Tertib Administrasi dan Keuangan Pemerintah Desa</t>
  </si>
  <si>
    <t>Honorarium Sidang Tim Fasilitasi Kecamatan</t>
  </si>
  <si>
    <t>Bantuan Uang Saku Monitoring dan Evaluasi Pemerintahan Desa</t>
  </si>
  <si>
    <t>Bantuan transport monitoring dan evaluasi pelaksanaan Pemdes</t>
  </si>
  <si>
    <t>Belanja Cetak dan Penggandaan</t>
  </si>
  <si>
    <t>Makan Minum Tim Evaluasi Pemerintah Desa</t>
  </si>
  <si>
    <t>Makan Peserta Rapat</t>
  </si>
  <si>
    <t>Belanja Penggandaan/foto copy</t>
  </si>
  <si>
    <t>1. ........................</t>
  </si>
  <si>
    <t>3. ..................</t>
  </si>
  <si>
    <t>Penyelenggaraan Pemerintahan Desa yang bersih, transparan bebas KKN</t>
  </si>
  <si>
    <t>Prosentase target pelunasan PBB</t>
  </si>
  <si>
    <t>TAHUN ANGGARAN 2019</t>
  </si>
  <si>
    <t>Januari s.d Desember 2019</t>
  </si>
  <si>
    <t>APBD KABUPATEN WONOSOBO TAHUN ANGGARAN 2019</t>
  </si>
  <si>
    <t>Wonosobo,       November 2018</t>
  </si>
  <si>
    <t>Snack Sosialisasi Pemilihan Kepala Desa</t>
  </si>
  <si>
    <t>Makan sosialisasi Pemilihan Kepala Desa</t>
  </si>
  <si>
    <t>2</t>
  </si>
  <si>
    <t>Makan minum rapat Tim Monev DTD</t>
  </si>
  <si>
    <t>Tahap II</t>
  </si>
  <si>
    <t>Tahap III</t>
  </si>
  <si>
    <t xml:space="preserve"> Narasumber     </t>
  </si>
  <si>
    <t xml:space="preserve"> Moderator    </t>
  </si>
  <si>
    <t xml:space="preserve"> Narasumber      </t>
  </si>
  <si>
    <t xml:space="preserve"> Moderator   </t>
  </si>
  <si>
    <t>kurang/lebih</t>
  </si>
  <si>
    <t>m</t>
  </si>
  <si>
    <t xml:space="preserve">Snack Peserta </t>
  </si>
  <si>
    <t xml:space="preserve">Makan Peserta </t>
  </si>
  <si>
    <t>Terlaksananya Bimbingan teknis Kader Pemberdayaan Masyarakat Desa</t>
  </si>
  <si>
    <t xml:space="preserve">Banner bimtek Kader Pemberdayaan </t>
  </si>
  <si>
    <t>Bimbingan Teknis Kader Pemberdayaan Masyarakat Desa</t>
  </si>
  <si>
    <t>Narasumber kegiatan bimtek Kader Pemberdayaan Masyarakat Desa</t>
  </si>
  <si>
    <t>Moderator kegiatan bimtek Kader Pemberdayaan Masyarakat Desa</t>
  </si>
  <si>
    <t>Uang saku peserta Bimtek Kader Pemberdayaan Masyarakat Desa</t>
  </si>
  <si>
    <t>Makan Minum Bimtek Kader Pemberdayaan Masyarakat Desa</t>
  </si>
  <si>
    <t>Makan minum rakor presentasi APBDes</t>
  </si>
  <si>
    <t>Rapat koordinasi Kader Pemberdayaan Masyarakat Desa</t>
  </si>
  <si>
    <t>Konsumsi Peserta Bimtek</t>
  </si>
  <si>
    <t>Konsumsi Panitia Bimtek</t>
  </si>
  <si>
    <t>Peran aktif Kader Pemberdayaan Masyarakat Desa dalam kegiatan pembangunan desa</t>
  </si>
  <si>
    <t>35 Kader Pemberdayaan Masyarakat Desa di Kecamatan Wonosobo</t>
  </si>
  <si>
    <t>Honorarium Sidang Tim Monitoring dan Evaluasi Pilkades</t>
  </si>
  <si>
    <t>Bimbingan Teknis Pemungutan dan Penghitungan Suara</t>
  </si>
  <si>
    <t>Snack</t>
  </si>
  <si>
    <t xml:space="preserve">Makan </t>
  </si>
  <si>
    <t xml:space="preserve">Moderator kegiatan bimtek pemungutan dan </t>
  </si>
  <si>
    <t>penghitungan suara</t>
  </si>
  <si>
    <t xml:space="preserve">Narasumber kegiatan Bimtek pemungutan dan </t>
  </si>
  <si>
    <t>3</t>
  </si>
  <si>
    <t>Makan minum Rapat Sidang Tim Monitoring dan evaluasi Pilkades</t>
  </si>
  <si>
    <t>Makan</t>
  </si>
  <si>
    <t>Uang saku Bimtek pemungutan dan penghitungan suara</t>
  </si>
  <si>
    <t xml:space="preserve">  3. ......................</t>
  </si>
  <si>
    <t>3. ……………….</t>
  </si>
  <si>
    <t>JUMLAH</t>
  </si>
  <si>
    <t>Peningkatan Kapasitas Aparatur Pemerintah Desa</t>
  </si>
  <si>
    <t>4.01.05.19.05.5.2.2</t>
  </si>
  <si>
    <t>4.01.05.19.05.5.2.2.01</t>
  </si>
  <si>
    <t>4.01.05.19.05.5.2.2.01.01</t>
  </si>
  <si>
    <t>4.01.05.19.05.5.2.2.03.16</t>
  </si>
  <si>
    <t>4.01.05.19.05.5.2.2.06</t>
  </si>
  <si>
    <t>4.01.05.19.05.5.2.2.06.02</t>
  </si>
  <si>
    <t>4.01.05.19.05.5.2.2.11</t>
  </si>
  <si>
    <t>4.01.05.19.05.5.2.2.11.02</t>
  </si>
  <si>
    <t>Pemberdayaan Masyarakat dan Desa</t>
  </si>
  <si>
    <t>Peningkatan Keberdayaan Masyarakat perdesaan</t>
  </si>
  <si>
    <t>ZULFA AKHSAN ALIM K, S.STP, MSi</t>
  </si>
  <si>
    <t>207.05</t>
  </si>
  <si>
    <t>207.05.01</t>
  </si>
  <si>
    <t>207.05.01.15</t>
  </si>
  <si>
    <t>Peningkatan Keberdayaan Masyarakat Desa</t>
  </si>
  <si>
    <t>Monitoring dan evaluasi kegiatan Desa</t>
  </si>
  <si>
    <t>207.05.01.15.44</t>
  </si>
  <si>
    <t>Makan Minum Rakor Evaluasi Pemerintah Desa</t>
  </si>
  <si>
    <t>kali'</t>
  </si>
  <si>
    <t>b.</t>
  </si>
  <si>
    <t>Bantuan Uang Saku peserta rakor Evaluasi Pemerintahan Desa</t>
  </si>
  <si>
    <t>Bantuan transport peserta rakor evaluasi pelaksanaan Pemdes</t>
  </si>
  <si>
    <t>Banner rakor monitoring dan evaluasi</t>
  </si>
  <si>
    <t>pemerintahan desa</t>
  </si>
  <si>
    <t>207.05.01.15.44.5</t>
  </si>
  <si>
    <t>207.05.01.15.44.5.2</t>
  </si>
  <si>
    <t>207.05.01.15.44.5.2.1</t>
  </si>
  <si>
    <t>207.05.01.15.44.5.2.1.01</t>
  </si>
  <si>
    <t>207.05.01.15.44.5.2.1.01.11</t>
  </si>
  <si>
    <t>207.05.01.15.44.5.2.2</t>
  </si>
  <si>
    <t>207.05.01.15.44.5.2.2.01</t>
  </si>
  <si>
    <t>207.05.01.15.44.5.2.2.01.01</t>
  </si>
  <si>
    <t>207.05.01.15.44.5.2.2.01.11</t>
  </si>
  <si>
    <t>207.05.01.15.44.5.2.2.03</t>
  </si>
  <si>
    <t>207.05.01.15.44.5.2.2.03.16</t>
  </si>
  <si>
    <t>207.05.01.15.44.5.2.2.06</t>
  </si>
  <si>
    <t>207.05.01.15.44.5.2.2.06.02</t>
  </si>
  <si>
    <t>207.05.01.15.44.5.2.2.11</t>
  </si>
  <si>
    <t>207.05.01.15.44.5.2.2.11.02</t>
  </si>
  <si>
    <t>Wonosobo,       Desember 2018</t>
  </si>
  <si>
    <t>Pelatihan Pembentukan Forum KPMD</t>
  </si>
  <si>
    <t xml:space="preserve">Pelaksanaan Bimbingan teknis dan pembentukan Kader Pemberdayaan </t>
  </si>
  <si>
    <t>Terbentuknya forum kader Pemberdayaan Masyarakat Desa yang aktif</t>
  </si>
  <si>
    <t>207.05.01.15.37</t>
  </si>
  <si>
    <t>207.05.01.15.37.5</t>
  </si>
  <si>
    <t>207.05.01.15.37.5.2</t>
  </si>
  <si>
    <t>207.05.01.15.37.5.2.1</t>
  </si>
  <si>
    <t>207.05.01.15.37.5.2.1.01</t>
  </si>
  <si>
    <t>207.05.01.15.37.5.2.2</t>
  </si>
  <si>
    <t>207.05.01.15.37.5.2.2.01</t>
  </si>
  <si>
    <t>207.05.01.15.37.5.2.2.01.01</t>
  </si>
  <si>
    <t>207.05.01.15.37.5.2.2.01.11</t>
  </si>
  <si>
    <t>207.05.01.15.37.5.2.2.03.10</t>
  </si>
  <si>
    <t>207.05.01.15.37.5.2.2.03.16</t>
  </si>
  <si>
    <t>207.05.01.15.37.5.2.2.06</t>
  </si>
  <si>
    <t>207.05.01.15.37.5.2.2.06.02</t>
  </si>
  <si>
    <t>207.05.01.15.37.5.2.2.11</t>
  </si>
  <si>
    <t>207.05.01.15.37.5.2.2.11.02</t>
  </si>
  <si>
    <t>207.05.01.18</t>
  </si>
  <si>
    <t>Peningkatan Penyelenggaraan Pemerintahan Umum</t>
  </si>
  <si>
    <t>207.05.01.18.6</t>
  </si>
  <si>
    <t>Bimbingan Teknis Penyusunan RPJMDes dan RKPDes</t>
  </si>
  <si>
    <t>Bimbingan Teknis Penyusunan APBDes</t>
  </si>
  <si>
    <t>Bimbingan Teknis bagi Kades BPD dan Perangkat Desa</t>
  </si>
  <si>
    <t>Terlaksananya Bimbingan Teknis Penyusunan RPJMDes dan RKPDes</t>
  </si>
  <si>
    <t>Terlaksananya Bimbingan Teknis Penyusunan APBDes</t>
  </si>
  <si>
    <t>Terlaksananya Bimbingan Teknis bagi Kades BPD dan Perangkat Desa</t>
  </si>
  <si>
    <t>Banner Bimtek penyusunan RPJMDes, RKPDes</t>
  </si>
  <si>
    <t>Banner Bimtek penyusunan APBDes</t>
  </si>
  <si>
    <t>Banner Bimtek bagi BPD, Kades dan Perangkat Desa</t>
  </si>
  <si>
    <t>Bintek Penyusunan RPJMDes, RKPDes</t>
  </si>
  <si>
    <t>Narasumber kegiatan Bintek Penyusunan RPJMDes, RKPDes</t>
  </si>
  <si>
    <t>Moderator kegiatan Bintek penyusunan RPJMDes, RKPDes</t>
  </si>
  <si>
    <t>Bimbingan Teknis penyusunan APBDes</t>
  </si>
  <si>
    <t>Narasumber kegiatan Bimtek penyusunan APBDes</t>
  </si>
  <si>
    <t>Moderator kegiatan bimtek penyusunan APBDes</t>
  </si>
  <si>
    <t>Bimbingan Teknis bagi BPD, Kades dan Perangkat Desa</t>
  </si>
  <si>
    <t>Narasumber bimtek bagi BPD, Kades, Perangkat Desa</t>
  </si>
  <si>
    <t>Moderator bimtek bagi BPD, Kades, Perangkat Desa</t>
  </si>
  <si>
    <t xml:space="preserve">Uang saku peserta Bintek Penyusunan RPJMDes, RKPDes </t>
  </si>
  <si>
    <t>Uang saku peserta Bintek Penyusunan APBDes</t>
  </si>
  <si>
    <t>Uang saku peserta Bintek bagi BPD, Kepala Desa dan Perangkat Desa</t>
  </si>
  <si>
    <t xml:space="preserve">Makan Minum Bintek penyusunan RPJMDes, RKPDes </t>
  </si>
  <si>
    <t>Makan Minum Bintek penyusunan APBDes</t>
  </si>
  <si>
    <t>Makan Minum Bintek bagi BPD, Kepala Desa dan Perangkat Desa</t>
  </si>
  <si>
    <t>Honor sidang Tim Monitoring dan Evaluasi Penyelenggaraan Pemerintahan Desa</t>
  </si>
  <si>
    <t>Honor sidang Tim Verifikasi RPJMDes, RKPDes dan APBDes</t>
  </si>
  <si>
    <t>Makan minum Sidang Tim Verifikasi RPJMDes, RKPDes dan APBDes</t>
  </si>
  <si>
    <t>207.05.01.18.6.5</t>
  </si>
  <si>
    <t>207.05.01.18.6.5.2</t>
  </si>
  <si>
    <t>207.05.01.18.6.5.2.1</t>
  </si>
  <si>
    <t>207.05.01.18.6.5.2.1.01</t>
  </si>
  <si>
    <t>207.05.01.18.6.5.2.1.01.11</t>
  </si>
  <si>
    <t>207.05.01.18.6.5.2.2</t>
  </si>
  <si>
    <t>207.05.01.18.6.5.2.2.01</t>
  </si>
  <si>
    <t>207.05.01.18.6.5.2.2.01.01</t>
  </si>
  <si>
    <t>207.05.01.18.6.5.2.2.01.11</t>
  </si>
  <si>
    <t>207.05.01.18.6.5.2.2.03.10</t>
  </si>
  <si>
    <t>207.05.01.18.6.5.2.2.03</t>
  </si>
  <si>
    <t>207.05.01.18.6.5.2.2.03.16</t>
  </si>
  <si>
    <t>207.05.01.18.6.5.2.2.06</t>
  </si>
  <si>
    <t>207.05.01.18.6.5.2.2.06.02</t>
  </si>
  <si>
    <t>207.05.01.18.6.5.2.2.11</t>
  </si>
  <si>
    <t>207.05.01.18.6.5.2.2.11.02</t>
  </si>
  <si>
    <t>d</t>
  </si>
  <si>
    <t>Uang saku monitoring penyusunan RPJMDes, RKPDes, APBDes</t>
  </si>
  <si>
    <t>207.05.01.18.23</t>
  </si>
  <si>
    <t>207.05.01.18.23.5</t>
  </si>
  <si>
    <t>207.05.01.18.23.5.2</t>
  </si>
  <si>
    <t>207.05.01.18.23.5.2.1</t>
  </si>
  <si>
    <t>207.05.01.18.23.5.2.1.01</t>
  </si>
  <si>
    <t>207.05.01.18.23.5.2.1.01.13</t>
  </si>
  <si>
    <t>207.05.01.18.23.5.2.2</t>
  </si>
  <si>
    <t>207.05.01.18.23.5.2.2.01</t>
  </si>
  <si>
    <t>207.05.01.18.23.5.2.2.01.01</t>
  </si>
  <si>
    <t>207.05.01.18.23.5.2.2.01.11</t>
  </si>
  <si>
    <t>207.05.01.18.23.5.2.2.03</t>
  </si>
  <si>
    <t>207.05.01.18.23.5.2.2.03.16</t>
  </si>
  <si>
    <t>207.05.01.18.23.5.2.2.06</t>
  </si>
  <si>
    <t>207.05.01.18.23.5.2.2.06.02</t>
  </si>
  <si>
    <t>207.05.01.18.23.5.2.2.11</t>
  </si>
  <si>
    <t>207.05.01.18.23.5.2.2.11.02</t>
  </si>
  <si>
    <t>Makan minum rapat koordinasi PBB</t>
  </si>
  <si>
    <t xml:space="preserve"> Bolpoint</t>
  </si>
  <si>
    <t>105</t>
  </si>
  <si>
    <t>Ketentraman dan Ketertiban Umum serta</t>
  </si>
  <si>
    <t>Perlindungan Masyarakat</t>
  </si>
  <si>
    <t>105.4.01</t>
  </si>
  <si>
    <t>105.4.01.21</t>
  </si>
  <si>
    <t>Pendidikan Politik Masyarakat</t>
  </si>
  <si>
    <t>Kepala Daerah, Legislatif dan Presiden</t>
  </si>
  <si>
    <t xml:space="preserve">Fasilitasi Pengamanan Pemilihan Kepala Desa, </t>
  </si>
  <si>
    <t>Terselenggaranya pemilihan kepala desa serentak , Legislatif dan Presiden</t>
  </si>
  <si>
    <t>Pelaksanaan Pemilihan Kepala Desa, Legislatif dan Presiden</t>
  </si>
  <si>
    <t>Pilkades 1 desa di Kecamatan Wonosobo</t>
  </si>
  <si>
    <t>Pemilihan Legislatif dan Presiden di 20 Desa/Kelurahan</t>
  </si>
  <si>
    <t>207.4.01.05</t>
  </si>
  <si>
    <t>Monitoring dan Evaluasi Kegiatan Desa</t>
  </si>
  <si>
    <t>207.4.01.05.01.15.44.5</t>
  </si>
  <si>
    <t>207.4.01.05.01.15.44.5.2</t>
  </si>
  <si>
    <t>207.4.01.05.01.15.44.5.2.1</t>
  </si>
  <si>
    <t>Honorarium Sidang Tim Evaluasi APBDes</t>
  </si>
  <si>
    <t>Honorarium Sidang Tim Evaluasi dan Verifikasi Laporan Realisasi</t>
  </si>
  <si>
    <t>Makan minum rapat Tim Evaluasi dan Verifikasi Laporan Realisasi</t>
  </si>
  <si>
    <t>105.4.01.21.13</t>
  </si>
  <si>
    <t>105.4.01.21.13.5</t>
  </si>
  <si>
    <t>105.4.01.21.13.5.2</t>
  </si>
  <si>
    <t>105.4.01.21.13.5.2.1</t>
  </si>
  <si>
    <t>105.4.01.21.13.5.2.1.01</t>
  </si>
  <si>
    <t>105.4.01.21.13.5.2.1.01.11</t>
  </si>
  <si>
    <t>105.4.01.21.13.5.2.2</t>
  </si>
  <si>
    <t>105.4.01.21.13.5.2.2.01</t>
  </si>
  <si>
    <t>105.4.01.21.13.5.2.2.01.01</t>
  </si>
  <si>
    <t>105.4.01.21.13.5.2.2.01.11</t>
  </si>
  <si>
    <t>105.4.01.21.13.5.2.2.03</t>
  </si>
  <si>
    <t>105.4.01.21.13.5.2.2.03.10</t>
  </si>
  <si>
    <t>105.4.01.21.13.5.2.2.03.16</t>
  </si>
  <si>
    <t>105.4.01.21.13.5.2.2.06</t>
  </si>
  <si>
    <t>105.4.01.21.13.5.2.2.06.02</t>
  </si>
  <si>
    <t>105.4.01.21.13.5.2.2.11</t>
  </si>
  <si>
    <t>105.4.01.21.13.5.2.2.11.02</t>
  </si>
  <si>
    <t>207.4.01</t>
  </si>
  <si>
    <t>207.4.01.05.15.44</t>
  </si>
  <si>
    <t>207.05.01.15.22</t>
  </si>
  <si>
    <t>Peningkatan Keberdayaan Masyarakat Perdesaan</t>
  </si>
  <si>
    <t>Fasilitasi Pembinaan Desa dan Kelurahan</t>
  </si>
  <si>
    <t>Pelaksanaan rapat koordinasi Sekretaris Desa/Kelurahan</t>
  </si>
  <si>
    <t>Pelaksanaan rapat koordinasi Kepala Desa/kelurahan</t>
  </si>
  <si>
    <t>Terlaksananya rapat koordinasi Sekretaris Desa/Kelurahan</t>
  </si>
  <si>
    <t>Terlaksananya rapat koordinasi Kepala Desa/Kelurahan</t>
  </si>
  <si>
    <t>Banner rapat rakor kelembagaan RW</t>
  </si>
  <si>
    <t>Rapat koordinasi kelembagaan RW</t>
  </si>
  <si>
    <t>Narasumber rapat koordinasi kelembagaan RW</t>
  </si>
  <si>
    <t>Moderator rapat koordinasi kelembagaan RW</t>
  </si>
  <si>
    <t>Bantuan uang koordinasi pembinaan desa dan kelurahan</t>
  </si>
  <si>
    <t>Uang saku peserta rapat koordinasi kelembagaan RW</t>
  </si>
  <si>
    <t>Makan minum rakor kelembagaan RW</t>
  </si>
  <si>
    <t>Pelaksanaan rapat koordinasi Kelembagaan RW</t>
  </si>
  <si>
    <t>Terlaksananya rapat koordinasi kelembagaan RW</t>
  </si>
  <si>
    <t>20 Kelurahan/Desa di Kecamatan Wonosobo</t>
  </si>
  <si>
    <t>Makan Minum rapat koordinasi Sekretaris Desa/Kelurahan</t>
  </si>
  <si>
    <t>Makan Minum Rapat Koordinasi Kepala Desa/Kelurahan</t>
  </si>
  <si>
    <t>207.05.01.15.22.5</t>
  </si>
  <si>
    <t>207.05.01.15.22.5.2</t>
  </si>
  <si>
    <t>207.05.01.15.22.5.2.1</t>
  </si>
  <si>
    <t>207.05.01.15.22.5.2.1.01</t>
  </si>
  <si>
    <t>207.05.01.15.22.5.2.2</t>
  </si>
  <si>
    <t>207.05.01.15.22.5.2.2.01</t>
  </si>
  <si>
    <t>207.05.01.15.22.5.2.2.01.01</t>
  </si>
  <si>
    <t>207.05.01.15.22.5.2.2.01.11</t>
  </si>
  <si>
    <t>207.05.01.15.22.5.2.2.03.10</t>
  </si>
  <si>
    <t>207.05.01.15.22.5.2.2.03.16</t>
  </si>
  <si>
    <t>207.05.01.15.22.5.2.2.06</t>
  </si>
  <si>
    <t>207.05.01.15.22.5.2.2.06.02</t>
  </si>
  <si>
    <t>207.05.01.15.22.5.2.2.11</t>
  </si>
  <si>
    <t>207.05.01.15.22.5.2.2.11.02</t>
  </si>
  <si>
    <t>Prosentase Desa/Kelurahan menyampaikan laporan pertanggungjawaban tepat waktu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</si>
</sst>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_-;\-* #,##0_-;_-* &quot;-&quot;_-;_-@_-"/>
    <numFmt numFmtId="165" formatCode="_([$Rp-421]* #,##0_);_([$Rp-421]* \(#,##0\);_([$Rp-421]* &quot;-&quot;_);_(@_)"/>
    <numFmt numFmtId="166" formatCode="_([$Rp-421]* #,##0.00_);_([$Rp-421]* \(#,##0.00\);_([$Rp-421]* &quot;-&quot;??_);_(@_)"/>
    <numFmt numFmtId="167" formatCode="_(* #,##0.0_);_(* \(#,##0.0\);_(* &quot;-&quot;?_);_(@_)"/>
  </numFmts>
  <fonts count="21" x14ac:knownFonts="1"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 val="singleAccounting"/>
      <sz val="9"/>
      <color theme="1"/>
      <name val="Arial"/>
      <family val="2"/>
    </font>
    <font>
      <b/>
      <u/>
      <sz val="9"/>
      <name val="Arial"/>
      <family val="2"/>
    </font>
    <font>
      <sz val="9"/>
      <color theme="1"/>
      <name val="Calibri"/>
      <family val="2"/>
      <charset val="1"/>
      <scheme val="minor"/>
    </font>
    <font>
      <sz val="9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u val="singleAccounting"/>
      <sz val="8"/>
      <name val="Arial"/>
      <family val="2"/>
    </font>
    <font>
      <b/>
      <u val="singleAccounting"/>
      <sz val="8"/>
      <name val="Arial"/>
      <family val="2"/>
    </font>
    <font>
      <sz val="8"/>
      <color theme="1"/>
      <name val="Arial"/>
      <family val="2"/>
    </font>
    <font>
      <u val="singleAccounting"/>
      <sz val="8"/>
      <color theme="1"/>
      <name val="Arial"/>
      <family val="2"/>
    </font>
    <font>
      <b/>
      <u/>
      <sz val="8"/>
      <name val="Arial"/>
      <family val="2"/>
    </font>
    <font>
      <sz val="8"/>
      <color theme="1"/>
      <name val="Calibri"/>
      <family val="2"/>
      <charset val="1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6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41" fontId="4" fillId="0" borderId="0" xfId="0" applyNumberFormat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/>
    <xf numFmtId="0" fontId="6" fillId="0" borderId="32" xfId="0" applyFont="1" applyBorder="1" applyAlignment="1">
      <alignment vertical="center"/>
    </xf>
    <xf numFmtId="164" fontId="3" fillId="0" borderId="0" xfId="0" applyNumberFormat="1" applyFont="1"/>
    <xf numFmtId="164" fontId="4" fillId="0" borderId="0" xfId="0" applyNumberFormat="1" applyFont="1"/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64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1" xfId="0" applyFont="1" applyBorder="1" applyAlignment="1">
      <alignment vertical="center"/>
    </xf>
    <xf numFmtId="41" fontId="6" fillId="0" borderId="52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34" xfId="0" quotePrefix="1" applyFont="1" applyBorder="1" applyAlignment="1">
      <alignment vertical="center"/>
    </xf>
    <xf numFmtId="0" fontId="5" fillId="0" borderId="51" xfId="0" applyFont="1" applyBorder="1" applyAlignment="1">
      <alignment horizontal="center"/>
    </xf>
    <xf numFmtId="164" fontId="5" fillId="0" borderId="51" xfId="1" applyFont="1" applyBorder="1" applyAlignment="1">
      <alignment horizontal="right" vertical="center"/>
    </xf>
    <xf numFmtId="164" fontId="5" fillId="0" borderId="52" xfId="1" applyFont="1" applyBorder="1" applyAlignment="1">
      <alignment vertical="center"/>
    </xf>
    <xf numFmtId="0" fontId="6" fillId="0" borderId="34" xfId="0" quotePrefix="1" applyFont="1" applyBorder="1" applyAlignment="1">
      <alignment horizontal="left" vertical="center"/>
    </xf>
    <xf numFmtId="0" fontId="6" fillId="0" borderId="32" xfId="0" quotePrefix="1" applyFont="1" applyBorder="1" applyAlignment="1">
      <alignment horizontal="left" vertical="center"/>
    </xf>
    <xf numFmtId="0" fontId="5" fillId="0" borderId="33" xfId="0" applyFont="1" applyBorder="1"/>
    <xf numFmtId="164" fontId="5" fillId="0" borderId="51" xfId="1" applyFont="1" applyBorder="1" applyAlignment="1">
      <alignment vertical="center"/>
    </xf>
    <xf numFmtId="164" fontId="6" fillId="0" borderId="52" xfId="1" applyFont="1" applyBorder="1" applyAlignment="1">
      <alignment vertical="center"/>
    </xf>
    <xf numFmtId="0" fontId="5" fillId="0" borderId="34" xfId="0" quotePrefix="1" applyFont="1" applyBorder="1" applyAlignment="1">
      <alignment horizontal="left" vertical="center"/>
    </xf>
    <xf numFmtId="0" fontId="5" fillId="0" borderId="32" xfId="0" quotePrefix="1" applyFont="1" applyBorder="1" applyAlignment="1">
      <alignment horizontal="left" vertical="center"/>
    </xf>
    <xf numFmtId="0" fontId="6" fillId="0" borderId="0" xfId="0" applyFont="1"/>
    <xf numFmtId="0" fontId="6" fillId="0" borderId="55" xfId="0" applyFont="1" applyBorder="1"/>
    <xf numFmtId="0" fontId="6" fillId="0" borderId="56" xfId="0" applyFont="1" applyBorder="1"/>
    <xf numFmtId="0" fontId="6" fillId="0" borderId="54" xfId="0" applyFont="1" applyBorder="1"/>
    <xf numFmtId="0" fontId="6" fillId="0" borderId="57" xfId="0" quotePrefix="1" applyFont="1" applyBorder="1" applyAlignment="1">
      <alignment horizontal="left" vertical="center"/>
    </xf>
    <xf numFmtId="0" fontId="6" fillId="0" borderId="58" xfId="0" quotePrefix="1" applyFont="1" applyBorder="1" applyAlignment="1">
      <alignment horizontal="left" vertical="center"/>
    </xf>
    <xf numFmtId="0" fontId="6" fillId="0" borderId="58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59" xfId="0" applyFont="1" applyBorder="1"/>
    <xf numFmtId="0" fontId="5" fillId="0" borderId="60" xfId="0" applyFont="1" applyBorder="1" applyAlignment="1">
      <alignment horizontal="center" vertical="center"/>
    </xf>
    <xf numFmtId="164" fontId="5" fillId="0" borderId="60" xfId="1" applyFont="1" applyBorder="1" applyAlignment="1">
      <alignment vertical="center"/>
    </xf>
    <xf numFmtId="164" fontId="6" fillId="0" borderId="61" xfId="1" applyFont="1" applyBorder="1" applyAlignment="1">
      <alignment vertical="center"/>
    </xf>
    <xf numFmtId="0" fontId="6" fillId="0" borderId="33" xfId="0" applyFont="1" applyBorder="1"/>
    <xf numFmtId="164" fontId="6" fillId="0" borderId="51" xfId="1" applyFont="1" applyBorder="1" applyAlignment="1">
      <alignment vertical="center"/>
    </xf>
    <xf numFmtId="0" fontId="5" fillId="0" borderId="32" xfId="0" quotePrefix="1" applyFont="1" applyBorder="1" applyAlignment="1">
      <alignment vertical="center"/>
    </xf>
    <xf numFmtId="20" fontId="5" fillId="0" borderId="38" xfId="0" quotePrefix="1" applyNumberFormat="1" applyFont="1" applyBorder="1" applyAlignment="1">
      <alignment horizontal="left" vertical="center"/>
    </xf>
    <xf numFmtId="0" fontId="5" fillId="0" borderId="36" xfId="0" quotePrefix="1" applyFont="1" applyBorder="1" applyAlignment="1">
      <alignment horizontal="left" vertical="center"/>
    </xf>
    <xf numFmtId="0" fontId="5" fillId="0" borderId="37" xfId="0" applyFont="1" applyBorder="1"/>
    <xf numFmtId="0" fontId="5" fillId="0" borderId="53" xfId="0" applyFont="1" applyBorder="1" applyAlignment="1">
      <alignment horizontal="center" vertical="center"/>
    </xf>
    <xf numFmtId="164" fontId="5" fillId="0" borderId="53" xfId="1" applyFont="1" applyBorder="1" applyAlignment="1">
      <alignment vertical="center"/>
    </xf>
    <xf numFmtId="164" fontId="5" fillId="0" borderId="54" xfId="1" applyFont="1" applyBorder="1" applyAlignment="1">
      <alignment vertical="center"/>
    </xf>
    <xf numFmtId="0" fontId="5" fillId="0" borderId="38" xfId="0" quotePrefix="1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42" xfId="0" quotePrefix="1" applyFont="1" applyBorder="1" applyAlignment="1">
      <alignment horizontal="left" vertical="center"/>
    </xf>
    <xf numFmtId="0" fontId="5" fillId="0" borderId="40" xfId="0" quotePrefix="1" applyFont="1" applyBorder="1" applyAlignment="1">
      <alignment horizontal="left"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3" fontId="5" fillId="0" borderId="62" xfId="0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164" fontId="5" fillId="0" borderId="62" xfId="1" applyFont="1" applyBorder="1" applyAlignment="1">
      <alignment vertical="center"/>
    </xf>
    <xf numFmtId="164" fontId="5" fillId="0" borderId="63" xfId="1" applyFont="1" applyBorder="1" applyAlignment="1">
      <alignment vertical="center"/>
    </xf>
    <xf numFmtId="166" fontId="1" fillId="0" borderId="0" xfId="0" applyNumberFormat="1" applyFont="1" applyBorder="1" applyAlignment="1">
      <alignment horizontal="center"/>
    </xf>
    <xf numFmtId="41" fontId="6" fillId="0" borderId="8" xfId="0" applyNumberFormat="1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1" fillId="0" borderId="11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11" xfId="0" applyFont="1" applyBorder="1" applyAlignment="1">
      <alignment horizontal="left" indent="2"/>
    </xf>
    <xf numFmtId="0" fontId="1" fillId="0" borderId="0" xfId="0" applyFont="1" applyBorder="1" applyAlignment="1">
      <alignment horizontal="left" indent="2"/>
    </xf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1" applyFont="1" applyBorder="1"/>
    <xf numFmtId="0" fontId="1" fillId="0" borderId="13" xfId="0" applyFont="1" applyBorder="1"/>
    <xf numFmtId="166" fontId="1" fillId="0" borderId="0" xfId="0" applyNumberFormat="1" applyFont="1" applyBorder="1" applyAlignment="1"/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6" xfId="0" applyFont="1" applyBorder="1" applyAlignment="1">
      <alignment vertical="center"/>
    </xf>
    <xf numFmtId="165" fontId="6" fillId="0" borderId="66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/>
    <xf numFmtId="0" fontId="9" fillId="0" borderId="0" xfId="0" applyFont="1" applyBorder="1" applyAlignment="1"/>
    <xf numFmtId="0" fontId="1" fillId="0" borderId="0" xfId="0" applyFont="1" applyBorder="1" applyAlignment="1"/>
    <xf numFmtId="0" fontId="5" fillId="0" borderId="13" xfId="0" applyFont="1" applyBorder="1" applyAlignment="1"/>
    <xf numFmtId="0" fontId="1" fillId="0" borderId="13" xfId="0" applyFont="1" applyBorder="1" applyAlignment="1"/>
    <xf numFmtId="0" fontId="8" fillId="0" borderId="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65" xfId="0" applyFont="1" applyBorder="1"/>
    <xf numFmtId="0" fontId="5" fillId="0" borderId="66" xfId="0" applyFont="1" applyBorder="1"/>
    <xf numFmtId="0" fontId="5" fillId="0" borderId="67" xfId="0" applyFont="1" applyBorder="1"/>
    <xf numFmtId="0" fontId="5" fillId="0" borderId="0" xfId="0" applyFont="1"/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5" fillId="0" borderId="58" xfId="0" quotePrefix="1" applyFont="1" applyBorder="1" applyAlignment="1">
      <alignment horizontal="left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65" xfId="0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1" fillId="2" borderId="32" xfId="0" applyFont="1" applyFill="1" applyBorder="1"/>
    <xf numFmtId="0" fontId="1" fillId="2" borderId="58" xfId="0" applyFont="1" applyFill="1" applyBorder="1"/>
    <xf numFmtId="0" fontId="1" fillId="2" borderId="51" xfId="0" applyFont="1" applyFill="1" applyBorder="1" applyAlignment="1">
      <alignment horizontal="center"/>
    </xf>
    <xf numFmtId="3" fontId="1" fillId="2" borderId="51" xfId="0" applyNumberFormat="1" applyFont="1" applyFill="1" applyBorder="1"/>
    <xf numFmtId="0" fontId="1" fillId="2" borderId="60" xfId="0" applyFont="1" applyFill="1" applyBorder="1" applyAlignment="1">
      <alignment horizontal="center"/>
    </xf>
    <xf numFmtId="3" fontId="1" fillId="2" borderId="60" xfId="0" applyNumberFormat="1" applyFont="1" applyFill="1" applyBorder="1"/>
    <xf numFmtId="0" fontId="5" fillId="0" borderId="72" xfId="0" applyFont="1" applyBorder="1" applyAlignment="1">
      <alignment vertical="center"/>
    </xf>
    <xf numFmtId="9" fontId="5" fillId="0" borderId="2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9" fontId="5" fillId="0" borderId="2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0" fontId="5" fillId="0" borderId="57" xfId="0" quotePrefix="1" applyFont="1" applyBorder="1" applyAlignment="1">
      <alignment horizontal="left" vertical="center"/>
    </xf>
    <xf numFmtId="164" fontId="5" fillId="0" borderId="61" xfId="1" applyFont="1" applyBorder="1" applyAlignment="1">
      <alignment vertical="center"/>
    </xf>
    <xf numFmtId="20" fontId="5" fillId="0" borderId="34" xfId="0" quotePrefix="1" applyNumberFormat="1" applyFont="1" applyBorder="1" applyAlignment="1">
      <alignment horizontal="left" vertical="center"/>
    </xf>
    <xf numFmtId="164" fontId="5" fillId="0" borderId="13" xfId="1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9" fontId="5" fillId="0" borderId="55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34" xfId="0" quotePrefix="1" applyFont="1" applyBorder="1" applyAlignment="1">
      <alignment horizontal="left" vertical="center" wrapText="1"/>
    </xf>
    <xf numFmtId="0" fontId="5" fillId="0" borderId="32" xfId="0" quotePrefix="1" applyFont="1" applyBorder="1" applyAlignment="1">
      <alignment vertical="center" wrapText="1"/>
    </xf>
    <xf numFmtId="0" fontId="5" fillId="0" borderId="33" xfId="0" quotePrefix="1" applyFont="1" applyBorder="1" applyAlignment="1">
      <alignment vertical="center" wrapText="1"/>
    </xf>
    <xf numFmtId="0" fontId="5" fillId="0" borderId="32" xfId="0" quotePrefix="1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165" fontId="6" fillId="0" borderId="0" xfId="1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9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5" fillId="0" borderId="91" xfId="0" applyFont="1" applyBorder="1" applyAlignment="1">
      <alignment vertical="center"/>
    </xf>
    <xf numFmtId="0" fontId="5" fillId="0" borderId="92" xfId="0" applyFont="1" applyBorder="1" applyAlignment="1">
      <alignment vertical="center"/>
    </xf>
    <xf numFmtId="9" fontId="5" fillId="0" borderId="93" xfId="0" applyNumberFormat="1" applyFont="1" applyBorder="1" applyAlignment="1">
      <alignment vertical="center"/>
    </xf>
    <xf numFmtId="9" fontId="5" fillId="0" borderId="94" xfId="0" applyNumberFormat="1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5" fillId="0" borderId="55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50" xfId="0" applyFont="1" applyBorder="1"/>
    <xf numFmtId="0" fontId="5" fillId="0" borderId="56" xfId="0" applyFont="1" applyBorder="1" applyAlignment="1">
      <alignment horizontal="center" vertical="center"/>
    </xf>
    <xf numFmtId="164" fontId="5" fillId="0" borderId="56" xfId="1" applyFont="1" applyBorder="1" applyAlignment="1">
      <alignment vertical="center"/>
    </xf>
    <xf numFmtId="164" fontId="5" fillId="0" borderId="70" xfId="1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64" fontId="6" fillId="0" borderId="54" xfId="1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9" fontId="5" fillId="0" borderId="47" xfId="0" applyNumberFormat="1" applyFont="1" applyBorder="1" applyAlignment="1">
      <alignment vertical="center"/>
    </xf>
    <xf numFmtId="9" fontId="5" fillId="0" borderId="64" xfId="0" applyNumberFormat="1" applyFont="1" applyBorder="1" applyAlignment="1">
      <alignment vertical="center"/>
    </xf>
    <xf numFmtId="9" fontId="5" fillId="0" borderId="12" xfId="0" applyNumberFormat="1" applyFont="1" applyBorder="1" applyAlignment="1">
      <alignment horizontal="center" vertical="center"/>
    </xf>
    <xf numFmtId="9" fontId="5" fillId="0" borderId="9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quotePrefix="1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164" fontId="5" fillId="0" borderId="95" xfId="1" applyFont="1" applyBorder="1" applyAlignment="1">
      <alignment vertical="center"/>
    </xf>
    <xf numFmtId="0" fontId="5" fillId="0" borderId="66" xfId="0" quotePrefix="1" applyFont="1" applyBorder="1" applyAlignment="1">
      <alignment horizontal="left" vertical="center"/>
    </xf>
    <xf numFmtId="164" fontId="5" fillId="0" borderId="66" xfId="1" applyFont="1" applyBorder="1" applyAlignment="1">
      <alignment vertical="center"/>
    </xf>
    <xf numFmtId="164" fontId="5" fillId="0" borderId="67" xfId="1" applyFont="1" applyBorder="1" applyAlignment="1">
      <alignment vertical="center"/>
    </xf>
    <xf numFmtId="0" fontId="5" fillId="0" borderId="47" xfId="0" quotePrefix="1" applyFont="1" applyBorder="1" applyAlignment="1">
      <alignment horizontal="left" vertical="center"/>
    </xf>
    <xf numFmtId="0" fontId="5" fillId="0" borderId="12" xfId="0" quotePrefix="1" applyFont="1" applyBorder="1" applyAlignment="1">
      <alignment horizontal="left" vertical="center"/>
    </xf>
    <xf numFmtId="0" fontId="5" fillId="0" borderId="12" xfId="0" applyFont="1" applyBorder="1"/>
    <xf numFmtId="164" fontId="5" fillId="0" borderId="64" xfId="1" applyFont="1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41" fontId="5" fillId="0" borderId="38" xfId="0" quotePrefix="1" applyNumberFormat="1" applyFont="1" applyBorder="1" applyAlignment="1">
      <alignment horizontal="right" vertical="center"/>
    </xf>
    <xf numFmtId="41" fontId="5" fillId="0" borderId="36" xfId="0" quotePrefix="1" applyNumberFormat="1" applyFont="1" applyBorder="1" applyAlignment="1">
      <alignment horizontal="right" vertical="center"/>
    </xf>
    <xf numFmtId="3" fontId="5" fillId="0" borderId="53" xfId="0" applyNumberFormat="1" applyFont="1" applyBorder="1" applyAlignment="1">
      <alignment horizontal="center" vertical="center"/>
    </xf>
    <xf numFmtId="0" fontId="5" fillId="0" borderId="96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166" fontId="1" fillId="0" borderId="97" xfId="0" applyNumberFormat="1" applyFont="1" applyBorder="1" applyAlignment="1">
      <alignment horizontal="center"/>
    </xf>
    <xf numFmtId="0" fontId="6" fillId="0" borderId="97" xfId="0" applyFont="1" applyBorder="1" applyAlignment="1">
      <alignment horizontal="center" vertical="center"/>
    </xf>
    <xf numFmtId="41" fontId="6" fillId="0" borderId="98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32" xfId="0" applyFont="1" applyBorder="1"/>
    <xf numFmtId="0" fontId="5" fillId="0" borderId="0" xfId="0" applyFont="1" applyBorder="1" applyAlignment="1">
      <alignment horizontal="center" vertical="center"/>
    </xf>
    <xf numFmtId="0" fontId="6" fillId="0" borderId="4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164" fontId="5" fillId="0" borderId="12" xfId="1" applyFont="1" applyBorder="1" applyAlignment="1">
      <alignment vertical="center"/>
    </xf>
    <xf numFmtId="0" fontId="6" fillId="0" borderId="74" xfId="0" applyFont="1" applyBorder="1" applyAlignment="1">
      <alignment vertical="center"/>
    </xf>
    <xf numFmtId="0" fontId="5" fillId="0" borderId="75" xfId="0" quotePrefix="1" applyFont="1" applyBorder="1" applyAlignment="1">
      <alignment horizontal="left" vertical="center"/>
    </xf>
    <xf numFmtId="0" fontId="6" fillId="0" borderId="57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41" fontId="6" fillId="0" borderId="61" xfId="0" applyNumberFormat="1" applyFont="1" applyBorder="1" applyAlignment="1">
      <alignment vertical="center"/>
    </xf>
    <xf numFmtId="41" fontId="5" fillId="0" borderId="61" xfId="0" applyNumberFormat="1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164" fontId="5" fillId="0" borderId="60" xfId="0" applyNumberFormat="1" applyFont="1" applyBorder="1" applyAlignment="1">
      <alignment horizontal="center" vertical="center"/>
    </xf>
    <xf numFmtId="164" fontId="5" fillId="0" borderId="60" xfId="1" applyNumberFormat="1" applyFont="1" applyBorder="1" applyAlignment="1">
      <alignment horizontal="center" vertical="center"/>
    </xf>
    <xf numFmtId="0" fontId="6" fillId="0" borderId="59" xfId="0" applyFont="1" applyBorder="1"/>
    <xf numFmtId="0" fontId="6" fillId="0" borderId="60" xfId="0" applyFont="1" applyBorder="1" applyAlignment="1">
      <alignment horizontal="center" vertical="center"/>
    </xf>
    <xf numFmtId="164" fontId="6" fillId="0" borderId="60" xfId="1" applyFont="1" applyBorder="1" applyAlignment="1">
      <alignment vertical="center"/>
    </xf>
    <xf numFmtId="0" fontId="6" fillId="0" borderId="58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36" xfId="0" quotePrefix="1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5" fillId="0" borderId="37" xfId="0" applyFont="1" applyBorder="1" applyAlignment="1">
      <alignment horizontal="center"/>
    </xf>
    <xf numFmtId="0" fontId="11" fillId="0" borderId="27" xfId="0" applyFont="1" applyBorder="1" applyAlignment="1">
      <alignment vertical="center"/>
    </xf>
    <xf numFmtId="41" fontId="3" fillId="0" borderId="0" xfId="0" applyNumberFormat="1" applyFont="1"/>
    <xf numFmtId="9" fontId="5" fillId="0" borderId="34" xfId="0" applyNumberFormat="1" applyFont="1" applyBorder="1" applyAlignment="1">
      <alignment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164" fontId="5" fillId="0" borderId="0" xfId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0" fontId="12" fillId="0" borderId="34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51" xfId="0" applyFont="1" applyBorder="1" applyAlignment="1">
      <alignment horizontal="center" vertical="center"/>
    </xf>
    <xf numFmtId="0" fontId="11" fillId="0" borderId="51" xfId="0" applyFont="1" applyBorder="1" applyAlignment="1">
      <alignment vertical="center"/>
    </xf>
    <xf numFmtId="41" fontId="12" fillId="0" borderId="52" xfId="0" applyNumberFormat="1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41" fontId="13" fillId="0" borderId="52" xfId="0" applyNumberFormat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1" fontId="14" fillId="0" borderId="5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34" xfId="0" quotePrefix="1" applyFont="1" applyBorder="1" applyAlignment="1">
      <alignment vertical="center"/>
    </xf>
    <xf numFmtId="0" fontId="11" fillId="0" borderId="32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/>
    </xf>
    <xf numFmtId="164" fontId="11" fillId="0" borderId="51" xfId="1" applyFont="1" applyBorder="1" applyAlignment="1">
      <alignment horizontal="right" vertical="center"/>
    </xf>
    <xf numFmtId="164" fontId="11" fillId="0" borderId="52" xfId="1" applyFont="1" applyBorder="1" applyAlignment="1">
      <alignment vertical="center"/>
    </xf>
    <xf numFmtId="164" fontId="12" fillId="0" borderId="52" xfId="1" applyFont="1" applyBorder="1" applyAlignment="1">
      <alignment vertical="center"/>
    </xf>
    <xf numFmtId="0" fontId="12" fillId="0" borderId="34" xfId="0" quotePrefix="1" applyFont="1" applyBorder="1" applyAlignment="1">
      <alignment horizontal="left" vertical="center"/>
    </xf>
    <xf numFmtId="0" fontId="12" fillId="0" borderId="32" xfId="0" quotePrefix="1" applyFont="1" applyBorder="1" applyAlignment="1">
      <alignment horizontal="left" vertical="center"/>
    </xf>
    <xf numFmtId="0" fontId="11" fillId="0" borderId="33" xfId="0" applyFont="1" applyBorder="1"/>
    <xf numFmtId="164" fontId="11" fillId="0" borderId="51" xfId="1" applyFont="1" applyBorder="1" applyAlignment="1">
      <alignment vertical="center"/>
    </xf>
    <xf numFmtId="0" fontId="11" fillId="0" borderId="34" xfId="0" quotePrefix="1" applyFont="1" applyBorder="1" applyAlignment="1">
      <alignment horizontal="left" vertical="center"/>
    </xf>
    <xf numFmtId="0" fontId="11" fillId="0" borderId="32" xfId="0" quotePrefix="1" applyFont="1" applyBorder="1" applyAlignment="1">
      <alignment horizontal="left" vertical="center"/>
    </xf>
    <xf numFmtId="0" fontId="11" fillId="0" borderId="55" xfId="0" quotePrefix="1" applyFont="1" applyBorder="1" applyAlignment="1">
      <alignment horizontal="left" vertical="center"/>
    </xf>
    <xf numFmtId="0" fontId="11" fillId="0" borderId="0" xfId="0" quotePrefix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50" xfId="0" applyFont="1" applyBorder="1"/>
    <xf numFmtId="0" fontId="11" fillId="0" borderId="56" xfId="0" applyFont="1" applyBorder="1" applyAlignment="1">
      <alignment horizontal="center" vertical="center"/>
    </xf>
    <xf numFmtId="164" fontId="11" fillId="0" borderId="56" xfId="1" applyFont="1" applyBorder="1" applyAlignment="1">
      <alignment vertical="center"/>
    </xf>
    <xf numFmtId="164" fontId="11" fillId="0" borderId="70" xfId="1" applyFont="1" applyBorder="1" applyAlignment="1">
      <alignment vertical="center"/>
    </xf>
    <xf numFmtId="0" fontId="12" fillId="0" borderId="55" xfId="0" quotePrefix="1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164" fontId="11" fillId="0" borderId="0" xfId="1" applyFont="1" applyBorder="1" applyAlignment="1">
      <alignment vertical="center"/>
    </xf>
    <xf numFmtId="164" fontId="12" fillId="0" borderId="70" xfId="1" applyFont="1" applyBorder="1" applyAlignment="1">
      <alignment vertical="center"/>
    </xf>
    <xf numFmtId="0" fontId="12" fillId="0" borderId="32" xfId="0" applyFont="1" applyBorder="1"/>
    <xf numFmtId="167" fontId="11" fillId="0" borderId="32" xfId="0" applyNumberFormat="1" applyFont="1" applyBorder="1" applyAlignment="1">
      <alignment vertical="center"/>
    </xf>
    <xf numFmtId="164" fontId="11" fillId="0" borderId="32" xfId="1" applyFont="1" applyBorder="1" applyAlignment="1">
      <alignment vertical="center"/>
    </xf>
    <xf numFmtId="0" fontId="12" fillId="0" borderId="57" xfId="0" quotePrefix="1" applyFont="1" applyBorder="1" applyAlignment="1">
      <alignment horizontal="left" vertical="center"/>
    </xf>
    <xf numFmtId="0" fontId="12" fillId="0" borderId="58" xfId="0" quotePrefix="1" applyFont="1" applyBorder="1" applyAlignment="1">
      <alignment horizontal="left" vertical="center"/>
    </xf>
    <xf numFmtId="0" fontId="12" fillId="0" borderId="58" xfId="0" applyFont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1" fillId="0" borderId="59" xfId="0" applyFont="1" applyBorder="1"/>
    <xf numFmtId="0" fontId="11" fillId="0" borderId="60" xfId="0" applyFont="1" applyBorder="1" applyAlignment="1">
      <alignment horizontal="center" vertical="center"/>
    </xf>
    <xf numFmtId="164" fontId="11" fillId="0" borderId="60" xfId="1" applyFont="1" applyBorder="1" applyAlignment="1">
      <alignment vertical="center"/>
    </xf>
    <xf numFmtId="164" fontId="12" fillId="0" borderId="61" xfId="1" applyFont="1" applyBorder="1" applyAlignment="1">
      <alignment vertical="center"/>
    </xf>
    <xf numFmtId="0" fontId="11" fillId="0" borderId="32" xfId="0" applyFont="1" applyBorder="1"/>
    <xf numFmtId="164" fontId="11" fillId="0" borderId="33" xfId="1" applyFont="1" applyBorder="1" applyAlignment="1">
      <alignment vertical="center"/>
    </xf>
    <xf numFmtId="0" fontId="11" fillId="0" borderId="32" xfId="0" applyFont="1" applyBorder="1" applyAlignment="1">
      <alignment horizontal="center"/>
    </xf>
    <xf numFmtId="0" fontId="12" fillId="0" borderId="33" xfId="0" applyFont="1" applyBorder="1"/>
    <xf numFmtId="0" fontId="12" fillId="0" borderId="51" xfId="0" applyFont="1" applyBorder="1" applyAlignment="1">
      <alignment horizontal="center" vertical="center"/>
    </xf>
    <xf numFmtId="164" fontId="12" fillId="0" borderId="51" xfId="1" applyFont="1" applyBorder="1" applyAlignment="1">
      <alignment vertical="center"/>
    </xf>
    <xf numFmtId="0" fontId="11" fillId="0" borderId="32" xfId="0" quotePrefix="1" applyFont="1" applyBorder="1" applyAlignment="1">
      <alignment horizontal="left" vertical="center" wrapText="1"/>
    </xf>
    <xf numFmtId="0" fontId="11" fillId="0" borderId="33" xfId="0" quotePrefix="1" applyFont="1" applyBorder="1" applyAlignment="1">
      <alignment vertical="center" wrapText="1"/>
    </xf>
    <xf numFmtId="0" fontId="11" fillId="0" borderId="38" xfId="0" quotePrefix="1" applyFont="1" applyBorder="1" applyAlignment="1">
      <alignment horizontal="left" vertical="center"/>
    </xf>
    <xf numFmtId="0" fontId="11" fillId="0" borderId="36" xfId="0" quotePrefix="1" applyFont="1" applyBorder="1" applyAlignment="1">
      <alignment horizontal="left" vertical="center"/>
    </xf>
    <xf numFmtId="0" fontId="11" fillId="0" borderId="36" xfId="0" quotePrefix="1" applyFont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7" xfId="0" quotePrefix="1" applyFont="1" applyBorder="1" applyAlignment="1">
      <alignment vertical="center" wrapText="1"/>
    </xf>
    <xf numFmtId="0" fontId="11" fillId="0" borderId="53" xfId="0" applyFont="1" applyBorder="1" applyAlignment="1">
      <alignment horizontal="center" vertical="center"/>
    </xf>
    <xf numFmtId="164" fontId="11" fillId="0" borderId="53" xfId="1" applyFont="1" applyBorder="1" applyAlignment="1">
      <alignment vertical="center"/>
    </xf>
    <xf numFmtId="164" fontId="11" fillId="0" borderId="54" xfId="1" applyFont="1" applyBorder="1" applyAlignment="1">
      <alignment vertical="center"/>
    </xf>
    <xf numFmtId="0" fontId="11" fillId="0" borderId="36" xfId="0" applyFont="1" applyBorder="1"/>
    <xf numFmtId="164" fontId="11" fillId="0" borderId="78" xfId="1" applyFont="1" applyBorder="1" applyAlignment="1">
      <alignment vertical="center"/>
    </xf>
    <xf numFmtId="164" fontId="14" fillId="0" borderId="52" xfId="1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1" fillId="0" borderId="37" xfId="0" applyFont="1" applyBorder="1"/>
    <xf numFmtId="164" fontId="12" fillId="0" borderId="54" xfId="1" applyFont="1" applyBorder="1" applyAlignment="1">
      <alignment vertical="center"/>
    </xf>
    <xf numFmtId="0" fontId="12" fillId="0" borderId="38" xfId="0" quotePrefix="1" applyFont="1" applyBorder="1" applyAlignment="1">
      <alignment horizontal="left" vertical="center"/>
    </xf>
    <xf numFmtId="0" fontId="12" fillId="0" borderId="36" xfId="0" quotePrefix="1" applyFont="1" applyBorder="1" applyAlignment="1">
      <alignment horizontal="left" vertical="center"/>
    </xf>
    <xf numFmtId="0" fontId="12" fillId="0" borderId="0" xfId="0" applyFont="1"/>
    <xf numFmtId="0" fontId="12" fillId="0" borderId="36" xfId="0" applyFont="1" applyBorder="1" applyAlignment="1">
      <alignment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/>
    <xf numFmtId="0" fontId="12" fillId="0" borderId="53" xfId="0" applyFont="1" applyBorder="1" applyAlignment="1">
      <alignment horizontal="center" vertical="center"/>
    </xf>
    <xf numFmtId="164" fontId="12" fillId="0" borderId="53" xfId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42" xfId="0" quotePrefix="1" applyFont="1" applyBorder="1" applyAlignment="1">
      <alignment horizontal="left" vertical="center"/>
    </xf>
    <xf numFmtId="0" fontId="11" fillId="0" borderId="40" xfId="0" quotePrefix="1" applyFont="1" applyBorder="1" applyAlignment="1">
      <alignment horizontal="left" vertical="center"/>
    </xf>
    <xf numFmtId="0" fontId="11" fillId="0" borderId="40" xfId="0" applyFont="1" applyBorder="1" applyAlignment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vertical="center"/>
    </xf>
    <xf numFmtId="3" fontId="11" fillId="0" borderId="62" xfId="0" applyNumberFormat="1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164" fontId="11" fillId="0" borderId="62" xfId="1" applyFont="1" applyBorder="1" applyAlignment="1">
      <alignment vertical="center"/>
    </xf>
    <xf numFmtId="164" fontId="11" fillId="0" borderId="63" xfId="1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166" fontId="15" fillId="0" borderId="0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41" fontId="12" fillId="0" borderId="8" xfId="0" applyNumberFormat="1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4" xfId="0" applyFont="1" applyBorder="1" applyAlignment="1">
      <alignment vertical="center"/>
    </xf>
    <xf numFmtId="0" fontId="15" fillId="0" borderId="11" xfId="0" applyFont="1" applyBorder="1"/>
    <xf numFmtId="0" fontId="15" fillId="0" borderId="0" xfId="0" applyFont="1" applyBorder="1"/>
    <xf numFmtId="3" fontId="15" fillId="0" borderId="0" xfId="0" applyNumberFormat="1" applyFont="1" applyBorder="1"/>
    <xf numFmtId="0" fontId="15" fillId="0" borderId="11" xfId="0" applyFont="1" applyBorder="1" applyAlignment="1">
      <alignment horizontal="left" indent="2"/>
    </xf>
    <xf numFmtId="0" fontId="15" fillId="0" borderId="0" xfId="0" applyFont="1" applyBorder="1" applyAlignment="1">
      <alignment horizontal="left" indent="2"/>
    </xf>
    <xf numFmtId="0" fontId="15" fillId="0" borderId="0" xfId="0" applyFont="1" applyBorder="1" applyAlignment="1">
      <alignment horizontal="center"/>
    </xf>
    <xf numFmtId="164" fontId="15" fillId="0" borderId="0" xfId="1" applyFont="1" applyBorder="1"/>
    <xf numFmtId="0" fontId="15" fillId="0" borderId="13" xfId="0" applyFont="1" applyBorder="1"/>
    <xf numFmtId="166" fontId="15" fillId="0" borderId="0" xfId="0" applyNumberFormat="1" applyFont="1" applyBorder="1" applyAlignment="1"/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6" xfId="0" applyFont="1" applyBorder="1" applyAlignment="1">
      <alignment vertical="center"/>
    </xf>
    <xf numFmtId="165" fontId="12" fillId="0" borderId="66" xfId="1" applyNumberFormat="1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1" xfId="0" applyFont="1" applyBorder="1"/>
    <xf numFmtId="0" fontId="11" fillId="0" borderId="0" xfId="0" applyFont="1" applyBorder="1" applyAlignment="1"/>
    <xf numFmtId="0" fontId="18" fillId="0" borderId="0" xfId="0" applyFont="1" applyBorder="1" applyAlignment="1"/>
    <xf numFmtId="0" fontId="15" fillId="0" borderId="0" xfId="0" applyFont="1" applyBorder="1" applyAlignment="1"/>
    <xf numFmtId="0" fontId="11" fillId="0" borderId="13" xfId="0" applyFont="1" applyBorder="1" applyAlignment="1"/>
    <xf numFmtId="0" fontId="15" fillId="0" borderId="13" xfId="0" applyFont="1" applyBorder="1" applyAlignment="1"/>
    <xf numFmtId="0" fontId="11" fillId="0" borderId="65" xfId="0" applyFont="1" applyBorder="1"/>
    <xf numFmtId="0" fontId="11" fillId="0" borderId="66" xfId="0" applyFont="1" applyBorder="1"/>
    <xf numFmtId="0" fontId="11" fillId="0" borderId="67" xfId="0" applyFont="1" applyBorder="1"/>
    <xf numFmtId="0" fontId="5" fillId="0" borderId="33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6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20" fontId="5" fillId="0" borderId="0" xfId="0" quotePrefix="1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6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4" fontId="5" fillId="0" borderId="2" xfId="1" applyFont="1" applyBorder="1" applyAlignment="1">
      <alignment vertical="center"/>
    </xf>
    <xf numFmtId="164" fontId="11" fillId="0" borderId="66" xfId="1" applyFont="1" applyBorder="1" applyAlignment="1">
      <alignment vertical="center"/>
    </xf>
    <xf numFmtId="164" fontId="11" fillId="0" borderId="67" xfId="1" applyFont="1" applyBorder="1" applyAlignment="1">
      <alignment vertical="center"/>
    </xf>
    <xf numFmtId="164" fontId="11" fillId="0" borderId="2" xfId="1" applyFont="1" applyBorder="1" applyAlignment="1">
      <alignment vertical="center"/>
    </xf>
    <xf numFmtId="164" fontId="11" fillId="0" borderId="95" xfId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4" fontId="11" fillId="0" borderId="13" xfId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72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9" fontId="11" fillId="0" borderId="24" xfId="0" applyNumberFormat="1" applyFont="1" applyBorder="1" applyAlignment="1">
      <alignment horizontal="center" vertical="center"/>
    </xf>
    <xf numFmtId="9" fontId="11" fillId="0" borderId="6" xfId="0" applyNumberFormat="1" applyFont="1" applyBorder="1" applyAlignment="1">
      <alignment horizontal="center" vertical="center"/>
    </xf>
    <xf numFmtId="9" fontId="11" fillId="0" borderId="25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vertical="center"/>
    </xf>
    <xf numFmtId="0" fontId="11" fillId="0" borderId="71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9" fontId="11" fillId="0" borderId="47" xfId="0" applyNumberFormat="1" applyFont="1" applyBorder="1" applyAlignment="1">
      <alignment vertical="center"/>
    </xf>
    <xf numFmtId="9" fontId="11" fillId="0" borderId="12" xfId="0" applyNumberFormat="1" applyFont="1" applyBorder="1" applyAlignment="1">
      <alignment horizontal="center" vertical="center"/>
    </xf>
    <xf numFmtId="9" fontId="11" fillId="0" borderId="64" xfId="0" applyNumberFormat="1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9" fontId="11" fillId="0" borderId="55" xfId="0" applyNumberFormat="1" applyFont="1" applyBorder="1" applyAlignment="1">
      <alignment vertical="center"/>
    </xf>
    <xf numFmtId="9" fontId="11" fillId="0" borderId="0" xfId="0" applyNumberFormat="1" applyFont="1" applyBorder="1" applyAlignment="1">
      <alignment horizontal="center" vertical="center"/>
    </xf>
    <xf numFmtId="9" fontId="11" fillId="0" borderId="13" xfId="0" applyNumberFormat="1" applyFont="1" applyBorder="1" applyAlignment="1">
      <alignment vertical="center"/>
    </xf>
    <xf numFmtId="9" fontId="11" fillId="0" borderId="55" xfId="0" applyNumberFormat="1" applyFont="1" applyBorder="1" applyAlignment="1">
      <alignment horizontal="center" vertical="center"/>
    </xf>
    <xf numFmtId="9" fontId="11" fillId="0" borderId="13" xfId="0" applyNumberFormat="1" applyFont="1" applyBorder="1" applyAlignment="1">
      <alignment horizontal="center" vertical="center"/>
    </xf>
    <xf numFmtId="0" fontId="11" fillId="0" borderId="68" xfId="0" applyFont="1" applyBorder="1" applyAlignment="1">
      <alignment vertical="center"/>
    </xf>
    <xf numFmtId="0" fontId="11" fillId="0" borderId="91" xfId="0" applyFont="1" applyBorder="1" applyAlignment="1">
      <alignment vertical="center"/>
    </xf>
    <xf numFmtId="0" fontId="11" fillId="0" borderId="92" xfId="0" applyFont="1" applyBorder="1" applyAlignment="1">
      <alignment vertical="center"/>
    </xf>
    <xf numFmtId="9" fontId="11" fillId="0" borderId="93" xfId="0" applyNumberFormat="1" applyFont="1" applyBorder="1" applyAlignment="1">
      <alignment vertical="center"/>
    </xf>
    <xf numFmtId="9" fontId="11" fillId="0" borderId="91" xfId="0" applyNumberFormat="1" applyFont="1" applyBorder="1" applyAlignment="1">
      <alignment horizontal="center" vertical="center"/>
    </xf>
    <xf numFmtId="9" fontId="11" fillId="0" borderId="94" xfId="0" applyNumberFormat="1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0" xfId="0" applyFont="1"/>
    <xf numFmtId="0" fontId="6" fillId="0" borderId="3" xfId="0" applyFont="1" applyBorder="1" applyAlignment="1">
      <alignment vertical="center"/>
    </xf>
    <xf numFmtId="0" fontId="5" fillId="0" borderId="79" xfId="0" quotePrefix="1" applyFont="1" applyBorder="1" applyAlignment="1">
      <alignment horizontal="left" vertical="center"/>
    </xf>
    <xf numFmtId="0" fontId="5" fillId="0" borderId="2" xfId="0" applyFont="1" applyBorder="1"/>
    <xf numFmtId="0" fontId="6" fillId="0" borderId="103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86" xfId="0" applyFont="1" applyBorder="1"/>
    <xf numFmtId="0" fontId="3" fillId="0" borderId="2" xfId="0" applyFont="1" applyBorder="1"/>
    <xf numFmtId="0" fontId="3" fillId="0" borderId="85" xfId="0" applyFont="1" applyBorder="1"/>
    <xf numFmtId="0" fontId="11" fillId="0" borderId="90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horizontal="center" vertical="center"/>
    </xf>
    <xf numFmtId="0" fontId="11" fillId="0" borderId="78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9" fontId="11" fillId="0" borderId="34" xfId="0" applyNumberFormat="1" applyFont="1" applyBorder="1" applyAlignment="1">
      <alignment vertical="center"/>
    </xf>
    <xf numFmtId="9" fontId="11" fillId="0" borderId="32" xfId="0" applyNumberFormat="1" applyFont="1" applyBorder="1" applyAlignment="1">
      <alignment horizontal="center" vertical="center"/>
    </xf>
    <xf numFmtId="9" fontId="11" fillId="0" borderId="35" xfId="0" applyNumberFormat="1" applyFont="1" applyBorder="1" applyAlignment="1">
      <alignment vertical="center"/>
    </xf>
    <xf numFmtId="0" fontId="5" fillId="0" borderId="15" xfId="0" quotePrefix="1" applyFont="1" applyBorder="1" applyAlignment="1">
      <alignment vertical="center"/>
    </xf>
    <xf numFmtId="0" fontId="11" fillId="0" borderId="32" xfId="0" quotePrefix="1" applyFont="1" applyBorder="1" applyAlignment="1">
      <alignment horizontal="left" vertical="center" wrapText="1"/>
    </xf>
    <xf numFmtId="0" fontId="5" fillId="0" borderId="58" xfId="0" applyFont="1" applyBorder="1"/>
    <xf numFmtId="164" fontId="5" fillId="0" borderId="32" xfId="1" applyFon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6" fillId="0" borderId="15" xfId="0" quotePrefix="1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167" fontId="11" fillId="0" borderId="5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6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165" fontId="6" fillId="0" borderId="24" xfId="1" applyNumberFormat="1" applyFont="1" applyBorder="1" applyAlignment="1">
      <alignment horizontal="left" vertical="center" wrapText="1"/>
    </xf>
    <xf numFmtId="165" fontId="6" fillId="0" borderId="6" xfId="1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4" fontId="5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9" fontId="5" fillId="0" borderId="29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justify"/>
    </xf>
    <xf numFmtId="0" fontId="5" fillId="0" borderId="17" xfId="0" applyFont="1" applyBorder="1" applyAlignment="1">
      <alignment horizontal="left" vertical="justify"/>
    </xf>
    <xf numFmtId="9" fontId="5" fillId="0" borderId="47" xfId="0" applyNumberFormat="1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9" fontId="5" fillId="0" borderId="64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34" xfId="0" quotePrefix="1" applyFont="1" applyBorder="1" applyAlignment="1">
      <alignment horizontal="center" vertical="center"/>
    </xf>
    <xf numFmtId="0" fontId="5" fillId="0" borderId="32" xfId="0" quotePrefix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6" fontId="1" fillId="0" borderId="9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2" xfId="0" quotePrefix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166" fontId="15" fillId="0" borderId="0" xfId="0" applyNumberFormat="1" applyFont="1" applyBorder="1" applyAlignment="1">
      <alignment horizontal="center"/>
    </xf>
    <xf numFmtId="0" fontId="11" fillId="0" borderId="32" xfId="0" quotePrefix="1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" fillId="0" borderId="99" xfId="0" applyFont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19" fillId="0" borderId="10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justify"/>
    </xf>
    <xf numFmtId="0" fontId="9" fillId="0" borderId="17" xfId="0" applyFont="1" applyBorder="1" applyAlignment="1">
      <alignment horizontal="left" vertical="justify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165" fontId="12" fillId="0" borderId="24" xfId="1" applyNumberFormat="1" applyFont="1" applyBorder="1" applyAlignment="1">
      <alignment horizontal="left" vertical="center" wrapText="1"/>
    </xf>
    <xf numFmtId="165" fontId="12" fillId="0" borderId="6" xfId="1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59" xfId="0" applyFont="1" applyBorder="1" applyAlignment="1">
      <alignment vertical="center"/>
    </xf>
    <xf numFmtId="0" fontId="11" fillId="0" borderId="60" xfId="0" applyFont="1" applyBorder="1" applyAlignment="1">
      <alignment vertical="center"/>
    </xf>
    <xf numFmtId="41" fontId="12" fillId="0" borderId="61" xfId="0" applyNumberFormat="1" applyFont="1" applyBorder="1" applyAlignment="1">
      <alignment vertical="center"/>
    </xf>
    <xf numFmtId="41" fontId="11" fillId="0" borderId="61" xfId="0" applyNumberFormat="1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11" fillId="0" borderId="60" xfId="0" quotePrefix="1" applyFont="1" applyBorder="1" applyAlignment="1">
      <alignment horizontal="center" vertical="center"/>
    </xf>
    <xf numFmtId="0" fontId="12" fillId="0" borderId="57" xfId="0" quotePrefix="1" applyFont="1" applyBorder="1" applyAlignment="1">
      <alignment vertical="center"/>
    </xf>
    <xf numFmtId="0" fontId="11" fillId="0" borderId="58" xfId="0" applyFont="1" applyBorder="1" applyAlignment="1">
      <alignment horizontal="center" vertical="center"/>
    </xf>
    <xf numFmtId="164" fontId="11" fillId="0" borderId="60" xfId="1" applyFont="1" applyBorder="1" applyAlignment="1">
      <alignment horizontal="right" vertical="center"/>
    </xf>
    <xf numFmtId="0" fontId="11" fillId="0" borderId="57" xfId="0" quotePrefix="1" applyFont="1" applyBorder="1" applyAlignment="1">
      <alignment horizontal="left" vertical="center"/>
    </xf>
    <xf numFmtId="0" fontId="11" fillId="0" borderId="58" xfId="0" quotePrefix="1" applyFont="1" applyBorder="1" applyAlignment="1">
      <alignment horizontal="left" vertical="center"/>
    </xf>
    <xf numFmtId="164" fontId="11" fillId="0" borderId="61" xfId="1" applyFont="1" applyBorder="1" applyAlignment="1">
      <alignment vertical="center"/>
    </xf>
    <xf numFmtId="0" fontId="15" fillId="2" borderId="32" xfId="0" applyFont="1" applyFill="1" applyBorder="1"/>
    <xf numFmtId="0" fontId="15" fillId="2" borderId="51" xfId="0" applyFont="1" applyFill="1" applyBorder="1" applyAlignment="1">
      <alignment horizontal="center"/>
    </xf>
    <xf numFmtId="3" fontId="15" fillId="2" borderId="51" xfId="0" applyNumberFormat="1" applyFont="1" applyFill="1" applyBorder="1"/>
    <xf numFmtId="20" fontId="11" fillId="0" borderId="34" xfId="0" quotePrefix="1" applyNumberFormat="1" applyFont="1" applyBorder="1" applyAlignment="1">
      <alignment horizontal="left" vertical="center"/>
    </xf>
    <xf numFmtId="0" fontId="12" fillId="0" borderId="80" xfId="0" applyFont="1" applyBorder="1" applyAlignment="1">
      <alignment vertical="center"/>
    </xf>
    <xf numFmtId="0" fontId="12" fillId="0" borderId="81" xfId="0" applyFont="1" applyBorder="1" applyAlignment="1">
      <alignment vertical="center"/>
    </xf>
    <xf numFmtId="0" fontId="12" fillId="0" borderId="82" xfId="0" applyFont="1" applyBorder="1" applyAlignment="1">
      <alignment vertical="center"/>
    </xf>
    <xf numFmtId="0" fontId="11" fillId="0" borderId="83" xfId="0" quotePrefix="1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1" fillId="0" borderId="81" xfId="0" applyFont="1" applyBorder="1" applyAlignment="1">
      <alignment horizontal="left" vertical="center"/>
    </xf>
    <xf numFmtId="0" fontId="11" fillId="0" borderId="81" xfId="0" applyFont="1" applyBorder="1" applyAlignment="1">
      <alignment horizontal="center" vertical="center"/>
    </xf>
    <xf numFmtId="164" fontId="11" fillId="0" borderId="88" xfId="1" applyFont="1" applyBorder="1" applyAlignment="1">
      <alignment vertical="center"/>
    </xf>
    <xf numFmtId="0" fontId="12" fillId="0" borderId="84" xfId="0" applyFont="1" applyBorder="1" applyAlignment="1">
      <alignment vertical="center"/>
    </xf>
    <xf numFmtId="0" fontId="12" fillId="0" borderId="85" xfId="0" applyFont="1" applyBorder="1" applyAlignment="1">
      <alignment vertical="center"/>
    </xf>
    <xf numFmtId="0" fontId="12" fillId="0" borderId="86" xfId="0" applyFont="1" applyBorder="1" applyAlignment="1">
      <alignment vertical="center"/>
    </xf>
    <xf numFmtId="0" fontId="18" fillId="0" borderId="87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1" fillId="0" borderId="85" xfId="0" applyFont="1" applyBorder="1" applyAlignment="1">
      <alignment horizontal="left" vertical="center"/>
    </xf>
    <xf numFmtId="0" fontId="11" fillId="0" borderId="85" xfId="0" applyFont="1" applyBorder="1" applyAlignment="1">
      <alignment horizontal="center" vertical="center"/>
    </xf>
    <xf numFmtId="164" fontId="11" fillId="0" borderId="89" xfId="1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0" borderId="32" xfId="0" quotePrefix="1" applyFont="1" applyBorder="1" applyAlignment="1">
      <alignment vertical="center"/>
    </xf>
    <xf numFmtId="0" fontId="11" fillId="0" borderId="11" xfId="0" applyFont="1" applyBorder="1" applyAlignment="1">
      <alignment horizontal="center"/>
    </xf>
    <xf numFmtId="0" fontId="12" fillId="0" borderId="80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9"/>
  <sheetViews>
    <sheetView workbookViewId="0">
      <selection activeCell="J17" sqref="J17:P17"/>
    </sheetView>
  </sheetViews>
  <sheetFormatPr defaultRowHeight="12.75" x14ac:dyDescent="0.2"/>
  <cols>
    <col min="1" max="2" width="3.42578125" style="2" customWidth="1"/>
    <col min="3" max="3" width="2.85546875" style="2" customWidth="1"/>
    <col min="4" max="4" width="2.28515625" style="2" customWidth="1"/>
    <col min="5" max="5" width="1.85546875" style="2" customWidth="1"/>
    <col min="6" max="6" width="7.7109375" style="2" customWidth="1"/>
    <col min="7" max="7" width="2" style="2" customWidth="1"/>
    <col min="8" max="8" width="0.140625" style="2" hidden="1" customWidth="1"/>
    <col min="9" max="9" width="2.85546875" style="2" hidden="1" customWidth="1"/>
    <col min="10" max="10" width="28.42578125" style="2" customWidth="1"/>
    <col min="11" max="11" width="2.7109375" style="2" customWidth="1"/>
    <col min="12" max="12" width="3.140625" style="2" customWidth="1"/>
    <col min="13" max="13" width="2.7109375" style="2" customWidth="1"/>
    <col min="14" max="14" width="3.5703125" style="2" customWidth="1"/>
    <col min="15" max="15" width="4.7109375" style="2" customWidth="1"/>
    <col min="16" max="16" width="7.140625" style="2" customWidth="1"/>
    <col min="17" max="17" width="6.7109375" style="2" customWidth="1"/>
    <col min="18" max="18" width="9.5703125" style="2" customWidth="1"/>
    <col min="19" max="19" width="12" style="2" customWidth="1"/>
    <col min="20" max="20" width="11.28515625" style="2" bestFit="1" customWidth="1"/>
    <col min="21" max="21" width="19.7109375" style="2" customWidth="1"/>
    <col min="22" max="22" width="17.42578125" style="2" customWidth="1"/>
    <col min="23" max="256" width="9.140625" style="2"/>
    <col min="257" max="258" width="3.42578125" style="2" customWidth="1"/>
    <col min="259" max="259" width="2.85546875" style="2" customWidth="1"/>
    <col min="260" max="260" width="2.28515625" style="2" customWidth="1"/>
    <col min="261" max="261" width="1.85546875" style="2" customWidth="1"/>
    <col min="262" max="262" width="9.140625" style="2" customWidth="1"/>
    <col min="263" max="263" width="2" style="2" customWidth="1"/>
    <col min="264" max="265" width="0" style="2" hidden="1" customWidth="1"/>
    <col min="266" max="266" width="31" style="2" customWidth="1"/>
    <col min="267" max="267" width="2.7109375" style="2" customWidth="1"/>
    <col min="268" max="268" width="3.85546875" style="2" customWidth="1"/>
    <col min="269" max="269" width="2.7109375" style="2" customWidth="1"/>
    <col min="270" max="270" width="4.28515625" style="2" customWidth="1"/>
    <col min="271" max="271" width="7.140625" style="2" customWidth="1"/>
    <col min="272" max="272" width="8.28515625" style="2" customWidth="1"/>
    <col min="273" max="273" width="7.28515625" style="2" customWidth="1"/>
    <col min="274" max="274" width="11.140625" style="2" customWidth="1"/>
    <col min="275" max="275" width="13.28515625" style="2" customWidth="1"/>
    <col min="276" max="276" width="11.28515625" style="2" bestFit="1" customWidth="1"/>
    <col min="277" max="277" width="19.7109375" style="2" customWidth="1"/>
    <col min="278" max="278" width="17.42578125" style="2" customWidth="1"/>
    <col min="279" max="512" width="9.140625" style="2"/>
    <col min="513" max="514" width="3.42578125" style="2" customWidth="1"/>
    <col min="515" max="515" width="2.85546875" style="2" customWidth="1"/>
    <col min="516" max="516" width="2.28515625" style="2" customWidth="1"/>
    <col min="517" max="517" width="1.85546875" style="2" customWidth="1"/>
    <col min="518" max="518" width="9.140625" style="2" customWidth="1"/>
    <col min="519" max="519" width="2" style="2" customWidth="1"/>
    <col min="520" max="521" width="0" style="2" hidden="1" customWidth="1"/>
    <col min="522" max="522" width="31" style="2" customWidth="1"/>
    <col min="523" max="523" width="2.7109375" style="2" customWidth="1"/>
    <col min="524" max="524" width="3.85546875" style="2" customWidth="1"/>
    <col min="525" max="525" width="2.7109375" style="2" customWidth="1"/>
    <col min="526" max="526" width="4.28515625" style="2" customWidth="1"/>
    <col min="527" max="527" width="7.140625" style="2" customWidth="1"/>
    <col min="528" max="528" width="8.28515625" style="2" customWidth="1"/>
    <col min="529" max="529" width="7.28515625" style="2" customWidth="1"/>
    <col min="530" max="530" width="11.140625" style="2" customWidth="1"/>
    <col min="531" max="531" width="13.28515625" style="2" customWidth="1"/>
    <col min="532" max="532" width="11.28515625" style="2" bestFit="1" customWidth="1"/>
    <col min="533" max="533" width="19.7109375" style="2" customWidth="1"/>
    <col min="534" max="534" width="17.42578125" style="2" customWidth="1"/>
    <col min="535" max="768" width="9.140625" style="2"/>
    <col min="769" max="770" width="3.42578125" style="2" customWidth="1"/>
    <col min="771" max="771" width="2.85546875" style="2" customWidth="1"/>
    <col min="772" max="772" width="2.28515625" style="2" customWidth="1"/>
    <col min="773" max="773" width="1.85546875" style="2" customWidth="1"/>
    <col min="774" max="774" width="9.140625" style="2" customWidth="1"/>
    <col min="775" max="775" width="2" style="2" customWidth="1"/>
    <col min="776" max="777" width="0" style="2" hidden="1" customWidth="1"/>
    <col min="778" max="778" width="31" style="2" customWidth="1"/>
    <col min="779" max="779" width="2.7109375" style="2" customWidth="1"/>
    <col min="780" max="780" width="3.85546875" style="2" customWidth="1"/>
    <col min="781" max="781" width="2.7109375" style="2" customWidth="1"/>
    <col min="782" max="782" width="4.28515625" style="2" customWidth="1"/>
    <col min="783" max="783" width="7.140625" style="2" customWidth="1"/>
    <col min="784" max="784" width="8.28515625" style="2" customWidth="1"/>
    <col min="785" max="785" width="7.28515625" style="2" customWidth="1"/>
    <col min="786" max="786" width="11.140625" style="2" customWidth="1"/>
    <col min="787" max="787" width="13.28515625" style="2" customWidth="1"/>
    <col min="788" max="788" width="11.28515625" style="2" bestFit="1" customWidth="1"/>
    <col min="789" max="789" width="19.7109375" style="2" customWidth="1"/>
    <col min="790" max="790" width="17.42578125" style="2" customWidth="1"/>
    <col min="791" max="1024" width="9.140625" style="2"/>
    <col min="1025" max="1026" width="3.42578125" style="2" customWidth="1"/>
    <col min="1027" max="1027" width="2.85546875" style="2" customWidth="1"/>
    <col min="1028" max="1028" width="2.28515625" style="2" customWidth="1"/>
    <col min="1029" max="1029" width="1.85546875" style="2" customWidth="1"/>
    <col min="1030" max="1030" width="9.140625" style="2" customWidth="1"/>
    <col min="1031" max="1031" width="2" style="2" customWidth="1"/>
    <col min="1032" max="1033" width="0" style="2" hidden="1" customWidth="1"/>
    <col min="1034" max="1034" width="31" style="2" customWidth="1"/>
    <col min="1035" max="1035" width="2.7109375" style="2" customWidth="1"/>
    <col min="1036" max="1036" width="3.85546875" style="2" customWidth="1"/>
    <col min="1037" max="1037" width="2.7109375" style="2" customWidth="1"/>
    <col min="1038" max="1038" width="4.28515625" style="2" customWidth="1"/>
    <col min="1039" max="1039" width="7.140625" style="2" customWidth="1"/>
    <col min="1040" max="1040" width="8.28515625" style="2" customWidth="1"/>
    <col min="1041" max="1041" width="7.28515625" style="2" customWidth="1"/>
    <col min="1042" max="1042" width="11.140625" style="2" customWidth="1"/>
    <col min="1043" max="1043" width="13.28515625" style="2" customWidth="1"/>
    <col min="1044" max="1044" width="11.28515625" style="2" bestFit="1" customWidth="1"/>
    <col min="1045" max="1045" width="19.7109375" style="2" customWidth="1"/>
    <col min="1046" max="1046" width="17.42578125" style="2" customWidth="1"/>
    <col min="1047" max="1280" width="9.140625" style="2"/>
    <col min="1281" max="1282" width="3.42578125" style="2" customWidth="1"/>
    <col min="1283" max="1283" width="2.85546875" style="2" customWidth="1"/>
    <col min="1284" max="1284" width="2.28515625" style="2" customWidth="1"/>
    <col min="1285" max="1285" width="1.85546875" style="2" customWidth="1"/>
    <col min="1286" max="1286" width="9.140625" style="2" customWidth="1"/>
    <col min="1287" max="1287" width="2" style="2" customWidth="1"/>
    <col min="1288" max="1289" width="0" style="2" hidden="1" customWidth="1"/>
    <col min="1290" max="1290" width="31" style="2" customWidth="1"/>
    <col min="1291" max="1291" width="2.7109375" style="2" customWidth="1"/>
    <col min="1292" max="1292" width="3.85546875" style="2" customWidth="1"/>
    <col min="1293" max="1293" width="2.7109375" style="2" customWidth="1"/>
    <col min="1294" max="1294" width="4.28515625" style="2" customWidth="1"/>
    <col min="1295" max="1295" width="7.140625" style="2" customWidth="1"/>
    <col min="1296" max="1296" width="8.28515625" style="2" customWidth="1"/>
    <col min="1297" max="1297" width="7.28515625" style="2" customWidth="1"/>
    <col min="1298" max="1298" width="11.140625" style="2" customWidth="1"/>
    <col min="1299" max="1299" width="13.28515625" style="2" customWidth="1"/>
    <col min="1300" max="1300" width="11.28515625" style="2" bestFit="1" customWidth="1"/>
    <col min="1301" max="1301" width="19.7109375" style="2" customWidth="1"/>
    <col min="1302" max="1302" width="17.42578125" style="2" customWidth="1"/>
    <col min="1303" max="1536" width="9.140625" style="2"/>
    <col min="1537" max="1538" width="3.42578125" style="2" customWidth="1"/>
    <col min="1539" max="1539" width="2.85546875" style="2" customWidth="1"/>
    <col min="1540" max="1540" width="2.28515625" style="2" customWidth="1"/>
    <col min="1541" max="1541" width="1.85546875" style="2" customWidth="1"/>
    <col min="1542" max="1542" width="9.140625" style="2" customWidth="1"/>
    <col min="1543" max="1543" width="2" style="2" customWidth="1"/>
    <col min="1544" max="1545" width="0" style="2" hidden="1" customWidth="1"/>
    <col min="1546" max="1546" width="31" style="2" customWidth="1"/>
    <col min="1547" max="1547" width="2.7109375" style="2" customWidth="1"/>
    <col min="1548" max="1548" width="3.85546875" style="2" customWidth="1"/>
    <col min="1549" max="1549" width="2.7109375" style="2" customWidth="1"/>
    <col min="1550" max="1550" width="4.28515625" style="2" customWidth="1"/>
    <col min="1551" max="1551" width="7.140625" style="2" customWidth="1"/>
    <col min="1552" max="1552" width="8.28515625" style="2" customWidth="1"/>
    <col min="1553" max="1553" width="7.28515625" style="2" customWidth="1"/>
    <col min="1554" max="1554" width="11.140625" style="2" customWidth="1"/>
    <col min="1555" max="1555" width="13.28515625" style="2" customWidth="1"/>
    <col min="1556" max="1556" width="11.28515625" style="2" bestFit="1" customWidth="1"/>
    <col min="1557" max="1557" width="19.7109375" style="2" customWidth="1"/>
    <col min="1558" max="1558" width="17.42578125" style="2" customWidth="1"/>
    <col min="1559" max="1792" width="9.140625" style="2"/>
    <col min="1793" max="1794" width="3.42578125" style="2" customWidth="1"/>
    <col min="1795" max="1795" width="2.85546875" style="2" customWidth="1"/>
    <col min="1796" max="1796" width="2.28515625" style="2" customWidth="1"/>
    <col min="1797" max="1797" width="1.85546875" style="2" customWidth="1"/>
    <col min="1798" max="1798" width="9.140625" style="2" customWidth="1"/>
    <col min="1799" max="1799" width="2" style="2" customWidth="1"/>
    <col min="1800" max="1801" width="0" style="2" hidden="1" customWidth="1"/>
    <col min="1802" max="1802" width="31" style="2" customWidth="1"/>
    <col min="1803" max="1803" width="2.7109375" style="2" customWidth="1"/>
    <col min="1804" max="1804" width="3.85546875" style="2" customWidth="1"/>
    <col min="1805" max="1805" width="2.7109375" style="2" customWidth="1"/>
    <col min="1806" max="1806" width="4.28515625" style="2" customWidth="1"/>
    <col min="1807" max="1807" width="7.140625" style="2" customWidth="1"/>
    <col min="1808" max="1808" width="8.28515625" style="2" customWidth="1"/>
    <col min="1809" max="1809" width="7.28515625" style="2" customWidth="1"/>
    <col min="1810" max="1810" width="11.140625" style="2" customWidth="1"/>
    <col min="1811" max="1811" width="13.28515625" style="2" customWidth="1"/>
    <col min="1812" max="1812" width="11.28515625" style="2" bestFit="1" customWidth="1"/>
    <col min="1813" max="1813" width="19.7109375" style="2" customWidth="1"/>
    <col min="1814" max="1814" width="17.42578125" style="2" customWidth="1"/>
    <col min="1815" max="2048" width="9.140625" style="2"/>
    <col min="2049" max="2050" width="3.42578125" style="2" customWidth="1"/>
    <col min="2051" max="2051" width="2.85546875" style="2" customWidth="1"/>
    <col min="2052" max="2052" width="2.28515625" style="2" customWidth="1"/>
    <col min="2053" max="2053" width="1.85546875" style="2" customWidth="1"/>
    <col min="2054" max="2054" width="9.140625" style="2" customWidth="1"/>
    <col min="2055" max="2055" width="2" style="2" customWidth="1"/>
    <col min="2056" max="2057" width="0" style="2" hidden="1" customWidth="1"/>
    <col min="2058" max="2058" width="31" style="2" customWidth="1"/>
    <col min="2059" max="2059" width="2.7109375" style="2" customWidth="1"/>
    <col min="2060" max="2060" width="3.85546875" style="2" customWidth="1"/>
    <col min="2061" max="2061" width="2.7109375" style="2" customWidth="1"/>
    <col min="2062" max="2062" width="4.28515625" style="2" customWidth="1"/>
    <col min="2063" max="2063" width="7.140625" style="2" customWidth="1"/>
    <col min="2064" max="2064" width="8.28515625" style="2" customWidth="1"/>
    <col min="2065" max="2065" width="7.28515625" style="2" customWidth="1"/>
    <col min="2066" max="2066" width="11.140625" style="2" customWidth="1"/>
    <col min="2067" max="2067" width="13.28515625" style="2" customWidth="1"/>
    <col min="2068" max="2068" width="11.28515625" style="2" bestFit="1" customWidth="1"/>
    <col min="2069" max="2069" width="19.7109375" style="2" customWidth="1"/>
    <col min="2070" max="2070" width="17.42578125" style="2" customWidth="1"/>
    <col min="2071" max="2304" width="9.140625" style="2"/>
    <col min="2305" max="2306" width="3.42578125" style="2" customWidth="1"/>
    <col min="2307" max="2307" width="2.85546875" style="2" customWidth="1"/>
    <col min="2308" max="2308" width="2.28515625" style="2" customWidth="1"/>
    <col min="2309" max="2309" width="1.85546875" style="2" customWidth="1"/>
    <col min="2310" max="2310" width="9.140625" style="2" customWidth="1"/>
    <col min="2311" max="2311" width="2" style="2" customWidth="1"/>
    <col min="2312" max="2313" width="0" style="2" hidden="1" customWidth="1"/>
    <col min="2314" max="2314" width="31" style="2" customWidth="1"/>
    <col min="2315" max="2315" width="2.7109375" style="2" customWidth="1"/>
    <col min="2316" max="2316" width="3.85546875" style="2" customWidth="1"/>
    <col min="2317" max="2317" width="2.7109375" style="2" customWidth="1"/>
    <col min="2318" max="2318" width="4.28515625" style="2" customWidth="1"/>
    <col min="2319" max="2319" width="7.140625" style="2" customWidth="1"/>
    <col min="2320" max="2320" width="8.28515625" style="2" customWidth="1"/>
    <col min="2321" max="2321" width="7.28515625" style="2" customWidth="1"/>
    <col min="2322" max="2322" width="11.140625" style="2" customWidth="1"/>
    <col min="2323" max="2323" width="13.28515625" style="2" customWidth="1"/>
    <col min="2324" max="2324" width="11.28515625" style="2" bestFit="1" customWidth="1"/>
    <col min="2325" max="2325" width="19.7109375" style="2" customWidth="1"/>
    <col min="2326" max="2326" width="17.42578125" style="2" customWidth="1"/>
    <col min="2327" max="2560" width="9.140625" style="2"/>
    <col min="2561" max="2562" width="3.42578125" style="2" customWidth="1"/>
    <col min="2563" max="2563" width="2.85546875" style="2" customWidth="1"/>
    <col min="2564" max="2564" width="2.28515625" style="2" customWidth="1"/>
    <col min="2565" max="2565" width="1.85546875" style="2" customWidth="1"/>
    <col min="2566" max="2566" width="9.140625" style="2" customWidth="1"/>
    <col min="2567" max="2567" width="2" style="2" customWidth="1"/>
    <col min="2568" max="2569" width="0" style="2" hidden="1" customWidth="1"/>
    <col min="2570" max="2570" width="31" style="2" customWidth="1"/>
    <col min="2571" max="2571" width="2.7109375" style="2" customWidth="1"/>
    <col min="2572" max="2572" width="3.85546875" style="2" customWidth="1"/>
    <col min="2573" max="2573" width="2.7109375" style="2" customWidth="1"/>
    <col min="2574" max="2574" width="4.28515625" style="2" customWidth="1"/>
    <col min="2575" max="2575" width="7.140625" style="2" customWidth="1"/>
    <col min="2576" max="2576" width="8.28515625" style="2" customWidth="1"/>
    <col min="2577" max="2577" width="7.28515625" style="2" customWidth="1"/>
    <col min="2578" max="2578" width="11.140625" style="2" customWidth="1"/>
    <col min="2579" max="2579" width="13.28515625" style="2" customWidth="1"/>
    <col min="2580" max="2580" width="11.28515625" style="2" bestFit="1" customWidth="1"/>
    <col min="2581" max="2581" width="19.7109375" style="2" customWidth="1"/>
    <col min="2582" max="2582" width="17.42578125" style="2" customWidth="1"/>
    <col min="2583" max="2816" width="9.140625" style="2"/>
    <col min="2817" max="2818" width="3.42578125" style="2" customWidth="1"/>
    <col min="2819" max="2819" width="2.85546875" style="2" customWidth="1"/>
    <col min="2820" max="2820" width="2.28515625" style="2" customWidth="1"/>
    <col min="2821" max="2821" width="1.85546875" style="2" customWidth="1"/>
    <col min="2822" max="2822" width="9.140625" style="2" customWidth="1"/>
    <col min="2823" max="2823" width="2" style="2" customWidth="1"/>
    <col min="2824" max="2825" width="0" style="2" hidden="1" customWidth="1"/>
    <col min="2826" max="2826" width="31" style="2" customWidth="1"/>
    <col min="2827" max="2827" width="2.7109375" style="2" customWidth="1"/>
    <col min="2828" max="2828" width="3.85546875" style="2" customWidth="1"/>
    <col min="2829" max="2829" width="2.7109375" style="2" customWidth="1"/>
    <col min="2830" max="2830" width="4.28515625" style="2" customWidth="1"/>
    <col min="2831" max="2831" width="7.140625" style="2" customWidth="1"/>
    <col min="2832" max="2832" width="8.28515625" style="2" customWidth="1"/>
    <col min="2833" max="2833" width="7.28515625" style="2" customWidth="1"/>
    <col min="2834" max="2834" width="11.140625" style="2" customWidth="1"/>
    <col min="2835" max="2835" width="13.28515625" style="2" customWidth="1"/>
    <col min="2836" max="2836" width="11.28515625" style="2" bestFit="1" customWidth="1"/>
    <col min="2837" max="2837" width="19.7109375" style="2" customWidth="1"/>
    <col min="2838" max="2838" width="17.42578125" style="2" customWidth="1"/>
    <col min="2839" max="3072" width="9.140625" style="2"/>
    <col min="3073" max="3074" width="3.42578125" style="2" customWidth="1"/>
    <col min="3075" max="3075" width="2.85546875" style="2" customWidth="1"/>
    <col min="3076" max="3076" width="2.28515625" style="2" customWidth="1"/>
    <col min="3077" max="3077" width="1.85546875" style="2" customWidth="1"/>
    <col min="3078" max="3078" width="9.140625" style="2" customWidth="1"/>
    <col min="3079" max="3079" width="2" style="2" customWidth="1"/>
    <col min="3080" max="3081" width="0" style="2" hidden="1" customWidth="1"/>
    <col min="3082" max="3082" width="31" style="2" customWidth="1"/>
    <col min="3083" max="3083" width="2.7109375" style="2" customWidth="1"/>
    <col min="3084" max="3084" width="3.85546875" style="2" customWidth="1"/>
    <col min="3085" max="3085" width="2.7109375" style="2" customWidth="1"/>
    <col min="3086" max="3086" width="4.28515625" style="2" customWidth="1"/>
    <col min="3087" max="3087" width="7.140625" style="2" customWidth="1"/>
    <col min="3088" max="3088" width="8.28515625" style="2" customWidth="1"/>
    <col min="3089" max="3089" width="7.28515625" style="2" customWidth="1"/>
    <col min="3090" max="3090" width="11.140625" style="2" customWidth="1"/>
    <col min="3091" max="3091" width="13.28515625" style="2" customWidth="1"/>
    <col min="3092" max="3092" width="11.28515625" style="2" bestFit="1" customWidth="1"/>
    <col min="3093" max="3093" width="19.7109375" style="2" customWidth="1"/>
    <col min="3094" max="3094" width="17.42578125" style="2" customWidth="1"/>
    <col min="3095" max="3328" width="9.140625" style="2"/>
    <col min="3329" max="3330" width="3.42578125" style="2" customWidth="1"/>
    <col min="3331" max="3331" width="2.85546875" style="2" customWidth="1"/>
    <col min="3332" max="3332" width="2.28515625" style="2" customWidth="1"/>
    <col min="3333" max="3333" width="1.85546875" style="2" customWidth="1"/>
    <col min="3334" max="3334" width="9.140625" style="2" customWidth="1"/>
    <col min="3335" max="3335" width="2" style="2" customWidth="1"/>
    <col min="3336" max="3337" width="0" style="2" hidden="1" customWidth="1"/>
    <col min="3338" max="3338" width="31" style="2" customWidth="1"/>
    <col min="3339" max="3339" width="2.7109375" style="2" customWidth="1"/>
    <col min="3340" max="3340" width="3.85546875" style="2" customWidth="1"/>
    <col min="3341" max="3341" width="2.7109375" style="2" customWidth="1"/>
    <col min="3342" max="3342" width="4.28515625" style="2" customWidth="1"/>
    <col min="3343" max="3343" width="7.140625" style="2" customWidth="1"/>
    <col min="3344" max="3344" width="8.28515625" style="2" customWidth="1"/>
    <col min="3345" max="3345" width="7.28515625" style="2" customWidth="1"/>
    <col min="3346" max="3346" width="11.140625" style="2" customWidth="1"/>
    <col min="3347" max="3347" width="13.28515625" style="2" customWidth="1"/>
    <col min="3348" max="3348" width="11.28515625" style="2" bestFit="1" customWidth="1"/>
    <col min="3349" max="3349" width="19.7109375" style="2" customWidth="1"/>
    <col min="3350" max="3350" width="17.42578125" style="2" customWidth="1"/>
    <col min="3351" max="3584" width="9.140625" style="2"/>
    <col min="3585" max="3586" width="3.42578125" style="2" customWidth="1"/>
    <col min="3587" max="3587" width="2.85546875" style="2" customWidth="1"/>
    <col min="3588" max="3588" width="2.28515625" style="2" customWidth="1"/>
    <col min="3589" max="3589" width="1.85546875" style="2" customWidth="1"/>
    <col min="3590" max="3590" width="9.140625" style="2" customWidth="1"/>
    <col min="3591" max="3591" width="2" style="2" customWidth="1"/>
    <col min="3592" max="3593" width="0" style="2" hidden="1" customWidth="1"/>
    <col min="3594" max="3594" width="31" style="2" customWidth="1"/>
    <col min="3595" max="3595" width="2.7109375" style="2" customWidth="1"/>
    <col min="3596" max="3596" width="3.85546875" style="2" customWidth="1"/>
    <col min="3597" max="3597" width="2.7109375" style="2" customWidth="1"/>
    <col min="3598" max="3598" width="4.28515625" style="2" customWidth="1"/>
    <col min="3599" max="3599" width="7.140625" style="2" customWidth="1"/>
    <col min="3600" max="3600" width="8.28515625" style="2" customWidth="1"/>
    <col min="3601" max="3601" width="7.28515625" style="2" customWidth="1"/>
    <col min="3602" max="3602" width="11.140625" style="2" customWidth="1"/>
    <col min="3603" max="3603" width="13.28515625" style="2" customWidth="1"/>
    <col min="3604" max="3604" width="11.28515625" style="2" bestFit="1" customWidth="1"/>
    <col min="3605" max="3605" width="19.7109375" style="2" customWidth="1"/>
    <col min="3606" max="3606" width="17.42578125" style="2" customWidth="1"/>
    <col min="3607" max="3840" width="9.140625" style="2"/>
    <col min="3841" max="3842" width="3.42578125" style="2" customWidth="1"/>
    <col min="3843" max="3843" width="2.85546875" style="2" customWidth="1"/>
    <col min="3844" max="3844" width="2.28515625" style="2" customWidth="1"/>
    <col min="3845" max="3845" width="1.85546875" style="2" customWidth="1"/>
    <col min="3846" max="3846" width="9.140625" style="2" customWidth="1"/>
    <col min="3847" max="3847" width="2" style="2" customWidth="1"/>
    <col min="3848" max="3849" width="0" style="2" hidden="1" customWidth="1"/>
    <col min="3850" max="3850" width="31" style="2" customWidth="1"/>
    <col min="3851" max="3851" width="2.7109375" style="2" customWidth="1"/>
    <col min="3852" max="3852" width="3.85546875" style="2" customWidth="1"/>
    <col min="3853" max="3853" width="2.7109375" style="2" customWidth="1"/>
    <col min="3854" max="3854" width="4.28515625" style="2" customWidth="1"/>
    <col min="3855" max="3855" width="7.140625" style="2" customWidth="1"/>
    <col min="3856" max="3856" width="8.28515625" style="2" customWidth="1"/>
    <col min="3857" max="3857" width="7.28515625" style="2" customWidth="1"/>
    <col min="3858" max="3858" width="11.140625" style="2" customWidth="1"/>
    <col min="3859" max="3859" width="13.28515625" style="2" customWidth="1"/>
    <col min="3860" max="3860" width="11.28515625" style="2" bestFit="1" customWidth="1"/>
    <col min="3861" max="3861" width="19.7109375" style="2" customWidth="1"/>
    <col min="3862" max="3862" width="17.42578125" style="2" customWidth="1"/>
    <col min="3863" max="4096" width="9.140625" style="2"/>
    <col min="4097" max="4098" width="3.42578125" style="2" customWidth="1"/>
    <col min="4099" max="4099" width="2.85546875" style="2" customWidth="1"/>
    <col min="4100" max="4100" width="2.28515625" style="2" customWidth="1"/>
    <col min="4101" max="4101" width="1.85546875" style="2" customWidth="1"/>
    <col min="4102" max="4102" width="9.140625" style="2" customWidth="1"/>
    <col min="4103" max="4103" width="2" style="2" customWidth="1"/>
    <col min="4104" max="4105" width="0" style="2" hidden="1" customWidth="1"/>
    <col min="4106" max="4106" width="31" style="2" customWidth="1"/>
    <col min="4107" max="4107" width="2.7109375" style="2" customWidth="1"/>
    <col min="4108" max="4108" width="3.85546875" style="2" customWidth="1"/>
    <col min="4109" max="4109" width="2.7109375" style="2" customWidth="1"/>
    <col min="4110" max="4110" width="4.28515625" style="2" customWidth="1"/>
    <col min="4111" max="4111" width="7.140625" style="2" customWidth="1"/>
    <col min="4112" max="4112" width="8.28515625" style="2" customWidth="1"/>
    <col min="4113" max="4113" width="7.28515625" style="2" customWidth="1"/>
    <col min="4114" max="4114" width="11.140625" style="2" customWidth="1"/>
    <col min="4115" max="4115" width="13.28515625" style="2" customWidth="1"/>
    <col min="4116" max="4116" width="11.28515625" style="2" bestFit="1" customWidth="1"/>
    <col min="4117" max="4117" width="19.7109375" style="2" customWidth="1"/>
    <col min="4118" max="4118" width="17.42578125" style="2" customWidth="1"/>
    <col min="4119" max="4352" width="9.140625" style="2"/>
    <col min="4353" max="4354" width="3.42578125" style="2" customWidth="1"/>
    <col min="4355" max="4355" width="2.85546875" style="2" customWidth="1"/>
    <col min="4356" max="4356" width="2.28515625" style="2" customWidth="1"/>
    <col min="4357" max="4357" width="1.85546875" style="2" customWidth="1"/>
    <col min="4358" max="4358" width="9.140625" style="2" customWidth="1"/>
    <col min="4359" max="4359" width="2" style="2" customWidth="1"/>
    <col min="4360" max="4361" width="0" style="2" hidden="1" customWidth="1"/>
    <col min="4362" max="4362" width="31" style="2" customWidth="1"/>
    <col min="4363" max="4363" width="2.7109375" style="2" customWidth="1"/>
    <col min="4364" max="4364" width="3.85546875" style="2" customWidth="1"/>
    <col min="4365" max="4365" width="2.7109375" style="2" customWidth="1"/>
    <col min="4366" max="4366" width="4.28515625" style="2" customWidth="1"/>
    <col min="4367" max="4367" width="7.140625" style="2" customWidth="1"/>
    <col min="4368" max="4368" width="8.28515625" style="2" customWidth="1"/>
    <col min="4369" max="4369" width="7.28515625" style="2" customWidth="1"/>
    <col min="4370" max="4370" width="11.140625" style="2" customWidth="1"/>
    <col min="4371" max="4371" width="13.28515625" style="2" customWidth="1"/>
    <col min="4372" max="4372" width="11.28515625" style="2" bestFit="1" customWidth="1"/>
    <col min="4373" max="4373" width="19.7109375" style="2" customWidth="1"/>
    <col min="4374" max="4374" width="17.42578125" style="2" customWidth="1"/>
    <col min="4375" max="4608" width="9.140625" style="2"/>
    <col min="4609" max="4610" width="3.42578125" style="2" customWidth="1"/>
    <col min="4611" max="4611" width="2.85546875" style="2" customWidth="1"/>
    <col min="4612" max="4612" width="2.28515625" style="2" customWidth="1"/>
    <col min="4613" max="4613" width="1.85546875" style="2" customWidth="1"/>
    <col min="4614" max="4614" width="9.140625" style="2" customWidth="1"/>
    <col min="4615" max="4615" width="2" style="2" customWidth="1"/>
    <col min="4616" max="4617" width="0" style="2" hidden="1" customWidth="1"/>
    <col min="4618" max="4618" width="31" style="2" customWidth="1"/>
    <col min="4619" max="4619" width="2.7109375" style="2" customWidth="1"/>
    <col min="4620" max="4620" width="3.85546875" style="2" customWidth="1"/>
    <col min="4621" max="4621" width="2.7109375" style="2" customWidth="1"/>
    <col min="4622" max="4622" width="4.28515625" style="2" customWidth="1"/>
    <col min="4623" max="4623" width="7.140625" style="2" customWidth="1"/>
    <col min="4624" max="4624" width="8.28515625" style="2" customWidth="1"/>
    <col min="4625" max="4625" width="7.28515625" style="2" customWidth="1"/>
    <col min="4626" max="4626" width="11.140625" style="2" customWidth="1"/>
    <col min="4627" max="4627" width="13.28515625" style="2" customWidth="1"/>
    <col min="4628" max="4628" width="11.28515625" style="2" bestFit="1" customWidth="1"/>
    <col min="4629" max="4629" width="19.7109375" style="2" customWidth="1"/>
    <col min="4630" max="4630" width="17.42578125" style="2" customWidth="1"/>
    <col min="4631" max="4864" width="9.140625" style="2"/>
    <col min="4865" max="4866" width="3.42578125" style="2" customWidth="1"/>
    <col min="4867" max="4867" width="2.85546875" style="2" customWidth="1"/>
    <col min="4868" max="4868" width="2.28515625" style="2" customWidth="1"/>
    <col min="4869" max="4869" width="1.85546875" style="2" customWidth="1"/>
    <col min="4870" max="4870" width="9.140625" style="2" customWidth="1"/>
    <col min="4871" max="4871" width="2" style="2" customWidth="1"/>
    <col min="4872" max="4873" width="0" style="2" hidden="1" customWidth="1"/>
    <col min="4874" max="4874" width="31" style="2" customWidth="1"/>
    <col min="4875" max="4875" width="2.7109375" style="2" customWidth="1"/>
    <col min="4876" max="4876" width="3.85546875" style="2" customWidth="1"/>
    <col min="4877" max="4877" width="2.7109375" style="2" customWidth="1"/>
    <col min="4878" max="4878" width="4.28515625" style="2" customWidth="1"/>
    <col min="4879" max="4879" width="7.140625" style="2" customWidth="1"/>
    <col min="4880" max="4880" width="8.28515625" style="2" customWidth="1"/>
    <col min="4881" max="4881" width="7.28515625" style="2" customWidth="1"/>
    <col min="4882" max="4882" width="11.140625" style="2" customWidth="1"/>
    <col min="4883" max="4883" width="13.28515625" style="2" customWidth="1"/>
    <col min="4884" max="4884" width="11.28515625" style="2" bestFit="1" customWidth="1"/>
    <col min="4885" max="4885" width="19.7109375" style="2" customWidth="1"/>
    <col min="4886" max="4886" width="17.42578125" style="2" customWidth="1"/>
    <col min="4887" max="5120" width="9.140625" style="2"/>
    <col min="5121" max="5122" width="3.42578125" style="2" customWidth="1"/>
    <col min="5123" max="5123" width="2.85546875" style="2" customWidth="1"/>
    <col min="5124" max="5124" width="2.28515625" style="2" customWidth="1"/>
    <col min="5125" max="5125" width="1.85546875" style="2" customWidth="1"/>
    <col min="5126" max="5126" width="9.140625" style="2" customWidth="1"/>
    <col min="5127" max="5127" width="2" style="2" customWidth="1"/>
    <col min="5128" max="5129" width="0" style="2" hidden="1" customWidth="1"/>
    <col min="5130" max="5130" width="31" style="2" customWidth="1"/>
    <col min="5131" max="5131" width="2.7109375" style="2" customWidth="1"/>
    <col min="5132" max="5132" width="3.85546875" style="2" customWidth="1"/>
    <col min="5133" max="5133" width="2.7109375" style="2" customWidth="1"/>
    <col min="5134" max="5134" width="4.28515625" style="2" customWidth="1"/>
    <col min="5135" max="5135" width="7.140625" style="2" customWidth="1"/>
    <col min="5136" max="5136" width="8.28515625" style="2" customWidth="1"/>
    <col min="5137" max="5137" width="7.28515625" style="2" customWidth="1"/>
    <col min="5138" max="5138" width="11.140625" style="2" customWidth="1"/>
    <col min="5139" max="5139" width="13.28515625" style="2" customWidth="1"/>
    <col min="5140" max="5140" width="11.28515625" style="2" bestFit="1" customWidth="1"/>
    <col min="5141" max="5141" width="19.7109375" style="2" customWidth="1"/>
    <col min="5142" max="5142" width="17.42578125" style="2" customWidth="1"/>
    <col min="5143" max="5376" width="9.140625" style="2"/>
    <col min="5377" max="5378" width="3.42578125" style="2" customWidth="1"/>
    <col min="5379" max="5379" width="2.85546875" style="2" customWidth="1"/>
    <col min="5380" max="5380" width="2.28515625" style="2" customWidth="1"/>
    <col min="5381" max="5381" width="1.85546875" style="2" customWidth="1"/>
    <col min="5382" max="5382" width="9.140625" style="2" customWidth="1"/>
    <col min="5383" max="5383" width="2" style="2" customWidth="1"/>
    <col min="5384" max="5385" width="0" style="2" hidden="1" customWidth="1"/>
    <col min="5386" max="5386" width="31" style="2" customWidth="1"/>
    <col min="5387" max="5387" width="2.7109375" style="2" customWidth="1"/>
    <col min="5388" max="5388" width="3.85546875" style="2" customWidth="1"/>
    <col min="5389" max="5389" width="2.7109375" style="2" customWidth="1"/>
    <col min="5390" max="5390" width="4.28515625" style="2" customWidth="1"/>
    <col min="5391" max="5391" width="7.140625" style="2" customWidth="1"/>
    <col min="5392" max="5392" width="8.28515625" style="2" customWidth="1"/>
    <col min="5393" max="5393" width="7.28515625" style="2" customWidth="1"/>
    <col min="5394" max="5394" width="11.140625" style="2" customWidth="1"/>
    <col min="5395" max="5395" width="13.28515625" style="2" customWidth="1"/>
    <col min="5396" max="5396" width="11.28515625" style="2" bestFit="1" customWidth="1"/>
    <col min="5397" max="5397" width="19.7109375" style="2" customWidth="1"/>
    <col min="5398" max="5398" width="17.42578125" style="2" customWidth="1"/>
    <col min="5399" max="5632" width="9.140625" style="2"/>
    <col min="5633" max="5634" width="3.42578125" style="2" customWidth="1"/>
    <col min="5635" max="5635" width="2.85546875" style="2" customWidth="1"/>
    <col min="5636" max="5636" width="2.28515625" style="2" customWidth="1"/>
    <col min="5637" max="5637" width="1.85546875" style="2" customWidth="1"/>
    <col min="5638" max="5638" width="9.140625" style="2" customWidth="1"/>
    <col min="5639" max="5639" width="2" style="2" customWidth="1"/>
    <col min="5640" max="5641" width="0" style="2" hidden="1" customWidth="1"/>
    <col min="5642" max="5642" width="31" style="2" customWidth="1"/>
    <col min="5643" max="5643" width="2.7109375" style="2" customWidth="1"/>
    <col min="5644" max="5644" width="3.85546875" style="2" customWidth="1"/>
    <col min="5645" max="5645" width="2.7109375" style="2" customWidth="1"/>
    <col min="5646" max="5646" width="4.28515625" style="2" customWidth="1"/>
    <col min="5647" max="5647" width="7.140625" style="2" customWidth="1"/>
    <col min="5648" max="5648" width="8.28515625" style="2" customWidth="1"/>
    <col min="5649" max="5649" width="7.28515625" style="2" customWidth="1"/>
    <col min="5650" max="5650" width="11.140625" style="2" customWidth="1"/>
    <col min="5651" max="5651" width="13.28515625" style="2" customWidth="1"/>
    <col min="5652" max="5652" width="11.28515625" style="2" bestFit="1" customWidth="1"/>
    <col min="5653" max="5653" width="19.7109375" style="2" customWidth="1"/>
    <col min="5654" max="5654" width="17.42578125" style="2" customWidth="1"/>
    <col min="5655" max="5888" width="9.140625" style="2"/>
    <col min="5889" max="5890" width="3.42578125" style="2" customWidth="1"/>
    <col min="5891" max="5891" width="2.85546875" style="2" customWidth="1"/>
    <col min="5892" max="5892" width="2.28515625" style="2" customWidth="1"/>
    <col min="5893" max="5893" width="1.85546875" style="2" customWidth="1"/>
    <col min="5894" max="5894" width="9.140625" style="2" customWidth="1"/>
    <col min="5895" max="5895" width="2" style="2" customWidth="1"/>
    <col min="5896" max="5897" width="0" style="2" hidden="1" customWidth="1"/>
    <col min="5898" max="5898" width="31" style="2" customWidth="1"/>
    <col min="5899" max="5899" width="2.7109375" style="2" customWidth="1"/>
    <col min="5900" max="5900" width="3.85546875" style="2" customWidth="1"/>
    <col min="5901" max="5901" width="2.7109375" style="2" customWidth="1"/>
    <col min="5902" max="5902" width="4.28515625" style="2" customWidth="1"/>
    <col min="5903" max="5903" width="7.140625" style="2" customWidth="1"/>
    <col min="5904" max="5904" width="8.28515625" style="2" customWidth="1"/>
    <col min="5905" max="5905" width="7.28515625" style="2" customWidth="1"/>
    <col min="5906" max="5906" width="11.140625" style="2" customWidth="1"/>
    <col min="5907" max="5907" width="13.28515625" style="2" customWidth="1"/>
    <col min="5908" max="5908" width="11.28515625" style="2" bestFit="1" customWidth="1"/>
    <col min="5909" max="5909" width="19.7109375" style="2" customWidth="1"/>
    <col min="5910" max="5910" width="17.42578125" style="2" customWidth="1"/>
    <col min="5911" max="6144" width="9.140625" style="2"/>
    <col min="6145" max="6146" width="3.42578125" style="2" customWidth="1"/>
    <col min="6147" max="6147" width="2.85546875" style="2" customWidth="1"/>
    <col min="6148" max="6148" width="2.28515625" style="2" customWidth="1"/>
    <col min="6149" max="6149" width="1.85546875" style="2" customWidth="1"/>
    <col min="6150" max="6150" width="9.140625" style="2" customWidth="1"/>
    <col min="6151" max="6151" width="2" style="2" customWidth="1"/>
    <col min="6152" max="6153" width="0" style="2" hidden="1" customWidth="1"/>
    <col min="6154" max="6154" width="31" style="2" customWidth="1"/>
    <col min="6155" max="6155" width="2.7109375" style="2" customWidth="1"/>
    <col min="6156" max="6156" width="3.85546875" style="2" customWidth="1"/>
    <col min="6157" max="6157" width="2.7109375" style="2" customWidth="1"/>
    <col min="6158" max="6158" width="4.28515625" style="2" customWidth="1"/>
    <col min="6159" max="6159" width="7.140625" style="2" customWidth="1"/>
    <col min="6160" max="6160" width="8.28515625" style="2" customWidth="1"/>
    <col min="6161" max="6161" width="7.28515625" style="2" customWidth="1"/>
    <col min="6162" max="6162" width="11.140625" style="2" customWidth="1"/>
    <col min="6163" max="6163" width="13.28515625" style="2" customWidth="1"/>
    <col min="6164" max="6164" width="11.28515625" style="2" bestFit="1" customWidth="1"/>
    <col min="6165" max="6165" width="19.7109375" style="2" customWidth="1"/>
    <col min="6166" max="6166" width="17.42578125" style="2" customWidth="1"/>
    <col min="6167" max="6400" width="9.140625" style="2"/>
    <col min="6401" max="6402" width="3.42578125" style="2" customWidth="1"/>
    <col min="6403" max="6403" width="2.85546875" style="2" customWidth="1"/>
    <col min="6404" max="6404" width="2.28515625" style="2" customWidth="1"/>
    <col min="6405" max="6405" width="1.85546875" style="2" customWidth="1"/>
    <col min="6406" max="6406" width="9.140625" style="2" customWidth="1"/>
    <col min="6407" max="6407" width="2" style="2" customWidth="1"/>
    <col min="6408" max="6409" width="0" style="2" hidden="1" customWidth="1"/>
    <col min="6410" max="6410" width="31" style="2" customWidth="1"/>
    <col min="6411" max="6411" width="2.7109375" style="2" customWidth="1"/>
    <col min="6412" max="6412" width="3.85546875" style="2" customWidth="1"/>
    <col min="6413" max="6413" width="2.7109375" style="2" customWidth="1"/>
    <col min="6414" max="6414" width="4.28515625" style="2" customWidth="1"/>
    <col min="6415" max="6415" width="7.140625" style="2" customWidth="1"/>
    <col min="6416" max="6416" width="8.28515625" style="2" customWidth="1"/>
    <col min="6417" max="6417" width="7.28515625" style="2" customWidth="1"/>
    <col min="6418" max="6418" width="11.140625" style="2" customWidth="1"/>
    <col min="6419" max="6419" width="13.28515625" style="2" customWidth="1"/>
    <col min="6420" max="6420" width="11.28515625" style="2" bestFit="1" customWidth="1"/>
    <col min="6421" max="6421" width="19.7109375" style="2" customWidth="1"/>
    <col min="6422" max="6422" width="17.42578125" style="2" customWidth="1"/>
    <col min="6423" max="6656" width="9.140625" style="2"/>
    <col min="6657" max="6658" width="3.42578125" style="2" customWidth="1"/>
    <col min="6659" max="6659" width="2.85546875" style="2" customWidth="1"/>
    <col min="6660" max="6660" width="2.28515625" style="2" customWidth="1"/>
    <col min="6661" max="6661" width="1.85546875" style="2" customWidth="1"/>
    <col min="6662" max="6662" width="9.140625" style="2" customWidth="1"/>
    <col min="6663" max="6663" width="2" style="2" customWidth="1"/>
    <col min="6664" max="6665" width="0" style="2" hidden="1" customWidth="1"/>
    <col min="6666" max="6666" width="31" style="2" customWidth="1"/>
    <col min="6667" max="6667" width="2.7109375" style="2" customWidth="1"/>
    <col min="6668" max="6668" width="3.85546875" style="2" customWidth="1"/>
    <col min="6669" max="6669" width="2.7109375" style="2" customWidth="1"/>
    <col min="6670" max="6670" width="4.28515625" style="2" customWidth="1"/>
    <col min="6671" max="6671" width="7.140625" style="2" customWidth="1"/>
    <col min="6672" max="6672" width="8.28515625" style="2" customWidth="1"/>
    <col min="6673" max="6673" width="7.28515625" style="2" customWidth="1"/>
    <col min="6674" max="6674" width="11.140625" style="2" customWidth="1"/>
    <col min="6675" max="6675" width="13.28515625" style="2" customWidth="1"/>
    <col min="6676" max="6676" width="11.28515625" style="2" bestFit="1" customWidth="1"/>
    <col min="6677" max="6677" width="19.7109375" style="2" customWidth="1"/>
    <col min="6678" max="6678" width="17.42578125" style="2" customWidth="1"/>
    <col min="6679" max="6912" width="9.140625" style="2"/>
    <col min="6913" max="6914" width="3.42578125" style="2" customWidth="1"/>
    <col min="6915" max="6915" width="2.85546875" style="2" customWidth="1"/>
    <col min="6916" max="6916" width="2.28515625" style="2" customWidth="1"/>
    <col min="6917" max="6917" width="1.85546875" style="2" customWidth="1"/>
    <col min="6918" max="6918" width="9.140625" style="2" customWidth="1"/>
    <col min="6919" max="6919" width="2" style="2" customWidth="1"/>
    <col min="6920" max="6921" width="0" style="2" hidden="1" customWidth="1"/>
    <col min="6922" max="6922" width="31" style="2" customWidth="1"/>
    <col min="6923" max="6923" width="2.7109375" style="2" customWidth="1"/>
    <col min="6924" max="6924" width="3.85546875" style="2" customWidth="1"/>
    <col min="6925" max="6925" width="2.7109375" style="2" customWidth="1"/>
    <col min="6926" max="6926" width="4.28515625" style="2" customWidth="1"/>
    <col min="6927" max="6927" width="7.140625" style="2" customWidth="1"/>
    <col min="6928" max="6928" width="8.28515625" style="2" customWidth="1"/>
    <col min="6929" max="6929" width="7.28515625" style="2" customWidth="1"/>
    <col min="6930" max="6930" width="11.140625" style="2" customWidth="1"/>
    <col min="6931" max="6931" width="13.28515625" style="2" customWidth="1"/>
    <col min="6932" max="6932" width="11.28515625" style="2" bestFit="1" customWidth="1"/>
    <col min="6933" max="6933" width="19.7109375" style="2" customWidth="1"/>
    <col min="6934" max="6934" width="17.42578125" style="2" customWidth="1"/>
    <col min="6935" max="7168" width="9.140625" style="2"/>
    <col min="7169" max="7170" width="3.42578125" style="2" customWidth="1"/>
    <col min="7171" max="7171" width="2.85546875" style="2" customWidth="1"/>
    <col min="7172" max="7172" width="2.28515625" style="2" customWidth="1"/>
    <col min="7173" max="7173" width="1.85546875" style="2" customWidth="1"/>
    <col min="7174" max="7174" width="9.140625" style="2" customWidth="1"/>
    <col min="7175" max="7175" width="2" style="2" customWidth="1"/>
    <col min="7176" max="7177" width="0" style="2" hidden="1" customWidth="1"/>
    <col min="7178" max="7178" width="31" style="2" customWidth="1"/>
    <col min="7179" max="7179" width="2.7109375" style="2" customWidth="1"/>
    <col min="7180" max="7180" width="3.85546875" style="2" customWidth="1"/>
    <col min="7181" max="7181" width="2.7109375" style="2" customWidth="1"/>
    <col min="7182" max="7182" width="4.28515625" style="2" customWidth="1"/>
    <col min="7183" max="7183" width="7.140625" style="2" customWidth="1"/>
    <col min="7184" max="7184" width="8.28515625" style="2" customWidth="1"/>
    <col min="7185" max="7185" width="7.28515625" style="2" customWidth="1"/>
    <col min="7186" max="7186" width="11.140625" style="2" customWidth="1"/>
    <col min="7187" max="7187" width="13.28515625" style="2" customWidth="1"/>
    <col min="7188" max="7188" width="11.28515625" style="2" bestFit="1" customWidth="1"/>
    <col min="7189" max="7189" width="19.7109375" style="2" customWidth="1"/>
    <col min="7190" max="7190" width="17.42578125" style="2" customWidth="1"/>
    <col min="7191" max="7424" width="9.140625" style="2"/>
    <col min="7425" max="7426" width="3.42578125" style="2" customWidth="1"/>
    <col min="7427" max="7427" width="2.85546875" style="2" customWidth="1"/>
    <col min="7428" max="7428" width="2.28515625" style="2" customWidth="1"/>
    <col min="7429" max="7429" width="1.85546875" style="2" customWidth="1"/>
    <col min="7430" max="7430" width="9.140625" style="2" customWidth="1"/>
    <col min="7431" max="7431" width="2" style="2" customWidth="1"/>
    <col min="7432" max="7433" width="0" style="2" hidden="1" customWidth="1"/>
    <col min="7434" max="7434" width="31" style="2" customWidth="1"/>
    <col min="7435" max="7435" width="2.7109375" style="2" customWidth="1"/>
    <col min="7436" max="7436" width="3.85546875" style="2" customWidth="1"/>
    <col min="7437" max="7437" width="2.7109375" style="2" customWidth="1"/>
    <col min="7438" max="7438" width="4.28515625" style="2" customWidth="1"/>
    <col min="7439" max="7439" width="7.140625" style="2" customWidth="1"/>
    <col min="7440" max="7440" width="8.28515625" style="2" customWidth="1"/>
    <col min="7441" max="7441" width="7.28515625" style="2" customWidth="1"/>
    <col min="7442" max="7442" width="11.140625" style="2" customWidth="1"/>
    <col min="7443" max="7443" width="13.28515625" style="2" customWidth="1"/>
    <col min="7444" max="7444" width="11.28515625" style="2" bestFit="1" customWidth="1"/>
    <col min="7445" max="7445" width="19.7109375" style="2" customWidth="1"/>
    <col min="7446" max="7446" width="17.42578125" style="2" customWidth="1"/>
    <col min="7447" max="7680" width="9.140625" style="2"/>
    <col min="7681" max="7682" width="3.42578125" style="2" customWidth="1"/>
    <col min="7683" max="7683" width="2.85546875" style="2" customWidth="1"/>
    <col min="7684" max="7684" width="2.28515625" style="2" customWidth="1"/>
    <col min="7685" max="7685" width="1.85546875" style="2" customWidth="1"/>
    <col min="7686" max="7686" width="9.140625" style="2" customWidth="1"/>
    <col min="7687" max="7687" width="2" style="2" customWidth="1"/>
    <col min="7688" max="7689" width="0" style="2" hidden="1" customWidth="1"/>
    <col min="7690" max="7690" width="31" style="2" customWidth="1"/>
    <col min="7691" max="7691" width="2.7109375" style="2" customWidth="1"/>
    <col min="7692" max="7692" width="3.85546875" style="2" customWidth="1"/>
    <col min="7693" max="7693" width="2.7109375" style="2" customWidth="1"/>
    <col min="7694" max="7694" width="4.28515625" style="2" customWidth="1"/>
    <col min="7695" max="7695" width="7.140625" style="2" customWidth="1"/>
    <col min="7696" max="7696" width="8.28515625" style="2" customWidth="1"/>
    <col min="7697" max="7697" width="7.28515625" style="2" customWidth="1"/>
    <col min="7698" max="7698" width="11.140625" style="2" customWidth="1"/>
    <col min="7699" max="7699" width="13.28515625" style="2" customWidth="1"/>
    <col min="7700" max="7700" width="11.28515625" style="2" bestFit="1" customWidth="1"/>
    <col min="7701" max="7701" width="19.7109375" style="2" customWidth="1"/>
    <col min="7702" max="7702" width="17.42578125" style="2" customWidth="1"/>
    <col min="7703" max="7936" width="9.140625" style="2"/>
    <col min="7937" max="7938" width="3.42578125" style="2" customWidth="1"/>
    <col min="7939" max="7939" width="2.85546875" style="2" customWidth="1"/>
    <col min="7940" max="7940" width="2.28515625" style="2" customWidth="1"/>
    <col min="7941" max="7941" width="1.85546875" style="2" customWidth="1"/>
    <col min="7942" max="7942" width="9.140625" style="2" customWidth="1"/>
    <col min="7943" max="7943" width="2" style="2" customWidth="1"/>
    <col min="7944" max="7945" width="0" style="2" hidden="1" customWidth="1"/>
    <col min="7946" max="7946" width="31" style="2" customWidth="1"/>
    <col min="7947" max="7947" width="2.7109375" style="2" customWidth="1"/>
    <col min="7948" max="7948" width="3.85546875" style="2" customWidth="1"/>
    <col min="7949" max="7949" width="2.7109375" style="2" customWidth="1"/>
    <col min="7950" max="7950" width="4.28515625" style="2" customWidth="1"/>
    <col min="7951" max="7951" width="7.140625" style="2" customWidth="1"/>
    <col min="7952" max="7952" width="8.28515625" style="2" customWidth="1"/>
    <col min="7953" max="7953" width="7.28515625" style="2" customWidth="1"/>
    <col min="7954" max="7954" width="11.140625" style="2" customWidth="1"/>
    <col min="7955" max="7955" width="13.28515625" style="2" customWidth="1"/>
    <col min="7956" max="7956" width="11.28515625" style="2" bestFit="1" customWidth="1"/>
    <col min="7957" max="7957" width="19.7109375" style="2" customWidth="1"/>
    <col min="7958" max="7958" width="17.42578125" style="2" customWidth="1"/>
    <col min="7959" max="8192" width="9.140625" style="2"/>
    <col min="8193" max="8194" width="3.42578125" style="2" customWidth="1"/>
    <col min="8195" max="8195" width="2.85546875" style="2" customWidth="1"/>
    <col min="8196" max="8196" width="2.28515625" style="2" customWidth="1"/>
    <col min="8197" max="8197" width="1.85546875" style="2" customWidth="1"/>
    <col min="8198" max="8198" width="9.140625" style="2" customWidth="1"/>
    <col min="8199" max="8199" width="2" style="2" customWidth="1"/>
    <col min="8200" max="8201" width="0" style="2" hidden="1" customWidth="1"/>
    <col min="8202" max="8202" width="31" style="2" customWidth="1"/>
    <col min="8203" max="8203" width="2.7109375" style="2" customWidth="1"/>
    <col min="8204" max="8204" width="3.85546875" style="2" customWidth="1"/>
    <col min="8205" max="8205" width="2.7109375" style="2" customWidth="1"/>
    <col min="8206" max="8206" width="4.28515625" style="2" customWidth="1"/>
    <col min="8207" max="8207" width="7.140625" style="2" customWidth="1"/>
    <col min="8208" max="8208" width="8.28515625" style="2" customWidth="1"/>
    <col min="8209" max="8209" width="7.28515625" style="2" customWidth="1"/>
    <col min="8210" max="8210" width="11.140625" style="2" customWidth="1"/>
    <col min="8211" max="8211" width="13.28515625" style="2" customWidth="1"/>
    <col min="8212" max="8212" width="11.28515625" style="2" bestFit="1" customWidth="1"/>
    <col min="8213" max="8213" width="19.7109375" style="2" customWidth="1"/>
    <col min="8214" max="8214" width="17.42578125" style="2" customWidth="1"/>
    <col min="8215" max="8448" width="9.140625" style="2"/>
    <col min="8449" max="8450" width="3.42578125" style="2" customWidth="1"/>
    <col min="8451" max="8451" width="2.85546875" style="2" customWidth="1"/>
    <col min="8452" max="8452" width="2.28515625" style="2" customWidth="1"/>
    <col min="8453" max="8453" width="1.85546875" style="2" customWidth="1"/>
    <col min="8454" max="8454" width="9.140625" style="2" customWidth="1"/>
    <col min="8455" max="8455" width="2" style="2" customWidth="1"/>
    <col min="8456" max="8457" width="0" style="2" hidden="1" customWidth="1"/>
    <col min="8458" max="8458" width="31" style="2" customWidth="1"/>
    <col min="8459" max="8459" width="2.7109375" style="2" customWidth="1"/>
    <col min="8460" max="8460" width="3.85546875" style="2" customWidth="1"/>
    <col min="8461" max="8461" width="2.7109375" style="2" customWidth="1"/>
    <col min="8462" max="8462" width="4.28515625" style="2" customWidth="1"/>
    <col min="8463" max="8463" width="7.140625" style="2" customWidth="1"/>
    <col min="8464" max="8464" width="8.28515625" style="2" customWidth="1"/>
    <col min="8465" max="8465" width="7.28515625" style="2" customWidth="1"/>
    <col min="8466" max="8466" width="11.140625" style="2" customWidth="1"/>
    <col min="8467" max="8467" width="13.28515625" style="2" customWidth="1"/>
    <col min="8468" max="8468" width="11.28515625" style="2" bestFit="1" customWidth="1"/>
    <col min="8469" max="8469" width="19.7109375" style="2" customWidth="1"/>
    <col min="8470" max="8470" width="17.42578125" style="2" customWidth="1"/>
    <col min="8471" max="8704" width="9.140625" style="2"/>
    <col min="8705" max="8706" width="3.42578125" style="2" customWidth="1"/>
    <col min="8707" max="8707" width="2.85546875" style="2" customWidth="1"/>
    <col min="8708" max="8708" width="2.28515625" style="2" customWidth="1"/>
    <col min="8709" max="8709" width="1.85546875" style="2" customWidth="1"/>
    <col min="8710" max="8710" width="9.140625" style="2" customWidth="1"/>
    <col min="8711" max="8711" width="2" style="2" customWidth="1"/>
    <col min="8712" max="8713" width="0" style="2" hidden="1" customWidth="1"/>
    <col min="8714" max="8714" width="31" style="2" customWidth="1"/>
    <col min="8715" max="8715" width="2.7109375" style="2" customWidth="1"/>
    <col min="8716" max="8716" width="3.85546875" style="2" customWidth="1"/>
    <col min="8717" max="8717" width="2.7109375" style="2" customWidth="1"/>
    <col min="8718" max="8718" width="4.28515625" style="2" customWidth="1"/>
    <col min="8719" max="8719" width="7.140625" style="2" customWidth="1"/>
    <col min="8720" max="8720" width="8.28515625" style="2" customWidth="1"/>
    <col min="8721" max="8721" width="7.28515625" style="2" customWidth="1"/>
    <col min="8722" max="8722" width="11.140625" style="2" customWidth="1"/>
    <col min="8723" max="8723" width="13.28515625" style="2" customWidth="1"/>
    <col min="8724" max="8724" width="11.28515625" style="2" bestFit="1" customWidth="1"/>
    <col min="8725" max="8725" width="19.7109375" style="2" customWidth="1"/>
    <col min="8726" max="8726" width="17.42578125" style="2" customWidth="1"/>
    <col min="8727" max="8960" width="9.140625" style="2"/>
    <col min="8961" max="8962" width="3.42578125" style="2" customWidth="1"/>
    <col min="8963" max="8963" width="2.85546875" style="2" customWidth="1"/>
    <col min="8964" max="8964" width="2.28515625" style="2" customWidth="1"/>
    <col min="8965" max="8965" width="1.85546875" style="2" customWidth="1"/>
    <col min="8966" max="8966" width="9.140625" style="2" customWidth="1"/>
    <col min="8967" max="8967" width="2" style="2" customWidth="1"/>
    <col min="8968" max="8969" width="0" style="2" hidden="1" customWidth="1"/>
    <col min="8970" max="8970" width="31" style="2" customWidth="1"/>
    <col min="8971" max="8971" width="2.7109375" style="2" customWidth="1"/>
    <col min="8972" max="8972" width="3.85546875" style="2" customWidth="1"/>
    <col min="8973" max="8973" width="2.7109375" style="2" customWidth="1"/>
    <col min="8974" max="8974" width="4.28515625" style="2" customWidth="1"/>
    <col min="8975" max="8975" width="7.140625" style="2" customWidth="1"/>
    <col min="8976" max="8976" width="8.28515625" style="2" customWidth="1"/>
    <col min="8977" max="8977" width="7.28515625" style="2" customWidth="1"/>
    <col min="8978" max="8978" width="11.140625" style="2" customWidth="1"/>
    <col min="8979" max="8979" width="13.28515625" style="2" customWidth="1"/>
    <col min="8980" max="8980" width="11.28515625" style="2" bestFit="1" customWidth="1"/>
    <col min="8981" max="8981" width="19.7109375" style="2" customWidth="1"/>
    <col min="8982" max="8982" width="17.42578125" style="2" customWidth="1"/>
    <col min="8983" max="9216" width="9.140625" style="2"/>
    <col min="9217" max="9218" width="3.42578125" style="2" customWidth="1"/>
    <col min="9219" max="9219" width="2.85546875" style="2" customWidth="1"/>
    <col min="9220" max="9220" width="2.28515625" style="2" customWidth="1"/>
    <col min="9221" max="9221" width="1.85546875" style="2" customWidth="1"/>
    <col min="9222" max="9222" width="9.140625" style="2" customWidth="1"/>
    <col min="9223" max="9223" width="2" style="2" customWidth="1"/>
    <col min="9224" max="9225" width="0" style="2" hidden="1" customWidth="1"/>
    <col min="9226" max="9226" width="31" style="2" customWidth="1"/>
    <col min="9227" max="9227" width="2.7109375" style="2" customWidth="1"/>
    <col min="9228" max="9228" width="3.85546875" style="2" customWidth="1"/>
    <col min="9229" max="9229" width="2.7109375" style="2" customWidth="1"/>
    <col min="9230" max="9230" width="4.28515625" style="2" customWidth="1"/>
    <col min="9231" max="9231" width="7.140625" style="2" customWidth="1"/>
    <col min="9232" max="9232" width="8.28515625" style="2" customWidth="1"/>
    <col min="9233" max="9233" width="7.28515625" style="2" customWidth="1"/>
    <col min="9234" max="9234" width="11.140625" style="2" customWidth="1"/>
    <col min="9235" max="9235" width="13.28515625" style="2" customWidth="1"/>
    <col min="9236" max="9236" width="11.28515625" style="2" bestFit="1" customWidth="1"/>
    <col min="9237" max="9237" width="19.7109375" style="2" customWidth="1"/>
    <col min="9238" max="9238" width="17.42578125" style="2" customWidth="1"/>
    <col min="9239" max="9472" width="9.140625" style="2"/>
    <col min="9473" max="9474" width="3.42578125" style="2" customWidth="1"/>
    <col min="9475" max="9475" width="2.85546875" style="2" customWidth="1"/>
    <col min="9476" max="9476" width="2.28515625" style="2" customWidth="1"/>
    <col min="9477" max="9477" width="1.85546875" style="2" customWidth="1"/>
    <col min="9478" max="9478" width="9.140625" style="2" customWidth="1"/>
    <col min="9479" max="9479" width="2" style="2" customWidth="1"/>
    <col min="9480" max="9481" width="0" style="2" hidden="1" customWidth="1"/>
    <col min="9482" max="9482" width="31" style="2" customWidth="1"/>
    <col min="9483" max="9483" width="2.7109375" style="2" customWidth="1"/>
    <col min="9484" max="9484" width="3.85546875" style="2" customWidth="1"/>
    <col min="9485" max="9485" width="2.7109375" style="2" customWidth="1"/>
    <col min="9486" max="9486" width="4.28515625" style="2" customWidth="1"/>
    <col min="9487" max="9487" width="7.140625" style="2" customWidth="1"/>
    <col min="9488" max="9488" width="8.28515625" style="2" customWidth="1"/>
    <col min="9489" max="9489" width="7.28515625" style="2" customWidth="1"/>
    <col min="9490" max="9490" width="11.140625" style="2" customWidth="1"/>
    <col min="9491" max="9491" width="13.28515625" style="2" customWidth="1"/>
    <col min="9492" max="9492" width="11.28515625" style="2" bestFit="1" customWidth="1"/>
    <col min="9493" max="9493" width="19.7109375" style="2" customWidth="1"/>
    <col min="9494" max="9494" width="17.42578125" style="2" customWidth="1"/>
    <col min="9495" max="9728" width="9.140625" style="2"/>
    <col min="9729" max="9730" width="3.42578125" style="2" customWidth="1"/>
    <col min="9731" max="9731" width="2.85546875" style="2" customWidth="1"/>
    <col min="9732" max="9732" width="2.28515625" style="2" customWidth="1"/>
    <col min="9733" max="9733" width="1.85546875" style="2" customWidth="1"/>
    <col min="9734" max="9734" width="9.140625" style="2" customWidth="1"/>
    <col min="9735" max="9735" width="2" style="2" customWidth="1"/>
    <col min="9736" max="9737" width="0" style="2" hidden="1" customWidth="1"/>
    <col min="9738" max="9738" width="31" style="2" customWidth="1"/>
    <col min="9739" max="9739" width="2.7109375" style="2" customWidth="1"/>
    <col min="9740" max="9740" width="3.85546875" style="2" customWidth="1"/>
    <col min="9741" max="9741" width="2.7109375" style="2" customWidth="1"/>
    <col min="9742" max="9742" width="4.28515625" style="2" customWidth="1"/>
    <col min="9743" max="9743" width="7.140625" style="2" customWidth="1"/>
    <col min="9744" max="9744" width="8.28515625" style="2" customWidth="1"/>
    <col min="9745" max="9745" width="7.28515625" style="2" customWidth="1"/>
    <col min="9746" max="9746" width="11.140625" style="2" customWidth="1"/>
    <col min="9747" max="9747" width="13.28515625" style="2" customWidth="1"/>
    <col min="9748" max="9748" width="11.28515625" style="2" bestFit="1" customWidth="1"/>
    <col min="9749" max="9749" width="19.7109375" style="2" customWidth="1"/>
    <col min="9750" max="9750" width="17.42578125" style="2" customWidth="1"/>
    <col min="9751" max="9984" width="9.140625" style="2"/>
    <col min="9985" max="9986" width="3.42578125" style="2" customWidth="1"/>
    <col min="9987" max="9987" width="2.85546875" style="2" customWidth="1"/>
    <col min="9988" max="9988" width="2.28515625" style="2" customWidth="1"/>
    <col min="9989" max="9989" width="1.85546875" style="2" customWidth="1"/>
    <col min="9990" max="9990" width="9.140625" style="2" customWidth="1"/>
    <col min="9991" max="9991" width="2" style="2" customWidth="1"/>
    <col min="9992" max="9993" width="0" style="2" hidden="1" customWidth="1"/>
    <col min="9994" max="9994" width="31" style="2" customWidth="1"/>
    <col min="9995" max="9995" width="2.7109375" style="2" customWidth="1"/>
    <col min="9996" max="9996" width="3.85546875" style="2" customWidth="1"/>
    <col min="9997" max="9997" width="2.7109375" style="2" customWidth="1"/>
    <col min="9998" max="9998" width="4.28515625" style="2" customWidth="1"/>
    <col min="9999" max="9999" width="7.140625" style="2" customWidth="1"/>
    <col min="10000" max="10000" width="8.28515625" style="2" customWidth="1"/>
    <col min="10001" max="10001" width="7.28515625" style="2" customWidth="1"/>
    <col min="10002" max="10002" width="11.140625" style="2" customWidth="1"/>
    <col min="10003" max="10003" width="13.28515625" style="2" customWidth="1"/>
    <col min="10004" max="10004" width="11.28515625" style="2" bestFit="1" customWidth="1"/>
    <col min="10005" max="10005" width="19.7109375" style="2" customWidth="1"/>
    <col min="10006" max="10006" width="17.42578125" style="2" customWidth="1"/>
    <col min="10007" max="10240" width="9.140625" style="2"/>
    <col min="10241" max="10242" width="3.42578125" style="2" customWidth="1"/>
    <col min="10243" max="10243" width="2.85546875" style="2" customWidth="1"/>
    <col min="10244" max="10244" width="2.28515625" style="2" customWidth="1"/>
    <col min="10245" max="10245" width="1.85546875" style="2" customWidth="1"/>
    <col min="10246" max="10246" width="9.140625" style="2" customWidth="1"/>
    <col min="10247" max="10247" width="2" style="2" customWidth="1"/>
    <col min="10248" max="10249" width="0" style="2" hidden="1" customWidth="1"/>
    <col min="10250" max="10250" width="31" style="2" customWidth="1"/>
    <col min="10251" max="10251" width="2.7109375" style="2" customWidth="1"/>
    <col min="10252" max="10252" width="3.85546875" style="2" customWidth="1"/>
    <col min="10253" max="10253" width="2.7109375" style="2" customWidth="1"/>
    <col min="10254" max="10254" width="4.28515625" style="2" customWidth="1"/>
    <col min="10255" max="10255" width="7.140625" style="2" customWidth="1"/>
    <col min="10256" max="10256" width="8.28515625" style="2" customWidth="1"/>
    <col min="10257" max="10257" width="7.28515625" style="2" customWidth="1"/>
    <col min="10258" max="10258" width="11.140625" style="2" customWidth="1"/>
    <col min="10259" max="10259" width="13.28515625" style="2" customWidth="1"/>
    <col min="10260" max="10260" width="11.28515625" style="2" bestFit="1" customWidth="1"/>
    <col min="10261" max="10261" width="19.7109375" style="2" customWidth="1"/>
    <col min="10262" max="10262" width="17.42578125" style="2" customWidth="1"/>
    <col min="10263" max="10496" width="9.140625" style="2"/>
    <col min="10497" max="10498" width="3.42578125" style="2" customWidth="1"/>
    <col min="10499" max="10499" width="2.85546875" style="2" customWidth="1"/>
    <col min="10500" max="10500" width="2.28515625" style="2" customWidth="1"/>
    <col min="10501" max="10501" width="1.85546875" style="2" customWidth="1"/>
    <col min="10502" max="10502" width="9.140625" style="2" customWidth="1"/>
    <col min="10503" max="10503" width="2" style="2" customWidth="1"/>
    <col min="10504" max="10505" width="0" style="2" hidden="1" customWidth="1"/>
    <col min="10506" max="10506" width="31" style="2" customWidth="1"/>
    <col min="10507" max="10507" width="2.7109375" style="2" customWidth="1"/>
    <col min="10508" max="10508" width="3.85546875" style="2" customWidth="1"/>
    <col min="10509" max="10509" width="2.7109375" style="2" customWidth="1"/>
    <col min="10510" max="10510" width="4.28515625" style="2" customWidth="1"/>
    <col min="10511" max="10511" width="7.140625" style="2" customWidth="1"/>
    <col min="10512" max="10512" width="8.28515625" style="2" customWidth="1"/>
    <col min="10513" max="10513" width="7.28515625" style="2" customWidth="1"/>
    <col min="10514" max="10514" width="11.140625" style="2" customWidth="1"/>
    <col min="10515" max="10515" width="13.28515625" style="2" customWidth="1"/>
    <col min="10516" max="10516" width="11.28515625" style="2" bestFit="1" customWidth="1"/>
    <col min="10517" max="10517" width="19.7109375" style="2" customWidth="1"/>
    <col min="10518" max="10518" width="17.42578125" style="2" customWidth="1"/>
    <col min="10519" max="10752" width="9.140625" style="2"/>
    <col min="10753" max="10754" width="3.42578125" style="2" customWidth="1"/>
    <col min="10755" max="10755" width="2.85546875" style="2" customWidth="1"/>
    <col min="10756" max="10756" width="2.28515625" style="2" customWidth="1"/>
    <col min="10757" max="10757" width="1.85546875" style="2" customWidth="1"/>
    <col min="10758" max="10758" width="9.140625" style="2" customWidth="1"/>
    <col min="10759" max="10759" width="2" style="2" customWidth="1"/>
    <col min="10760" max="10761" width="0" style="2" hidden="1" customWidth="1"/>
    <col min="10762" max="10762" width="31" style="2" customWidth="1"/>
    <col min="10763" max="10763" width="2.7109375" style="2" customWidth="1"/>
    <col min="10764" max="10764" width="3.85546875" style="2" customWidth="1"/>
    <col min="10765" max="10765" width="2.7109375" style="2" customWidth="1"/>
    <col min="10766" max="10766" width="4.28515625" style="2" customWidth="1"/>
    <col min="10767" max="10767" width="7.140625" style="2" customWidth="1"/>
    <col min="10768" max="10768" width="8.28515625" style="2" customWidth="1"/>
    <col min="10769" max="10769" width="7.28515625" style="2" customWidth="1"/>
    <col min="10770" max="10770" width="11.140625" style="2" customWidth="1"/>
    <col min="10771" max="10771" width="13.28515625" style="2" customWidth="1"/>
    <col min="10772" max="10772" width="11.28515625" style="2" bestFit="1" customWidth="1"/>
    <col min="10773" max="10773" width="19.7109375" style="2" customWidth="1"/>
    <col min="10774" max="10774" width="17.42578125" style="2" customWidth="1"/>
    <col min="10775" max="11008" width="9.140625" style="2"/>
    <col min="11009" max="11010" width="3.42578125" style="2" customWidth="1"/>
    <col min="11011" max="11011" width="2.85546875" style="2" customWidth="1"/>
    <col min="11012" max="11012" width="2.28515625" style="2" customWidth="1"/>
    <col min="11013" max="11013" width="1.85546875" style="2" customWidth="1"/>
    <col min="11014" max="11014" width="9.140625" style="2" customWidth="1"/>
    <col min="11015" max="11015" width="2" style="2" customWidth="1"/>
    <col min="11016" max="11017" width="0" style="2" hidden="1" customWidth="1"/>
    <col min="11018" max="11018" width="31" style="2" customWidth="1"/>
    <col min="11019" max="11019" width="2.7109375" style="2" customWidth="1"/>
    <col min="11020" max="11020" width="3.85546875" style="2" customWidth="1"/>
    <col min="11021" max="11021" width="2.7109375" style="2" customWidth="1"/>
    <col min="11022" max="11022" width="4.28515625" style="2" customWidth="1"/>
    <col min="11023" max="11023" width="7.140625" style="2" customWidth="1"/>
    <col min="11024" max="11024" width="8.28515625" style="2" customWidth="1"/>
    <col min="11025" max="11025" width="7.28515625" style="2" customWidth="1"/>
    <col min="11026" max="11026" width="11.140625" style="2" customWidth="1"/>
    <col min="11027" max="11027" width="13.28515625" style="2" customWidth="1"/>
    <col min="11028" max="11028" width="11.28515625" style="2" bestFit="1" customWidth="1"/>
    <col min="11029" max="11029" width="19.7109375" style="2" customWidth="1"/>
    <col min="11030" max="11030" width="17.42578125" style="2" customWidth="1"/>
    <col min="11031" max="11264" width="9.140625" style="2"/>
    <col min="11265" max="11266" width="3.42578125" style="2" customWidth="1"/>
    <col min="11267" max="11267" width="2.85546875" style="2" customWidth="1"/>
    <col min="11268" max="11268" width="2.28515625" style="2" customWidth="1"/>
    <col min="11269" max="11269" width="1.85546875" style="2" customWidth="1"/>
    <col min="11270" max="11270" width="9.140625" style="2" customWidth="1"/>
    <col min="11271" max="11271" width="2" style="2" customWidth="1"/>
    <col min="11272" max="11273" width="0" style="2" hidden="1" customWidth="1"/>
    <col min="11274" max="11274" width="31" style="2" customWidth="1"/>
    <col min="11275" max="11275" width="2.7109375" style="2" customWidth="1"/>
    <col min="11276" max="11276" width="3.85546875" style="2" customWidth="1"/>
    <col min="11277" max="11277" width="2.7109375" style="2" customWidth="1"/>
    <col min="11278" max="11278" width="4.28515625" style="2" customWidth="1"/>
    <col min="11279" max="11279" width="7.140625" style="2" customWidth="1"/>
    <col min="11280" max="11280" width="8.28515625" style="2" customWidth="1"/>
    <col min="11281" max="11281" width="7.28515625" style="2" customWidth="1"/>
    <col min="11282" max="11282" width="11.140625" style="2" customWidth="1"/>
    <col min="11283" max="11283" width="13.28515625" style="2" customWidth="1"/>
    <col min="11284" max="11284" width="11.28515625" style="2" bestFit="1" customWidth="1"/>
    <col min="11285" max="11285" width="19.7109375" style="2" customWidth="1"/>
    <col min="11286" max="11286" width="17.42578125" style="2" customWidth="1"/>
    <col min="11287" max="11520" width="9.140625" style="2"/>
    <col min="11521" max="11522" width="3.42578125" style="2" customWidth="1"/>
    <col min="11523" max="11523" width="2.85546875" style="2" customWidth="1"/>
    <col min="11524" max="11524" width="2.28515625" style="2" customWidth="1"/>
    <col min="11525" max="11525" width="1.85546875" style="2" customWidth="1"/>
    <col min="11526" max="11526" width="9.140625" style="2" customWidth="1"/>
    <col min="11527" max="11527" width="2" style="2" customWidth="1"/>
    <col min="11528" max="11529" width="0" style="2" hidden="1" customWidth="1"/>
    <col min="11530" max="11530" width="31" style="2" customWidth="1"/>
    <col min="11531" max="11531" width="2.7109375" style="2" customWidth="1"/>
    <col min="11532" max="11532" width="3.85546875" style="2" customWidth="1"/>
    <col min="11533" max="11533" width="2.7109375" style="2" customWidth="1"/>
    <col min="11534" max="11534" width="4.28515625" style="2" customWidth="1"/>
    <col min="11535" max="11535" width="7.140625" style="2" customWidth="1"/>
    <col min="11536" max="11536" width="8.28515625" style="2" customWidth="1"/>
    <col min="11537" max="11537" width="7.28515625" style="2" customWidth="1"/>
    <col min="11538" max="11538" width="11.140625" style="2" customWidth="1"/>
    <col min="11539" max="11539" width="13.28515625" style="2" customWidth="1"/>
    <col min="11540" max="11540" width="11.28515625" style="2" bestFit="1" customWidth="1"/>
    <col min="11541" max="11541" width="19.7109375" style="2" customWidth="1"/>
    <col min="11542" max="11542" width="17.42578125" style="2" customWidth="1"/>
    <col min="11543" max="11776" width="9.140625" style="2"/>
    <col min="11777" max="11778" width="3.42578125" style="2" customWidth="1"/>
    <col min="11779" max="11779" width="2.85546875" style="2" customWidth="1"/>
    <col min="11780" max="11780" width="2.28515625" style="2" customWidth="1"/>
    <col min="11781" max="11781" width="1.85546875" style="2" customWidth="1"/>
    <col min="11782" max="11782" width="9.140625" style="2" customWidth="1"/>
    <col min="11783" max="11783" width="2" style="2" customWidth="1"/>
    <col min="11784" max="11785" width="0" style="2" hidden="1" customWidth="1"/>
    <col min="11786" max="11786" width="31" style="2" customWidth="1"/>
    <col min="11787" max="11787" width="2.7109375" style="2" customWidth="1"/>
    <col min="11788" max="11788" width="3.85546875" style="2" customWidth="1"/>
    <col min="11789" max="11789" width="2.7109375" style="2" customWidth="1"/>
    <col min="11790" max="11790" width="4.28515625" style="2" customWidth="1"/>
    <col min="11791" max="11791" width="7.140625" style="2" customWidth="1"/>
    <col min="11792" max="11792" width="8.28515625" style="2" customWidth="1"/>
    <col min="11793" max="11793" width="7.28515625" style="2" customWidth="1"/>
    <col min="11794" max="11794" width="11.140625" style="2" customWidth="1"/>
    <col min="11795" max="11795" width="13.28515625" style="2" customWidth="1"/>
    <col min="11796" max="11796" width="11.28515625" style="2" bestFit="1" customWidth="1"/>
    <col min="11797" max="11797" width="19.7109375" style="2" customWidth="1"/>
    <col min="11798" max="11798" width="17.42578125" style="2" customWidth="1"/>
    <col min="11799" max="12032" width="9.140625" style="2"/>
    <col min="12033" max="12034" width="3.42578125" style="2" customWidth="1"/>
    <col min="12035" max="12035" width="2.85546875" style="2" customWidth="1"/>
    <col min="12036" max="12036" width="2.28515625" style="2" customWidth="1"/>
    <col min="12037" max="12037" width="1.85546875" style="2" customWidth="1"/>
    <col min="12038" max="12038" width="9.140625" style="2" customWidth="1"/>
    <col min="12039" max="12039" width="2" style="2" customWidth="1"/>
    <col min="12040" max="12041" width="0" style="2" hidden="1" customWidth="1"/>
    <col min="12042" max="12042" width="31" style="2" customWidth="1"/>
    <col min="12043" max="12043" width="2.7109375" style="2" customWidth="1"/>
    <col min="12044" max="12044" width="3.85546875" style="2" customWidth="1"/>
    <col min="12045" max="12045" width="2.7109375" style="2" customWidth="1"/>
    <col min="12046" max="12046" width="4.28515625" style="2" customWidth="1"/>
    <col min="12047" max="12047" width="7.140625" style="2" customWidth="1"/>
    <col min="12048" max="12048" width="8.28515625" style="2" customWidth="1"/>
    <col min="12049" max="12049" width="7.28515625" style="2" customWidth="1"/>
    <col min="12050" max="12050" width="11.140625" style="2" customWidth="1"/>
    <col min="12051" max="12051" width="13.28515625" style="2" customWidth="1"/>
    <col min="12052" max="12052" width="11.28515625" style="2" bestFit="1" customWidth="1"/>
    <col min="12053" max="12053" width="19.7109375" style="2" customWidth="1"/>
    <col min="12054" max="12054" width="17.42578125" style="2" customWidth="1"/>
    <col min="12055" max="12288" width="9.140625" style="2"/>
    <col min="12289" max="12290" width="3.42578125" style="2" customWidth="1"/>
    <col min="12291" max="12291" width="2.85546875" style="2" customWidth="1"/>
    <col min="12292" max="12292" width="2.28515625" style="2" customWidth="1"/>
    <col min="12293" max="12293" width="1.85546875" style="2" customWidth="1"/>
    <col min="12294" max="12294" width="9.140625" style="2" customWidth="1"/>
    <col min="12295" max="12295" width="2" style="2" customWidth="1"/>
    <col min="12296" max="12297" width="0" style="2" hidden="1" customWidth="1"/>
    <col min="12298" max="12298" width="31" style="2" customWidth="1"/>
    <col min="12299" max="12299" width="2.7109375" style="2" customWidth="1"/>
    <col min="12300" max="12300" width="3.85546875" style="2" customWidth="1"/>
    <col min="12301" max="12301" width="2.7109375" style="2" customWidth="1"/>
    <col min="12302" max="12302" width="4.28515625" style="2" customWidth="1"/>
    <col min="12303" max="12303" width="7.140625" style="2" customWidth="1"/>
    <col min="12304" max="12304" width="8.28515625" style="2" customWidth="1"/>
    <col min="12305" max="12305" width="7.28515625" style="2" customWidth="1"/>
    <col min="12306" max="12306" width="11.140625" style="2" customWidth="1"/>
    <col min="12307" max="12307" width="13.28515625" style="2" customWidth="1"/>
    <col min="12308" max="12308" width="11.28515625" style="2" bestFit="1" customWidth="1"/>
    <col min="12309" max="12309" width="19.7109375" style="2" customWidth="1"/>
    <col min="12310" max="12310" width="17.42578125" style="2" customWidth="1"/>
    <col min="12311" max="12544" width="9.140625" style="2"/>
    <col min="12545" max="12546" width="3.42578125" style="2" customWidth="1"/>
    <col min="12547" max="12547" width="2.85546875" style="2" customWidth="1"/>
    <col min="12548" max="12548" width="2.28515625" style="2" customWidth="1"/>
    <col min="12549" max="12549" width="1.85546875" style="2" customWidth="1"/>
    <col min="12550" max="12550" width="9.140625" style="2" customWidth="1"/>
    <col min="12551" max="12551" width="2" style="2" customWidth="1"/>
    <col min="12552" max="12553" width="0" style="2" hidden="1" customWidth="1"/>
    <col min="12554" max="12554" width="31" style="2" customWidth="1"/>
    <col min="12555" max="12555" width="2.7109375" style="2" customWidth="1"/>
    <col min="12556" max="12556" width="3.85546875" style="2" customWidth="1"/>
    <col min="12557" max="12557" width="2.7109375" style="2" customWidth="1"/>
    <col min="12558" max="12558" width="4.28515625" style="2" customWidth="1"/>
    <col min="12559" max="12559" width="7.140625" style="2" customWidth="1"/>
    <col min="12560" max="12560" width="8.28515625" style="2" customWidth="1"/>
    <col min="12561" max="12561" width="7.28515625" style="2" customWidth="1"/>
    <col min="12562" max="12562" width="11.140625" style="2" customWidth="1"/>
    <col min="12563" max="12563" width="13.28515625" style="2" customWidth="1"/>
    <col min="12564" max="12564" width="11.28515625" style="2" bestFit="1" customWidth="1"/>
    <col min="12565" max="12565" width="19.7109375" style="2" customWidth="1"/>
    <col min="12566" max="12566" width="17.42578125" style="2" customWidth="1"/>
    <col min="12567" max="12800" width="9.140625" style="2"/>
    <col min="12801" max="12802" width="3.42578125" style="2" customWidth="1"/>
    <col min="12803" max="12803" width="2.85546875" style="2" customWidth="1"/>
    <col min="12804" max="12804" width="2.28515625" style="2" customWidth="1"/>
    <col min="12805" max="12805" width="1.85546875" style="2" customWidth="1"/>
    <col min="12806" max="12806" width="9.140625" style="2" customWidth="1"/>
    <col min="12807" max="12807" width="2" style="2" customWidth="1"/>
    <col min="12808" max="12809" width="0" style="2" hidden="1" customWidth="1"/>
    <col min="12810" max="12810" width="31" style="2" customWidth="1"/>
    <col min="12811" max="12811" width="2.7109375" style="2" customWidth="1"/>
    <col min="12812" max="12812" width="3.85546875" style="2" customWidth="1"/>
    <col min="12813" max="12813" width="2.7109375" style="2" customWidth="1"/>
    <col min="12814" max="12814" width="4.28515625" style="2" customWidth="1"/>
    <col min="12815" max="12815" width="7.140625" style="2" customWidth="1"/>
    <col min="12816" max="12816" width="8.28515625" style="2" customWidth="1"/>
    <col min="12817" max="12817" width="7.28515625" style="2" customWidth="1"/>
    <col min="12818" max="12818" width="11.140625" style="2" customWidth="1"/>
    <col min="12819" max="12819" width="13.28515625" style="2" customWidth="1"/>
    <col min="12820" max="12820" width="11.28515625" style="2" bestFit="1" customWidth="1"/>
    <col min="12821" max="12821" width="19.7109375" style="2" customWidth="1"/>
    <col min="12822" max="12822" width="17.42578125" style="2" customWidth="1"/>
    <col min="12823" max="13056" width="9.140625" style="2"/>
    <col min="13057" max="13058" width="3.42578125" style="2" customWidth="1"/>
    <col min="13059" max="13059" width="2.85546875" style="2" customWidth="1"/>
    <col min="13060" max="13060" width="2.28515625" style="2" customWidth="1"/>
    <col min="13061" max="13061" width="1.85546875" style="2" customWidth="1"/>
    <col min="13062" max="13062" width="9.140625" style="2" customWidth="1"/>
    <col min="13063" max="13063" width="2" style="2" customWidth="1"/>
    <col min="13064" max="13065" width="0" style="2" hidden="1" customWidth="1"/>
    <col min="13066" max="13066" width="31" style="2" customWidth="1"/>
    <col min="13067" max="13067" width="2.7109375" style="2" customWidth="1"/>
    <col min="13068" max="13068" width="3.85546875" style="2" customWidth="1"/>
    <col min="13069" max="13069" width="2.7109375" style="2" customWidth="1"/>
    <col min="13070" max="13070" width="4.28515625" style="2" customWidth="1"/>
    <col min="13071" max="13071" width="7.140625" style="2" customWidth="1"/>
    <col min="13072" max="13072" width="8.28515625" style="2" customWidth="1"/>
    <col min="13073" max="13073" width="7.28515625" style="2" customWidth="1"/>
    <col min="13074" max="13074" width="11.140625" style="2" customWidth="1"/>
    <col min="13075" max="13075" width="13.28515625" style="2" customWidth="1"/>
    <col min="13076" max="13076" width="11.28515625" style="2" bestFit="1" customWidth="1"/>
    <col min="13077" max="13077" width="19.7109375" style="2" customWidth="1"/>
    <col min="13078" max="13078" width="17.42578125" style="2" customWidth="1"/>
    <col min="13079" max="13312" width="9.140625" style="2"/>
    <col min="13313" max="13314" width="3.42578125" style="2" customWidth="1"/>
    <col min="13315" max="13315" width="2.85546875" style="2" customWidth="1"/>
    <col min="13316" max="13316" width="2.28515625" style="2" customWidth="1"/>
    <col min="13317" max="13317" width="1.85546875" style="2" customWidth="1"/>
    <col min="13318" max="13318" width="9.140625" style="2" customWidth="1"/>
    <col min="13319" max="13319" width="2" style="2" customWidth="1"/>
    <col min="13320" max="13321" width="0" style="2" hidden="1" customWidth="1"/>
    <col min="13322" max="13322" width="31" style="2" customWidth="1"/>
    <col min="13323" max="13323" width="2.7109375" style="2" customWidth="1"/>
    <col min="13324" max="13324" width="3.85546875" style="2" customWidth="1"/>
    <col min="13325" max="13325" width="2.7109375" style="2" customWidth="1"/>
    <col min="13326" max="13326" width="4.28515625" style="2" customWidth="1"/>
    <col min="13327" max="13327" width="7.140625" style="2" customWidth="1"/>
    <col min="13328" max="13328" width="8.28515625" style="2" customWidth="1"/>
    <col min="13329" max="13329" width="7.28515625" style="2" customWidth="1"/>
    <col min="13330" max="13330" width="11.140625" style="2" customWidth="1"/>
    <col min="13331" max="13331" width="13.28515625" style="2" customWidth="1"/>
    <col min="13332" max="13332" width="11.28515625" style="2" bestFit="1" customWidth="1"/>
    <col min="13333" max="13333" width="19.7109375" style="2" customWidth="1"/>
    <col min="13334" max="13334" width="17.42578125" style="2" customWidth="1"/>
    <col min="13335" max="13568" width="9.140625" style="2"/>
    <col min="13569" max="13570" width="3.42578125" style="2" customWidth="1"/>
    <col min="13571" max="13571" width="2.85546875" style="2" customWidth="1"/>
    <col min="13572" max="13572" width="2.28515625" style="2" customWidth="1"/>
    <col min="13573" max="13573" width="1.85546875" style="2" customWidth="1"/>
    <col min="13574" max="13574" width="9.140625" style="2" customWidth="1"/>
    <col min="13575" max="13575" width="2" style="2" customWidth="1"/>
    <col min="13576" max="13577" width="0" style="2" hidden="1" customWidth="1"/>
    <col min="13578" max="13578" width="31" style="2" customWidth="1"/>
    <col min="13579" max="13579" width="2.7109375" style="2" customWidth="1"/>
    <col min="13580" max="13580" width="3.85546875" style="2" customWidth="1"/>
    <col min="13581" max="13581" width="2.7109375" style="2" customWidth="1"/>
    <col min="13582" max="13582" width="4.28515625" style="2" customWidth="1"/>
    <col min="13583" max="13583" width="7.140625" style="2" customWidth="1"/>
    <col min="13584" max="13584" width="8.28515625" style="2" customWidth="1"/>
    <col min="13585" max="13585" width="7.28515625" style="2" customWidth="1"/>
    <col min="13586" max="13586" width="11.140625" style="2" customWidth="1"/>
    <col min="13587" max="13587" width="13.28515625" style="2" customWidth="1"/>
    <col min="13588" max="13588" width="11.28515625" style="2" bestFit="1" customWidth="1"/>
    <col min="13589" max="13589" width="19.7109375" style="2" customWidth="1"/>
    <col min="13590" max="13590" width="17.42578125" style="2" customWidth="1"/>
    <col min="13591" max="13824" width="9.140625" style="2"/>
    <col min="13825" max="13826" width="3.42578125" style="2" customWidth="1"/>
    <col min="13827" max="13827" width="2.85546875" style="2" customWidth="1"/>
    <col min="13828" max="13828" width="2.28515625" style="2" customWidth="1"/>
    <col min="13829" max="13829" width="1.85546875" style="2" customWidth="1"/>
    <col min="13830" max="13830" width="9.140625" style="2" customWidth="1"/>
    <col min="13831" max="13831" width="2" style="2" customWidth="1"/>
    <col min="13832" max="13833" width="0" style="2" hidden="1" customWidth="1"/>
    <col min="13834" max="13834" width="31" style="2" customWidth="1"/>
    <col min="13835" max="13835" width="2.7109375" style="2" customWidth="1"/>
    <col min="13836" max="13836" width="3.85546875" style="2" customWidth="1"/>
    <col min="13837" max="13837" width="2.7109375" style="2" customWidth="1"/>
    <col min="13838" max="13838" width="4.28515625" style="2" customWidth="1"/>
    <col min="13839" max="13839" width="7.140625" style="2" customWidth="1"/>
    <col min="13840" max="13840" width="8.28515625" style="2" customWidth="1"/>
    <col min="13841" max="13841" width="7.28515625" style="2" customWidth="1"/>
    <col min="13842" max="13842" width="11.140625" style="2" customWidth="1"/>
    <col min="13843" max="13843" width="13.28515625" style="2" customWidth="1"/>
    <col min="13844" max="13844" width="11.28515625" style="2" bestFit="1" customWidth="1"/>
    <col min="13845" max="13845" width="19.7109375" style="2" customWidth="1"/>
    <col min="13846" max="13846" width="17.42578125" style="2" customWidth="1"/>
    <col min="13847" max="14080" width="9.140625" style="2"/>
    <col min="14081" max="14082" width="3.42578125" style="2" customWidth="1"/>
    <col min="14083" max="14083" width="2.85546875" style="2" customWidth="1"/>
    <col min="14084" max="14084" width="2.28515625" style="2" customWidth="1"/>
    <col min="14085" max="14085" width="1.85546875" style="2" customWidth="1"/>
    <col min="14086" max="14086" width="9.140625" style="2" customWidth="1"/>
    <col min="14087" max="14087" width="2" style="2" customWidth="1"/>
    <col min="14088" max="14089" width="0" style="2" hidden="1" customWidth="1"/>
    <col min="14090" max="14090" width="31" style="2" customWidth="1"/>
    <col min="14091" max="14091" width="2.7109375" style="2" customWidth="1"/>
    <col min="14092" max="14092" width="3.85546875" style="2" customWidth="1"/>
    <col min="14093" max="14093" width="2.7109375" style="2" customWidth="1"/>
    <col min="14094" max="14094" width="4.28515625" style="2" customWidth="1"/>
    <col min="14095" max="14095" width="7.140625" style="2" customWidth="1"/>
    <col min="14096" max="14096" width="8.28515625" style="2" customWidth="1"/>
    <col min="14097" max="14097" width="7.28515625" style="2" customWidth="1"/>
    <col min="14098" max="14098" width="11.140625" style="2" customWidth="1"/>
    <col min="14099" max="14099" width="13.28515625" style="2" customWidth="1"/>
    <col min="14100" max="14100" width="11.28515625" style="2" bestFit="1" customWidth="1"/>
    <col min="14101" max="14101" width="19.7109375" style="2" customWidth="1"/>
    <col min="14102" max="14102" width="17.42578125" style="2" customWidth="1"/>
    <col min="14103" max="14336" width="9.140625" style="2"/>
    <col min="14337" max="14338" width="3.42578125" style="2" customWidth="1"/>
    <col min="14339" max="14339" width="2.85546875" style="2" customWidth="1"/>
    <col min="14340" max="14340" width="2.28515625" style="2" customWidth="1"/>
    <col min="14341" max="14341" width="1.85546875" style="2" customWidth="1"/>
    <col min="14342" max="14342" width="9.140625" style="2" customWidth="1"/>
    <col min="14343" max="14343" width="2" style="2" customWidth="1"/>
    <col min="14344" max="14345" width="0" style="2" hidden="1" customWidth="1"/>
    <col min="14346" max="14346" width="31" style="2" customWidth="1"/>
    <col min="14347" max="14347" width="2.7109375" style="2" customWidth="1"/>
    <col min="14348" max="14348" width="3.85546875" style="2" customWidth="1"/>
    <col min="14349" max="14349" width="2.7109375" style="2" customWidth="1"/>
    <col min="14350" max="14350" width="4.28515625" style="2" customWidth="1"/>
    <col min="14351" max="14351" width="7.140625" style="2" customWidth="1"/>
    <col min="14352" max="14352" width="8.28515625" style="2" customWidth="1"/>
    <col min="14353" max="14353" width="7.28515625" style="2" customWidth="1"/>
    <col min="14354" max="14354" width="11.140625" style="2" customWidth="1"/>
    <col min="14355" max="14355" width="13.28515625" style="2" customWidth="1"/>
    <col min="14356" max="14356" width="11.28515625" style="2" bestFit="1" customWidth="1"/>
    <col min="14357" max="14357" width="19.7109375" style="2" customWidth="1"/>
    <col min="14358" max="14358" width="17.42578125" style="2" customWidth="1"/>
    <col min="14359" max="14592" width="9.140625" style="2"/>
    <col min="14593" max="14594" width="3.42578125" style="2" customWidth="1"/>
    <col min="14595" max="14595" width="2.85546875" style="2" customWidth="1"/>
    <col min="14596" max="14596" width="2.28515625" style="2" customWidth="1"/>
    <col min="14597" max="14597" width="1.85546875" style="2" customWidth="1"/>
    <col min="14598" max="14598" width="9.140625" style="2" customWidth="1"/>
    <col min="14599" max="14599" width="2" style="2" customWidth="1"/>
    <col min="14600" max="14601" width="0" style="2" hidden="1" customWidth="1"/>
    <col min="14602" max="14602" width="31" style="2" customWidth="1"/>
    <col min="14603" max="14603" width="2.7109375" style="2" customWidth="1"/>
    <col min="14604" max="14604" width="3.85546875" style="2" customWidth="1"/>
    <col min="14605" max="14605" width="2.7109375" style="2" customWidth="1"/>
    <col min="14606" max="14606" width="4.28515625" style="2" customWidth="1"/>
    <col min="14607" max="14607" width="7.140625" style="2" customWidth="1"/>
    <col min="14608" max="14608" width="8.28515625" style="2" customWidth="1"/>
    <col min="14609" max="14609" width="7.28515625" style="2" customWidth="1"/>
    <col min="14610" max="14610" width="11.140625" style="2" customWidth="1"/>
    <col min="14611" max="14611" width="13.28515625" style="2" customWidth="1"/>
    <col min="14612" max="14612" width="11.28515625" style="2" bestFit="1" customWidth="1"/>
    <col min="14613" max="14613" width="19.7109375" style="2" customWidth="1"/>
    <col min="14614" max="14614" width="17.42578125" style="2" customWidth="1"/>
    <col min="14615" max="14848" width="9.140625" style="2"/>
    <col min="14849" max="14850" width="3.42578125" style="2" customWidth="1"/>
    <col min="14851" max="14851" width="2.85546875" style="2" customWidth="1"/>
    <col min="14852" max="14852" width="2.28515625" style="2" customWidth="1"/>
    <col min="14853" max="14853" width="1.85546875" style="2" customWidth="1"/>
    <col min="14854" max="14854" width="9.140625" style="2" customWidth="1"/>
    <col min="14855" max="14855" width="2" style="2" customWidth="1"/>
    <col min="14856" max="14857" width="0" style="2" hidden="1" customWidth="1"/>
    <col min="14858" max="14858" width="31" style="2" customWidth="1"/>
    <col min="14859" max="14859" width="2.7109375" style="2" customWidth="1"/>
    <col min="14860" max="14860" width="3.85546875" style="2" customWidth="1"/>
    <col min="14861" max="14861" width="2.7109375" style="2" customWidth="1"/>
    <col min="14862" max="14862" width="4.28515625" style="2" customWidth="1"/>
    <col min="14863" max="14863" width="7.140625" style="2" customWidth="1"/>
    <col min="14864" max="14864" width="8.28515625" style="2" customWidth="1"/>
    <col min="14865" max="14865" width="7.28515625" style="2" customWidth="1"/>
    <col min="14866" max="14866" width="11.140625" style="2" customWidth="1"/>
    <col min="14867" max="14867" width="13.28515625" style="2" customWidth="1"/>
    <col min="14868" max="14868" width="11.28515625" style="2" bestFit="1" customWidth="1"/>
    <col min="14869" max="14869" width="19.7109375" style="2" customWidth="1"/>
    <col min="14870" max="14870" width="17.42578125" style="2" customWidth="1"/>
    <col min="14871" max="15104" width="9.140625" style="2"/>
    <col min="15105" max="15106" width="3.42578125" style="2" customWidth="1"/>
    <col min="15107" max="15107" width="2.85546875" style="2" customWidth="1"/>
    <col min="15108" max="15108" width="2.28515625" style="2" customWidth="1"/>
    <col min="15109" max="15109" width="1.85546875" style="2" customWidth="1"/>
    <col min="15110" max="15110" width="9.140625" style="2" customWidth="1"/>
    <col min="15111" max="15111" width="2" style="2" customWidth="1"/>
    <col min="15112" max="15113" width="0" style="2" hidden="1" customWidth="1"/>
    <col min="15114" max="15114" width="31" style="2" customWidth="1"/>
    <col min="15115" max="15115" width="2.7109375" style="2" customWidth="1"/>
    <col min="15116" max="15116" width="3.85546875" style="2" customWidth="1"/>
    <col min="15117" max="15117" width="2.7109375" style="2" customWidth="1"/>
    <col min="15118" max="15118" width="4.28515625" style="2" customWidth="1"/>
    <col min="15119" max="15119" width="7.140625" style="2" customWidth="1"/>
    <col min="15120" max="15120" width="8.28515625" style="2" customWidth="1"/>
    <col min="15121" max="15121" width="7.28515625" style="2" customWidth="1"/>
    <col min="15122" max="15122" width="11.140625" style="2" customWidth="1"/>
    <col min="15123" max="15123" width="13.28515625" style="2" customWidth="1"/>
    <col min="15124" max="15124" width="11.28515625" style="2" bestFit="1" customWidth="1"/>
    <col min="15125" max="15125" width="19.7109375" style="2" customWidth="1"/>
    <col min="15126" max="15126" width="17.42578125" style="2" customWidth="1"/>
    <col min="15127" max="15360" width="9.140625" style="2"/>
    <col min="15361" max="15362" width="3.42578125" style="2" customWidth="1"/>
    <col min="15363" max="15363" width="2.85546875" style="2" customWidth="1"/>
    <col min="15364" max="15364" width="2.28515625" style="2" customWidth="1"/>
    <col min="15365" max="15365" width="1.85546875" style="2" customWidth="1"/>
    <col min="15366" max="15366" width="9.140625" style="2" customWidth="1"/>
    <col min="15367" max="15367" width="2" style="2" customWidth="1"/>
    <col min="15368" max="15369" width="0" style="2" hidden="1" customWidth="1"/>
    <col min="15370" max="15370" width="31" style="2" customWidth="1"/>
    <col min="15371" max="15371" width="2.7109375" style="2" customWidth="1"/>
    <col min="15372" max="15372" width="3.85546875" style="2" customWidth="1"/>
    <col min="15373" max="15373" width="2.7109375" style="2" customWidth="1"/>
    <col min="15374" max="15374" width="4.28515625" style="2" customWidth="1"/>
    <col min="15375" max="15375" width="7.140625" style="2" customWidth="1"/>
    <col min="15376" max="15376" width="8.28515625" style="2" customWidth="1"/>
    <col min="15377" max="15377" width="7.28515625" style="2" customWidth="1"/>
    <col min="15378" max="15378" width="11.140625" style="2" customWidth="1"/>
    <col min="15379" max="15379" width="13.28515625" style="2" customWidth="1"/>
    <col min="15380" max="15380" width="11.28515625" style="2" bestFit="1" customWidth="1"/>
    <col min="15381" max="15381" width="19.7109375" style="2" customWidth="1"/>
    <col min="15382" max="15382" width="17.42578125" style="2" customWidth="1"/>
    <col min="15383" max="15616" width="9.140625" style="2"/>
    <col min="15617" max="15618" width="3.42578125" style="2" customWidth="1"/>
    <col min="15619" max="15619" width="2.85546875" style="2" customWidth="1"/>
    <col min="15620" max="15620" width="2.28515625" style="2" customWidth="1"/>
    <col min="15621" max="15621" width="1.85546875" style="2" customWidth="1"/>
    <col min="15622" max="15622" width="9.140625" style="2" customWidth="1"/>
    <col min="15623" max="15623" width="2" style="2" customWidth="1"/>
    <col min="15624" max="15625" width="0" style="2" hidden="1" customWidth="1"/>
    <col min="15626" max="15626" width="31" style="2" customWidth="1"/>
    <col min="15627" max="15627" width="2.7109375" style="2" customWidth="1"/>
    <col min="15628" max="15628" width="3.85546875" style="2" customWidth="1"/>
    <col min="15629" max="15629" width="2.7109375" style="2" customWidth="1"/>
    <col min="15630" max="15630" width="4.28515625" style="2" customWidth="1"/>
    <col min="15631" max="15631" width="7.140625" style="2" customWidth="1"/>
    <col min="15632" max="15632" width="8.28515625" style="2" customWidth="1"/>
    <col min="15633" max="15633" width="7.28515625" style="2" customWidth="1"/>
    <col min="15634" max="15634" width="11.140625" style="2" customWidth="1"/>
    <col min="15635" max="15635" width="13.28515625" style="2" customWidth="1"/>
    <col min="15636" max="15636" width="11.28515625" style="2" bestFit="1" customWidth="1"/>
    <col min="15637" max="15637" width="19.7109375" style="2" customWidth="1"/>
    <col min="15638" max="15638" width="17.42578125" style="2" customWidth="1"/>
    <col min="15639" max="15872" width="9.140625" style="2"/>
    <col min="15873" max="15874" width="3.42578125" style="2" customWidth="1"/>
    <col min="15875" max="15875" width="2.85546875" style="2" customWidth="1"/>
    <col min="15876" max="15876" width="2.28515625" style="2" customWidth="1"/>
    <col min="15877" max="15877" width="1.85546875" style="2" customWidth="1"/>
    <col min="15878" max="15878" width="9.140625" style="2" customWidth="1"/>
    <col min="15879" max="15879" width="2" style="2" customWidth="1"/>
    <col min="15880" max="15881" width="0" style="2" hidden="1" customWidth="1"/>
    <col min="15882" max="15882" width="31" style="2" customWidth="1"/>
    <col min="15883" max="15883" width="2.7109375" style="2" customWidth="1"/>
    <col min="15884" max="15884" width="3.85546875" style="2" customWidth="1"/>
    <col min="15885" max="15885" width="2.7109375" style="2" customWidth="1"/>
    <col min="15886" max="15886" width="4.28515625" style="2" customWidth="1"/>
    <col min="15887" max="15887" width="7.140625" style="2" customWidth="1"/>
    <col min="15888" max="15888" width="8.28515625" style="2" customWidth="1"/>
    <col min="15889" max="15889" width="7.28515625" style="2" customWidth="1"/>
    <col min="15890" max="15890" width="11.140625" style="2" customWidth="1"/>
    <col min="15891" max="15891" width="13.28515625" style="2" customWidth="1"/>
    <col min="15892" max="15892" width="11.28515625" style="2" bestFit="1" customWidth="1"/>
    <col min="15893" max="15893" width="19.7109375" style="2" customWidth="1"/>
    <col min="15894" max="15894" width="17.42578125" style="2" customWidth="1"/>
    <col min="15895" max="16128" width="9.140625" style="2"/>
    <col min="16129" max="16130" width="3.42578125" style="2" customWidth="1"/>
    <col min="16131" max="16131" width="2.85546875" style="2" customWidth="1"/>
    <col min="16132" max="16132" width="2.28515625" style="2" customWidth="1"/>
    <col min="16133" max="16133" width="1.85546875" style="2" customWidth="1"/>
    <col min="16134" max="16134" width="9.140625" style="2" customWidth="1"/>
    <col min="16135" max="16135" width="2" style="2" customWidth="1"/>
    <col min="16136" max="16137" width="0" style="2" hidden="1" customWidth="1"/>
    <col min="16138" max="16138" width="31" style="2" customWidth="1"/>
    <col min="16139" max="16139" width="2.7109375" style="2" customWidth="1"/>
    <col min="16140" max="16140" width="3.85546875" style="2" customWidth="1"/>
    <col min="16141" max="16141" width="2.7109375" style="2" customWidth="1"/>
    <col min="16142" max="16142" width="4.28515625" style="2" customWidth="1"/>
    <col min="16143" max="16143" width="7.140625" style="2" customWidth="1"/>
    <col min="16144" max="16144" width="8.28515625" style="2" customWidth="1"/>
    <col min="16145" max="16145" width="7.28515625" style="2" customWidth="1"/>
    <col min="16146" max="16146" width="11.140625" style="2" customWidth="1"/>
    <col min="16147" max="16147" width="13.28515625" style="2" customWidth="1"/>
    <col min="16148" max="16148" width="11.28515625" style="2" bestFit="1" customWidth="1"/>
    <col min="16149" max="16149" width="19.7109375" style="2" customWidth="1"/>
    <col min="16150" max="16150" width="17.42578125" style="2" customWidth="1"/>
    <col min="16151" max="16384" width="9.140625" style="2"/>
  </cols>
  <sheetData>
    <row r="1" spans="1:19" ht="12.75" customHeight="1" x14ac:dyDescent="0.2">
      <c r="A1" s="504" t="s">
        <v>17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6"/>
      <c r="S1" s="133" t="s">
        <v>18</v>
      </c>
    </row>
    <row r="2" spans="1:19" ht="15.75" customHeight="1" x14ac:dyDescent="0.2">
      <c r="A2" s="507" t="s">
        <v>19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9"/>
      <c r="S2" s="38" t="s">
        <v>20</v>
      </c>
    </row>
    <row r="3" spans="1:19" ht="15.75" customHeight="1" x14ac:dyDescent="0.2">
      <c r="A3" s="510" t="s">
        <v>21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2"/>
    </row>
    <row r="4" spans="1:19" x14ac:dyDescent="0.2">
      <c r="A4" s="510" t="s">
        <v>229</v>
      </c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2"/>
    </row>
    <row r="5" spans="1:19" ht="14.1" customHeight="1" x14ac:dyDescent="0.2">
      <c r="A5" s="12" t="s">
        <v>22</v>
      </c>
      <c r="B5" s="13"/>
      <c r="C5" s="13"/>
      <c r="D5" s="13"/>
      <c r="E5" s="13"/>
      <c r="F5" s="13"/>
      <c r="G5" s="13" t="s">
        <v>23</v>
      </c>
      <c r="H5" s="13"/>
      <c r="I5" s="13"/>
      <c r="J5" s="394" t="s">
        <v>399</v>
      </c>
      <c r="K5" s="13"/>
      <c r="L5" s="13"/>
      <c r="M5" s="13"/>
      <c r="N5" s="13"/>
      <c r="O5" s="14" t="s">
        <v>400</v>
      </c>
      <c r="P5" s="13"/>
      <c r="Q5" s="13"/>
      <c r="R5" s="13"/>
      <c r="S5" s="15"/>
    </row>
    <row r="6" spans="1:19" ht="14.1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6"/>
      <c r="K6" s="13"/>
      <c r="L6" s="13"/>
      <c r="M6" s="13"/>
      <c r="N6" s="13"/>
      <c r="O6" s="13" t="s">
        <v>401</v>
      </c>
      <c r="P6" s="13"/>
      <c r="Q6" s="13"/>
      <c r="R6" s="13"/>
      <c r="S6" s="15"/>
    </row>
    <row r="7" spans="1:19" ht="14.1" customHeight="1" x14ac:dyDescent="0.2">
      <c r="A7" s="17" t="s">
        <v>25</v>
      </c>
      <c r="B7" s="18"/>
      <c r="C7" s="18"/>
      <c r="D7" s="18"/>
      <c r="E7" s="18"/>
      <c r="F7" s="18"/>
      <c r="G7" s="18" t="s">
        <v>23</v>
      </c>
      <c r="H7" s="18"/>
      <c r="I7" s="18"/>
      <c r="J7" s="481">
        <v>105.4</v>
      </c>
      <c r="K7" s="19"/>
      <c r="L7" s="19"/>
      <c r="M7" s="19"/>
      <c r="N7" s="19"/>
      <c r="O7" s="19" t="s">
        <v>26</v>
      </c>
      <c r="P7" s="18"/>
      <c r="Q7" s="18"/>
      <c r="R7" s="18"/>
      <c r="S7" s="20"/>
    </row>
    <row r="8" spans="1:19" ht="14.1" customHeight="1" x14ac:dyDescent="0.2">
      <c r="A8" s="17" t="s">
        <v>27</v>
      </c>
      <c r="B8" s="18"/>
      <c r="C8" s="18"/>
      <c r="D8" s="18"/>
      <c r="E8" s="18"/>
      <c r="F8" s="18"/>
      <c r="G8" s="18" t="s">
        <v>28</v>
      </c>
      <c r="H8" s="18"/>
      <c r="I8" s="18"/>
      <c r="J8" s="481" t="s">
        <v>402</v>
      </c>
      <c r="K8" s="19"/>
      <c r="L8" s="19"/>
      <c r="M8" s="19"/>
      <c r="N8" s="19"/>
      <c r="O8" s="19" t="s">
        <v>26</v>
      </c>
      <c r="P8" s="18"/>
      <c r="Q8" s="18"/>
      <c r="R8" s="18"/>
      <c r="S8" s="20"/>
    </row>
    <row r="9" spans="1:19" ht="15" customHeight="1" x14ac:dyDescent="0.2">
      <c r="A9" s="17" t="s">
        <v>29</v>
      </c>
      <c r="B9" s="18"/>
      <c r="C9" s="18"/>
      <c r="D9" s="18"/>
      <c r="E9" s="18"/>
      <c r="F9" s="18"/>
      <c r="G9" s="18" t="s">
        <v>23</v>
      </c>
      <c r="H9" s="18"/>
      <c r="I9" s="18"/>
      <c r="J9" s="481" t="s">
        <v>403</v>
      </c>
      <c r="K9" s="18"/>
      <c r="L9" s="18"/>
      <c r="M9" s="18"/>
      <c r="N9" s="18"/>
      <c r="O9" s="513" t="s">
        <v>404</v>
      </c>
      <c r="P9" s="513"/>
      <c r="Q9" s="513"/>
      <c r="R9" s="513"/>
      <c r="S9" s="514"/>
    </row>
    <row r="10" spans="1:19" ht="14.1" customHeight="1" x14ac:dyDescent="0.2">
      <c r="A10" s="17" t="s">
        <v>30</v>
      </c>
      <c r="B10" s="18"/>
      <c r="C10" s="18"/>
      <c r="D10" s="18"/>
      <c r="E10" s="18"/>
      <c r="F10" s="18"/>
      <c r="G10" s="18" t="s">
        <v>23</v>
      </c>
      <c r="H10" s="18"/>
      <c r="I10" s="18"/>
      <c r="J10" s="481" t="s">
        <v>419</v>
      </c>
      <c r="K10" s="19"/>
      <c r="L10" s="19"/>
      <c r="M10" s="19"/>
      <c r="N10" s="19"/>
      <c r="O10" s="19" t="s">
        <v>406</v>
      </c>
      <c r="P10" s="18"/>
      <c r="Q10" s="18"/>
      <c r="R10" s="18"/>
      <c r="S10" s="20"/>
    </row>
    <row r="11" spans="1:19" ht="14.1" customHeight="1" x14ac:dyDescent="0.2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9"/>
      <c r="M11" s="19"/>
      <c r="N11" s="19"/>
      <c r="O11" s="19" t="s">
        <v>405</v>
      </c>
      <c r="P11" s="18"/>
      <c r="Q11" s="18"/>
      <c r="R11" s="18"/>
      <c r="S11" s="20"/>
    </row>
    <row r="12" spans="1:19" ht="14.1" customHeight="1" x14ac:dyDescent="0.2">
      <c r="A12" s="17" t="s">
        <v>31</v>
      </c>
      <c r="B12" s="18"/>
      <c r="C12" s="18"/>
      <c r="D12" s="18"/>
      <c r="E12" s="18"/>
      <c r="F12" s="18"/>
      <c r="G12" s="18" t="s">
        <v>23</v>
      </c>
      <c r="H12" s="18"/>
      <c r="I12" s="18"/>
      <c r="J12" s="18" t="s">
        <v>230</v>
      </c>
      <c r="K12" s="18"/>
      <c r="L12" s="18"/>
      <c r="M12" s="18"/>
      <c r="N12" s="18"/>
      <c r="O12" s="18"/>
      <c r="P12" s="18"/>
      <c r="Q12" s="18"/>
      <c r="R12" s="18"/>
      <c r="S12" s="20"/>
    </row>
    <row r="13" spans="1:19" ht="14.1" customHeight="1" x14ac:dyDescent="0.2">
      <c r="A13" s="17" t="s">
        <v>32</v>
      </c>
      <c r="B13" s="18"/>
      <c r="C13" s="18"/>
      <c r="D13" s="18"/>
      <c r="E13" s="18"/>
      <c r="F13" s="18"/>
      <c r="G13" s="18" t="s">
        <v>23</v>
      </c>
      <c r="H13" s="18"/>
      <c r="I13" s="18"/>
      <c r="J13" s="18" t="s">
        <v>26</v>
      </c>
      <c r="K13" s="18"/>
      <c r="L13" s="18"/>
      <c r="M13" s="18"/>
      <c r="N13" s="18"/>
      <c r="O13" s="18"/>
      <c r="P13" s="18"/>
      <c r="Q13" s="18"/>
      <c r="R13" s="18"/>
      <c r="S13" s="20"/>
    </row>
    <row r="14" spans="1:19" ht="14.1" customHeight="1" x14ac:dyDescent="0.2">
      <c r="A14" s="12" t="s">
        <v>33</v>
      </c>
      <c r="B14" s="13"/>
      <c r="C14" s="13"/>
      <c r="D14" s="13"/>
      <c r="E14" s="13"/>
      <c r="F14" s="13"/>
      <c r="G14" s="13" t="s">
        <v>23</v>
      </c>
      <c r="H14" s="13"/>
      <c r="I14" s="13"/>
      <c r="J14" s="13" t="s">
        <v>231</v>
      </c>
      <c r="K14" s="13"/>
      <c r="L14" s="13"/>
      <c r="M14" s="13"/>
      <c r="N14" s="13"/>
      <c r="O14" s="13"/>
      <c r="P14" s="13"/>
      <c r="Q14" s="13"/>
      <c r="R14" s="13"/>
      <c r="S14" s="15"/>
    </row>
    <row r="15" spans="1:19" ht="19.5" customHeight="1" x14ac:dyDescent="0.2">
      <c r="A15" s="515" t="s">
        <v>34</v>
      </c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7"/>
    </row>
    <row r="16" spans="1:19" ht="14.1" customHeight="1" x14ac:dyDescent="0.2">
      <c r="A16" s="21" t="s">
        <v>35</v>
      </c>
      <c r="B16" s="22"/>
      <c r="C16" s="22"/>
      <c r="D16" s="23"/>
      <c r="E16" s="23"/>
      <c r="F16" s="23"/>
      <c r="G16" s="518" t="s">
        <v>36</v>
      </c>
      <c r="H16" s="519"/>
      <c r="I16" s="519"/>
      <c r="J16" s="520"/>
      <c r="K16" s="520"/>
      <c r="L16" s="520"/>
      <c r="M16" s="520"/>
      <c r="N16" s="520"/>
      <c r="O16" s="520"/>
      <c r="P16" s="520"/>
      <c r="Q16" s="518" t="s">
        <v>37</v>
      </c>
      <c r="R16" s="520"/>
      <c r="S16" s="521"/>
    </row>
    <row r="17" spans="1:21" ht="24.95" customHeight="1" x14ac:dyDescent="0.2">
      <c r="A17" s="24" t="s">
        <v>38</v>
      </c>
      <c r="B17" s="25"/>
      <c r="C17" s="25"/>
      <c r="D17" s="25"/>
      <c r="E17" s="25"/>
      <c r="F17" s="26"/>
      <c r="G17" s="25"/>
      <c r="H17" s="25"/>
      <c r="I17" s="25"/>
      <c r="J17" s="522" t="s">
        <v>407</v>
      </c>
      <c r="K17" s="522"/>
      <c r="L17" s="522"/>
      <c r="M17" s="522"/>
      <c r="N17" s="522"/>
      <c r="O17" s="522"/>
      <c r="P17" s="523"/>
      <c r="Q17" s="501">
        <v>1</v>
      </c>
      <c r="R17" s="502"/>
      <c r="S17" s="503"/>
    </row>
    <row r="18" spans="1:21" ht="14.1" customHeight="1" x14ac:dyDescent="0.2">
      <c r="A18" s="27" t="s">
        <v>39</v>
      </c>
      <c r="B18" s="28"/>
      <c r="C18" s="28"/>
      <c r="D18" s="28"/>
      <c r="E18" s="28"/>
      <c r="F18" s="29"/>
      <c r="G18" s="28"/>
      <c r="H18" s="28"/>
      <c r="I18" s="28"/>
      <c r="J18" s="28" t="s">
        <v>40</v>
      </c>
      <c r="K18" s="28"/>
      <c r="L18" s="28"/>
      <c r="M18" s="28"/>
      <c r="N18" s="28"/>
      <c r="O18" s="28"/>
      <c r="P18" s="29"/>
      <c r="Q18" s="524">
        <f>S28</f>
        <v>15000000</v>
      </c>
      <c r="R18" s="525"/>
      <c r="S18" s="30"/>
      <c r="U18" s="2">
        <v>60000000</v>
      </c>
    </row>
    <row r="19" spans="1:21" ht="14.1" customHeight="1" x14ac:dyDescent="0.2">
      <c r="A19" s="31" t="s">
        <v>41</v>
      </c>
      <c r="B19" s="14"/>
      <c r="C19" s="14"/>
      <c r="D19" s="14"/>
      <c r="E19" s="14"/>
      <c r="F19" s="32"/>
      <c r="G19" s="14"/>
      <c r="H19" s="14"/>
      <c r="I19" s="14"/>
      <c r="J19" s="33" t="s">
        <v>408</v>
      </c>
      <c r="K19" s="14"/>
      <c r="L19" s="14"/>
      <c r="M19" s="14"/>
      <c r="N19" s="14"/>
      <c r="O19" s="14"/>
      <c r="P19" s="32"/>
      <c r="Q19" s="34">
        <v>1</v>
      </c>
      <c r="R19" s="14" t="s">
        <v>42</v>
      </c>
      <c r="S19" s="35"/>
    </row>
    <row r="20" spans="1:21" ht="14.1" customHeight="1" x14ac:dyDescent="0.2">
      <c r="A20" s="24" t="s">
        <v>43</v>
      </c>
      <c r="B20" s="25"/>
      <c r="C20" s="25"/>
      <c r="D20" s="25"/>
      <c r="E20" s="25"/>
      <c r="F20" s="26"/>
      <c r="G20" s="25"/>
      <c r="H20" s="25"/>
      <c r="I20" s="25"/>
      <c r="J20" s="25" t="s">
        <v>44</v>
      </c>
      <c r="K20" s="25"/>
      <c r="L20" s="25"/>
      <c r="M20" s="25"/>
      <c r="N20" s="25"/>
      <c r="O20" s="25"/>
      <c r="P20" s="26"/>
      <c r="Q20" s="501">
        <v>1</v>
      </c>
      <c r="R20" s="502"/>
      <c r="S20" s="503"/>
    </row>
    <row r="21" spans="1:21" ht="14.1" customHeight="1" x14ac:dyDescent="0.2">
      <c r="A21" s="24" t="s">
        <v>45</v>
      </c>
      <c r="B21" s="25"/>
      <c r="C21" s="25"/>
      <c r="D21" s="25"/>
      <c r="E21" s="25"/>
      <c r="F21" s="26"/>
      <c r="G21" s="25"/>
      <c r="H21" s="25"/>
      <c r="I21" s="25"/>
      <c r="J21" s="25" t="s">
        <v>409</v>
      </c>
      <c r="K21" s="25"/>
      <c r="L21" s="25"/>
      <c r="M21" s="25"/>
      <c r="N21" s="25"/>
      <c r="O21" s="25"/>
      <c r="P21" s="26"/>
      <c r="Q21" s="483"/>
      <c r="R21" s="484"/>
      <c r="S21" s="485"/>
    </row>
    <row r="22" spans="1:21" ht="14.1" customHeight="1" x14ac:dyDescent="0.2">
      <c r="A22" s="24"/>
      <c r="B22" s="25"/>
      <c r="C22" s="25"/>
      <c r="D22" s="25"/>
      <c r="E22" s="25"/>
      <c r="F22" s="26"/>
      <c r="G22" s="25"/>
      <c r="H22" s="25"/>
      <c r="I22" s="25"/>
      <c r="J22" s="25" t="s">
        <v>410</v>
      </c>
      <c r="K22" s="25"/>
      <c r="L22" s="25"/>
      <c r="M22" s="25"/>
      <c r="N22" s="25"/>
      <c r="O22" s="25"/>
      <c r="P22" s="26"/>
      <c r="Q22" s="501">
        <v>1</v>
      </c>
      <c r="R22" s="502"/>
      <c r="S22" s="503"/>
    </row>
    <row r="23" spans="1:21" ht="27.75" customHeight="1" x14ac:dyDescent="0.2">
      <c r="A23" s="526" t="s">
        <v>46</v>
      </c>
      <c r="B23" s="527"/>
      <c r="C23" s="527"/>
      <c r="D23" s="527"/>
      <c r="E23" s="527"/>
      <c r="F23" s="527"/>
      <c r="G23" s="528"/>
      <c r="H23" s="528"/>
      <c r="I23" s="528"/>
      <c r="J23" s="528"/>
      <c r="K23" s="528"/>
      <c r="L23" s="528"/>
      <c r="M23" s="528"/>
      <c r="N23" s="528"/>
      <c r="O23" s="528"/>
      <c r="P23" s="528"/>
      <c r="Q23" s="528"/>
      <c r="R23" s="528"/>
      <c r="S23" s="529"/>
    </row>
    <row r="24" spans="1:21" ht="14.1" customHeight="1" x14ac:dyDescent="0.2">
      <c r="A24" s="530" t="s">
        <v>47</v>
      </c>
      <c r="B24" s="531"/>
      <c r="C24" s="531"/>
      <c r="D24" s="531"/>
      <c r="E24" s="531"/>
      <c r="F24" s="532"/>
      <c r="G24" s="536" t="s">
        <v>48</v>
      </c>
      <c r="H24" s="531"/>
      <c r="I24" s="531"/>
      <c r="J24" s="531"/>
      <c r="K24" s="531"/>
      <c r="L24" s="531"/>
      <c r="M24" s="531"/>
      <c r="N24" s="531"/>
      <c r="O24" s="532"/>
      <c r="P24" s="527" t="s">
        <v>0</v>
      </c>
      <c r="Q24" s="527"/>
      <c r="R24" s="527"/>
      <c r="S24" s="538" t="s">
        <v>1</v>
      </c>
    </row>
    <row r="25" spans="1:21" ht="24.75" customHeight="1" x14ac:dyDescent="0.2">
      <c r="A25" s="533"/>
      <c r="B25" s="534"/>
      <c r="C25" s="534"/>
      <c r="D25" s="534"/>
      <c r="E25" s="534"/>
      <c r="F25" s="535"/>
      <c r="G25" s="537"/>
      <c r="H25" s="534"/>
      <c r="I25" s="534"/>
      <c r="J25" s="534"/>
      <c r="K25" s="534"/>
      <c r="L25" s="534"/>
      <c r="M25" s="534"/>
      <c r="N25" s="534"/>
      <c r="O25" s="535"/>
      <c r="P25" s="36" t="s">
        <v>49</v>
      </c>
      <c r="Q25" s="36" t="s">
        <v>50</v>
      </c>
      <c r="R25" s="36" t="s">
        <v>51</v>
      </c>
      <c r="S25" s="538"/>
    </row>
    <row r="26" spans="1:21" ht="14.1" customHeight="1" x14ac:dyDescent="0.2">
      <c r="A26" s="539">
        <v>1</v>
      </c>
      <c r="B26" s="540"/>
      <c r="C26" s="540"/>
      <c r="D26" s="540"/>
      <c r="E26" s="540"/>
      <c r="F26" s="541"/>
      <c r="G26" s="528">
        <v>2</v>
      </c>
      <c r="H26" s="528"/>
      <c r="I26" s="528"/>
      <c r="J26" s="528"/>
      <c r="K26" s="528"/>
      <c r="L26" s="528"/>
      <c r="M26" s="528"/>
      <c r="N26" s="528"/>
      <c r="O26" s="528"/>
      <c r="P26" s="37">
        <v>3</v>
      </c>
      <c r="Q26" s="37">
        <v>4</v>
      </c>
      <c r="R26" s="37">
        <v>5</v>
      </c>
      <c r="S26" s="38">
        <v>6</v>
      </c>
    </row>
    <row r="27" spans="1:21" ht="14.1" customHeight="1" x14ac:dyDescent="0.2">
      <c r="A27" s="39"/>
      <c r="B27" s="40"/>
      <c r="C27" s="40"/>
      <c r="D27" s="40"/>
      <c r="E27" s="40"/>
      <c r="F27" s="41"/>
      <c r="G27" s="42"/>
      <c r="H27" s="43"/>
      <c r="I27" s="43"/>
      <c r="J27" s="43"/>
      <c r="K27" s="43"/>
      <c r="L27" s="43"/>
      <c r="M27" s="43"/>
      <c r="N27" s="43"/>
      <c r="O27" s="44"/>
      <c r="P27" s="45"/>
      <c r="Q27" s="45"/>
      <c r="R27" s="45"/>
      <c r="S27" s="46"/>
    </row>
    <row r="28" spans="1:21" ht="14.1" customHeight="1" x14ac:dyDescent="0.2">
      <c r="A28" s="490" t="s">
        <v>420</v>
      </c>
      <c r="B28" s="48"/>
      <c r="C28" s="48"/>
      <c r="D28" s="48"/>
      <c r="E28" s="48"/>
      <c r="F28" s="49"/>
      <c r="G28" s="50" t="s">
        <v>52</v>
      </c>
      <c r="H28" s="9"/>
      <c r="I28" s="9"/>
      <c r="J28" s="9"/>
      <c r="K28" s="51"/>
      <c r="L28" s="51"/>
      <c r="M28" s="51"/>
      <c r="N28" s="51"/>
      <c r="O28" s="52"/>
      <c r="P28" s="53"/>
      <c r="Q28" s="54"/>
      <c r="R28" s="54"/>
      <c r="S28" s="55">
        <f>SUM(S30+S39)</f>
        <v>15000000</v>
      </c>
    </row>
    <row r="29" spans="1:21" ht="14.1" customHeight="1" x14ac:dyDescent="0.2">
      <c r="A29" s="490" t="s">
        <v>421</v>
      </c>
      <c r="B29" s="48"/>
      <c r="C29" s="48"/>
      <c r="D29" s="48"/>
      <c r="E29" s="48"/>
      <c r="F29" s="49"/>
      <c r="G29" s="50" t="s">
        <v>53</v>
      </c>
      <c r="H29" s="9"/>
      <c r="I29" s="9"/>
      <c r="J29" s="9"/>
      <c r="K29" s="51"/>
      <c r="L29" s="51"/>
      <c r="M29" s="51"/>
      <c r="N29" s="51"/>
      <c r="O29" s="52"/>
      <c r="P29" s="53"/>
      <c r="Q29" s="54"/>
      <c r="R29" s="54"/>
      <c r="S29" s="55">
        <f>S30+S39</f>
        <v>15000000</v>
      </c>
      <c r="U29" s="4">
        <v>20000000</v>
      </c>
    </row>
    <row r="30" spans="1:21" ht="14.1" customHeight="1" x14ac:dyDescent="0.2">
      <c r="A30" s="490" t="s">
        <v>422</v>
      </c>
      <c r="B30" s="56"/>
      <c r="C30" s="56"/>
      <c r="D30" s="56"/>
      <c r="E30" s="56"/>
      <c r="F30" s="57"/>
      <c r="G30" s="50" t="s">
        <v>54</v>
      </c>
      <c r="H30" s="9"/>
      <c r="I30" s="9"/>
      <c r="J30" s="9"/>
      <c r="K30" s="51"/>
      <c r="L30" s="51"/>
      <c r="M30" s="51"/>
      <c r="N30" s="51"/>
      <c r="O30" s="52"/>
      <c r="P30" s="53"/>
      <c r="Q30" s="54"/>
      <c r="R30" s="54"/>
      <c r="S30" s="55">
        <f>S31</f>
        <v>1950000</v>
      </c>
      <c r="U30" s="4"/>
    </row>
    <row r="31" spans="1:21" ht="14.1" customHeight="1" x14ac:dyDescent="0.2">
      <c r="A31" s="490" t="s">
        <v>423</v>
      </c>
      <c r="B31" s="56"/>
      <c r="C31" s="56"/>
      <c r="D31" s="56"/>
      <c r="E31" s="56"/>
      <c r="F31" s="57"/>
      <c r="G31" s="50" t="s">
        <v>55</v>
      </c>
      <c r="H31" s="9"/>
      <c r="I31" s="9"/>
      <c r="J31" s="9"/>
      <c r="K31" s="51"/>
      <c r="L31" s="51"/>
      <c r="M31" s="51"/>
      <c r="N31" s="51"/>
      <c r="O31" s="52"/>
      <c r="P31" s="53"/>
      <c r="Q31" s="54"/>
      <c r="R31" s="54"/>
      <c r="S31" s="55">
        <f>S32</f>
        <v>1950000</v>
      </c>
      <c r="U31" s="4">
        <f>S28</f>
        <v>15000000</v>
      </c>
    </row>
    <row r="32" spans="1:21" ht="15" customHeight="1" x14ac:dyDescent="0.2">
      <c r="A32" s="490" t="s">
        <v>424</v>
      </c>
      <c r="B32" s="56"/>
      <c r="C32" s="56"/>
      <c r="D32" s="56"/>
      <c r="E32" s="56"/>
      <c r="F32" s="57"/>
      <c r="G32" s="51" t="s">
        <v>8</v>
      </c>
      <c r="H32" s="9"/>
      <c r="I32" s="9"/>
      <c r="J32" s="9"/>
      <c r="K32" s="51"/>
      <c r="L32" s="51"/>
      <c r="M32" s="51"/>
      <c r="N32" s="51"/>
      <c r="O32" s="52"/>
      <c r="P32" s="53"/>
      <c r="Q32" s="54"/>
      <c r="R32" s="54"/>
      <c r="S32" s="55">
        <f>S33</f>
        <v>1950000</v>
      </c>
      <c r="U32" s="4"/>
    </row>
    <row r="33" spans="1:21" ht="14.1" customHeight="1" x14ac:dyDescent="0.2">
      <c r="A33" s="12"/>
      <c r="B33" s="56"/>
      <c r="C33" s="56"/>
      <c r="D33" s="56"/>
      <c r="E33" s="56"/>
      <c r="F33" s="57"/>
      <c r="G33" s="9" t="s">
        <v>260</v>
      </c>
      <c r="H33" s="9"/>
      <c r="I33" s="9"/>
      <c r="J33" s="9"/>
      <c r="K33" s="9"/>
      <c r="L33" s="9"/>
      <c r="M33" s="9"/>
      <c r="N33" s="9"/>
      <c r="O33" s="58"/>
      <c r="P33" s="59"/>
      <c r="Q33" s="60"/>
      <c r="R33" s="60"/>
      <c r="S33" s="55">
        <f>SUM(S34:S37)</f>
        <v>1950000</v>
      </c>
      <c r="U33" s="4">
        <f>U29-U31</f>
        <v>5000000</v>
      </c>
    </row>
    <row r="34" spans="1:21" ht="14.1" customHeight="1" x14ac:dyDescent="0.2">
      <c r="A34" s="61"/>
      <c r="B34" s="56"/>
      <c r="C34" s="56"/>
      <c r="D34" s="56"/>
      <c r="E34" s="56"/>
      <c r="F34" s="57"/>
      <c r="G34" s="62"/>
      <c r="H34" s="9"/>
      <c r="I34" s="9"/>
      <c r="J34" s="51" t="s">
        <v>64</v>
      </c>
      <c r="K34" s="135">
        <v>1</v>
      </c>
      <c r="L34" s="135" t="s">
        <v>56</v>
      </c>
      <c r="M34" s="135" t="s">
        <v>57</v>
      </c>
      <c r="N34" s="135">
        <v>3</v>
      </c>
      <c r="O34" s="52" t="s">
        <v>58</v>
      </c>
      <c r="P34" s="63">
        <f>K34*N34</f>
        <v>3</v>
      </c>
      <c r="Q34" s="53" t="s">
        <v>59</v>
      </c>
      <c r="R34" s="64">
        <v>175000</v>
      </c>
      <c r="S34" s="65">
        <f>P34*R34</f>
        <v>525000</v>
      </c>
      <c r="U34" s="4"/>
    </row>
    <row r="35" spans="1:21" ht="14.1" customHeight="1" x14ac:dyDescent="0.2">
      <c r="A35" s="61"/>
      <c r="B35" s="56"/>
      <c r="C35" s="56"/>
      <c r="D35" s="56"/>
      <c r="E35" s="56"/>
      <c r="F35" s="57"/>
      <c r="G35" s="62"/>
      <c r="H35" s="9"/>
      <c r="I35" s="9"/>
      <c r="J35" s="51" t="s">
        <v>65</v>
      </c>
      <c r="K35" s="135">
        <v>1</v>
      </c>
      <c r="L35" s="135" t="s">
        <v>56</v>
      </c>
      <c r="M35" s="135" t="s">
        <v>57</v>
      </c>
      <c r="N35" s="135">
        <v>3</v>
      </c>
      <c r="O35" s="52" t="s">
        <v>58</v>
      </c>
      <c r="P35" s="63">
        <f>K35*N35</f>
        <v>3</v>
      </c>
      <c r="Q35" s="53" t="s">
        <v>59</v>
      </c>
      <c r="R35" s="64">
        <v>150000</v>
      </c>
      <c r="S35" s="65">
        <f>P35*R35</f>
        <v>450000</v>
      </c>
    </row>
    <row r="36" spans="1:21" ht="14.1" customHeight="1" x14ac:dyDescent="0.2">
      <c r="A36" s="61"/>
      <c r="B36" s="56"/>
      <c r="C36" s="56"/>
      <c r="D36" s="56"/>
      <c r="E36" s="56"/>
      <c r="F36" s="57"/>
      <c r="G36" s="62"/>
      <c r="H36" s="9"/>
      <c r="I36" s="9"/>
      <c r="J36" s="51" t="s">
        <v>66</v>
      </c>
      <c r="K36" s="135">
        <v>1</v>
      </c>
      <c r="L36" s="135" t="s">
        <v>56</v>
      </c>
      <c r="M36" s="135" t="s">
        <v>57</v>
      </c>
      <c r="N36" s="135">
        <v>3</v>
      </c>
      <c r="O36" s="52" t="s">
        <v>58</v>
      </c>
      <c r="P36" s="63">
        <f>K36*N36</f>
        <v>3</v>
      </c>
      <c r="Q36" s="53" t="s">
        <v>59</v>
      </c>
      <c r="R36" s="64">
        <v>125000</v>
      </c>
      <c r="S36" s="65">
        <f>P36*R36</f>
        <v>375000</v>
      </c>
    </row>
    <row r="37" spans="1:21" ht="14.1" customHeight="1" x14ac:dyDescent="0.2">
      <c r="A37" s="61"/>
      <c r="B37" s="56"/>
      <c r="C37" s="56"/>
      <c r="D37" s="56"/>
      <c r="E37" s="56"/>
      <c r="F37" s="57"/>
      <c r="G37" s="62"/>
      <c r="H37" s="9"/>
      <c r="I37" s="9"/>
      <c r="J37" s="51" t="s">
        <v>67</v>
      </c>
      <c r="K37" s="135">
        <v>2</v>
      </c>
      <c r="L37" s="135" t="s">
        <v>56</v>
      </c>
      <c r="M37" s="135" t="s">
        <v>57</v>
      </c>
      <c r="N37" s="135">
        <v>3</v>
      </c>
      <c r="O37" s="52" t="s">
        <v>58</v>
      </c>
      <c r="P37" s="63">
        <f>K37*N37</f>
        <v>6</v>
      </c>
      <c r="Q37" s="53" t="s">
        <v>59</v>
      </c>
      <c r="R37" s="64">
        <v>100000</v>
      </c>
      <c r="S37" s="65">
        <f>P37*R37</f>
        <v>600000</v>
      </c>
    </row>
    <row r="38" spans="1:21" ht="14.1" customHeight="1" x14ac:dyDescent="0.2">
      <c r="A38" s="61"/>
      <c r="B38" s="56"/>
      <c r="C38" s="56"/>
      <c r="D38" s="56"/>
      <c r="E38" s="56"/>
      <c r="F38" s="57"/>
      <c r="G38" s="62"/>
      <c r="H38" s="9"/>
      <c r="I38" s="9"/>
      <c r="J38" s="51"/>
      <c r="K38" s="51"/>
      <c r="L38" s="51"/>
      <c r="M38" s="51"/>
      <c r="N38" s="51"/>
      <c r="O38" s="52"/>
      <c r="P38" s="63"/>
      <c r="Q38" s="53"/>
      <c r="R38" s="64"/>
      <c r="S38" s="65"/>
    </row>
    <row r="39" spans="1:21" s="3" customFormat="1" ht="14.1" customHeight="1" x14ac:dyDescent="0.2">
      <c r="A39" s="490" t="s">
        <v>425</v>
      </c>
      <c r="B39" s="56"/>
      <c r="C39" s="56"/>
      <c r="D39" s="56"/>
      <c r="E39" s="56"/>
      <c r="F39" s="57"/>
      <c r="G39" s="66" t="s">
        <v>68</v>
      </c>
      <c r="H39" s="67"/>
      <c r="I39" s="67"/>
      <c r="J39" s="9"/>
      <c r="K39" s="51"/>
      <c r="L39" s="51"/>
      <c r="M39" s="51"/>
      <c r="N39" s="51"/>
      <c r="O39" s="68"/>
      <c r="P39" s="53"/>
      <c r="Q39" s="53"/>
      <c r="R39" s="69"/>
      <c r="S39" s="70">
        <f>S40+S56+S81+S86</f>
        <v>13050000</v>
      </c>
    </row>
    <row r="40" spans="1:21" s="3" customFormat="1" ht="14.1" customHeight="1" x14ac:dyDescent="0.2">
      <c r="A40" s="490" t="s">
        <v>426</v>
      </c>
      <c r="B40" s="56"/>
      <c r="C40" s="56"/>
      <c r="D40" s="56"/>
      <c r="E40" s="56"/>
      <c r="F40" s="57"/>
      <c r="G40" s="66" t="s">
        <v>69</v>
      </c>
      <c r="H40" s="67"/>
      <c r="I40" s="67"/>
      <c r="J40" s="9"/>
      <c r="K40" s="51"/>
      <c r="L40" s="51"/>
      <c r="M40" s="51"/>
      <c r="N40" s="51"/>
      <c r="O40" s="68"/>
      <c r="P40" s="53"/>
      <c r="Q40" s="53"/>
      <c r="R40" s="69"/>
      <c r="S40" s="70">
        <f>S41+S53</f>
        <v>495000</v>
      </c>
    </row>
    <row r="41" spans="1:21" s="3" customFormat="1" ht="14.1" customHeight="1" x14ac:dyDescent="0.2">
      <c r="A41" s="490" t="s">
        <v>427</v>
      </c>
      <c r="B41" s="56"/>
      <c r="C41" s="56"/>
      <c r="D41" s="56"/>
      <c r="E41" s="56"/>
      <c r="F41" s="57"/>
      <c r="G41" s="66" t="s">
        <v>70</v>
      </c>
      <c r="H41" s="67"/>
      <c r="I41" s="67"/>
      <c r="J41" s="9"/>
      <c r="K41" s="51"/>
      <c r="L41" s="51"/>
      <c r="M41" s="51"/>
      <c r="N41" s="51"/>
      <c r="O41" s="68"/>
      <c r="P41" s="53"/>
      <c r="Q41" s="53"/>
      <c r="R41" s="69"/>
      <c r="S41" s="70">
        <f>SUM(S42:S51)</f>
        <v>311600</v>
      </c>
    </row>
    <row r="42" spans="1:21" s="3" customFormat="1" ht="14.1" customHeight="1" x14ac:dyDescent="0.2">
      <c r="A42" s="61"/>
      <c r="B42" s="56"/>
      <c r="C42" s="56"/>
      <c r="D42" s="56"/>
      <c r="E42" s="56"/>
      <c r="F42" s="57"/>
      <c r="G42" s="71" t="s">
        <v>60</v>
      </c>
      <c r="H42" s="72"/>
      <c r="I42" s="72"/>
      <c r="J42" s="51" t="s">
        <v>71</v>
      </c>
      <c r="K42" s="51"/>
      <c r="L42" s="51"/>
      <c r="M42" s="51"/>
      <c r="N42" s="51"/>
      <c r="O42" s="68"/>
      <c r="P42" s="53">
        <v>2</v>
      </c>
      <c r="Q42" s="53" t="s">
        <v>72</v>
      </c>
      <c r="R42" s="69">
        <v>57000</v>
      </c>
      <c r="S42" s="65">
        <f t="shared" ref="S42:S51" si="0">P42*R42</f>
        <v>114000</v>
      </c>
    </row>
    <row r="43" spans="1:21" s="3" customFormat="1" ht="14.1" customHeight="1" x14ac:dyDescent="0.2">
      <c r="A43" s="61"/>
      <c r="B43" s="56"/>
      <c r="C43" s="56"/>
      <c r="D43" s="56"/>
      <c r="E43" s="56"/>
      <c r="F43" s="57"/>
      <c r="G43" s="71" t="s">
        <v>60</v>
      </c>
      <c r="H43" s="72"/>
      <c r="I43" s="72"/>
      <c r="J43" s="51" t="s">
        <v>73</v>
      </c>
      <c r="K43" s="51"/>
      <c r="L43" s="51"/>
      <c r="M43" s="51"/>
      <c r="N43" s="51"/>
      <c r="O43" s="68"/>
      <c r="P43" s="53">
        <v>2</v>
      </c>
      <c r="Q43" s="53" t="s">
        <v>74</v>
      </c>
      <c r="R43" s="69">
        <v>35000</v>
      </c>
      <c r="S43" s="65">
        <f t="shared" si="0"/>
        <v>70000</v>
      </c>
    </row>
    <row r="44" spans="1:21" s="3" customFormat="1" ht="14.1" customHeight="1" x14ac:dyDescent="0.2">
      <c r="A44" s="61"/>
      <c r="B44" s="56"/>
      <c r="C44" s="56"/>
      <c r="D44" s="56"/>
      <c r="E44" s="56"/>
      <c r="F44" s="57"/>
      <c r="G44" s="71" t="s">
        <v>60</v>
      </c>
      <c r="H44" s="72"/>
      <c r="I44" s="72"/>
      <c r="J44" s="51" t="s">
        <v>75</v>
      </c>
      <c r="K44" s="51"/>
      <c r="L44" s="51"/>
      <c r="M44" s="51"/>
      <c r="N44" s="51"/>
      <c r="O44" s="68"/>
      <c r="P44" s="53">
        <v>19</v>
      </c>
      <c r="Q44" s="53" t="s">
        <v>74</v>
      </c>
      <c r="R44" s="69">
        <v>500</v>
      </c>
      <c r="S44" s="65">
        <f t="shared" si="0"/>
        <v>9500</v>
      </c>
      <c r="U44" s="3">
        <v>541600</v>
      </c>
    </row>
    <row r="45" spans="1:21" s="3" customFormat="1" ht="14.1" customHeight="1" x14ac:dyDescent="0.2">
      <c r="A45" s="61"/>
      <c r="B45" s="56"/>
      <c r="C45" s="56"/>
      <c r="D45" s="56"/>
      <c r="E45" s="56"/>
      <c r="F45" s="57"/>
      <c r="G45" s="71" t="s">
        <v>60</v>
      </c>
      <c r="H45" s="72"/>
      <c r="I45" s="72"/>
      <c r="J45" s="51" t="s">
        <v>76</v>
      </c>
      <c r="K45" s="51"/>
      <c r="L45" s="51"/>
      <c r="M45" s="51"/>
      <c r="N45" s="51"/>
      <c r="O45" s="68"/>
      <c r="P45" s="53">
        <v>20</v>
      </c>
      <c r="Q45" s="53" t="s">
        <v>74</v>
      </c>
      <c r="R45" s="69">
        <v>700</v>
      </c>
      <c r="S45" s="65">
        <f t="shared" si="0"/>
        <v>14000</v>
      </c>
      <c r="U45" s="10">
        <f>S41-U44</f>
        <v>-230000</v>
      </c>
    </row>
    <row r="46" spans="1:21" s="3" customFormat="1" ht="14.1" customHeight="1" x14ac:dyDescent="0.2">
      <c r="A46" s="61"/>
      <c r="B46" s="56"/>
      <c r="C46" s="56"/>
      <c r="D46" s="56"/>
      <c r="E46" s="56"/>
      <c r="F46" s="57"/>
      <c r="G46" s="71" t="s">
        <v>60</v>
      </c>
      <c r="H46" s="72"/>
      <c r="I46" s="72"/>
      <c r="J46" s="51" t="s">
        <v>77</v>
      </c>
      <c r="K46" s="51"/>
      <c r="L46" s="51"/>
      <c r="M46" s="51"/>
      <c r="N46" s="51"/>
      <c r="O46" s="68"/>
      <c r="P46" s="53">
        <v>10</v>
      </c>
      <c r="Q46" s="53" t="s">
        <v>74</v>
      </c>
      <c r="R46" s="69">
        <v>3150</v>
      </c>
      <c r="S46" s="65">
        <f t="shared" si="0"/>
        <v>31500</v>
      </c>
    </row>
    <row r="47" spans="1:21" s="3" customFormat="1" ht="14.1" customHeight="1" x14ac:dyDescent="0.2">
      <c r="A47" s="61"/>
      <c r="B47" s="56"/>
      <c r="C47" s="56"/>
      <c r="D47" s="56"/>
      <c r="E47" s="56"/>
      <c r="F47" s="57"/>
      <c r="G47" s="71" t="s">
        <v>60</v>
      </c>
      <c r="H47" s="72"/>
      <c r="I47" s="72"/>
      <c r="J47" s="51" t="s">
        <v>78</v>
      </c>
      <c r="K47" s="51"/>
      <c r="L47" s="51"/>
      <c r="M47" s="51"/>
      <c r="N47" s="51"/>
      <c r="O47" s="68"/>
      <c r="P47" s="53">
        <v>2</v>
      </c>
      <c r="Q47" s="53" t="s">
        <v>79</v>
      </c>
      <c r="R47" s="69">
        <v>12000</v>
      </c>
      <c r="S47" s="65">
        <f t="shared" si="0"/>
        <v>24000</v>
      </c>
    </row>
    <row r="48" spans="1:21" s="3" customFormat="1" ht="14.1" customHeight="1" x14ac:dyDescent="0.2">
      <c r="A48" s="61"/>
      <c r="B48" s="56"/>
      <c r="C48" s="56"/>
      <c r="D48" s="56"/>
      <c r="E48" s="56"/>
      <c r="F48" s="57"/>
      <c r="G48" s="71" t="s">
        <v>60</v>
      </c>
      <c r="H48" s="72"/>
      <c r="I48" s="72"/>
      <c r="J48" s="51" t="s">
        <v>80</v>
      </c>
      <c r="K48" s="51"/>
      <c r="L48" s="51"/>
      <c r="M48" s="51"/>
      <c r="N48" s="51"/>
      <c r="O48" s="68"/>
      <c r="P48" s="53">
        <v>4</v>
      </c>
      <c r="Q48" s="53" t="s">
        <v>79</v>
      </c>
      <c r="R48" s="69">
        <v>4900</v>
      </c>
      <c r="S48" s="65">
        <f t="shared" si="0"/>
        <v>19600</v>
      </c>
    </row>
    <row r="49" spans="1:19" s="3" customFormat="1" ht="14.1" customHeight="1" x14ac:dyDescent="0.2">
      <c r="A49" s="61"/>
      <c r="B49" s="56"/>
      <c r="C49" s="56"/>
      <c r="D49" s="56"/>
      <c r="E49" s="56"/>
      <c r="F49" s="57"/>
      <c r="G49" s="71" t="s">
        <v>60</v>
      </c>
      <c r="H49" s="72"/>
      <c r="I49" s="72"/>
      <c r="J49" s="51" t="s">
        <v>81</v>
      </c>
      <c r="K49" s="51"/>
      <c r="L49" s="51"/>
      <c r="M49" s="51"/>
      <c r="N49" s="51"/>
      <c r="O49" s="68"/>
      <c r="P49" s="53">
        <v>1</v>
      </c>
      <c r="Q49" s="53" t="s">
        <v>74</v>
      </c>
      <c r="R49" s="69">
        <v>3000</v>
      </c>
      <c r="S49" s="65">
        <f t="shared" si="0"/>
        <v>3000</v>
      </c>
    </row>
    <row r="50" spans="1:19" s="3" customFormat="1" ht="14.1" customHeight="1" x14ac:dyDescent="0.2">
      <c r="A50" s="61"/>
      <c r="B50" s="56"/>
      <c r="C50" s="56"/>
      <c r="D50" s="56"/>
      <c r="E50" s="56"/>
      <c r="F50" s="57"/>
      <c r="G50" s="71" t="s">
        <v>60</v>
      </c>
      <c r="H50" s="72"/>
      <c r="I50" s="72"/>
      <c r="J50" s="51" t="s">
        <v>82</v>
      </c>
      <c r="K50" s="51"/>
      <c r="L50" s="51"/>
      <c r="M50" s="51"/>
      <c r="N50" s="51"/>
      <c r="O50" s="68"/>
      <c r="P50" s="53">
        <v>1</v>
      </c>
      <c r="Q50" s="53" t="s">
        <v>74</v>
      </c>
      <c r="R50" s="69">
        <v>16000</v>
      </c>
      <c r="S50" s="65">
        <f t="shared" si="0"/>
        <v>16000</v>
      </c>
    </row>
    <row r="51" spans="1:19" s="3" customFormat="1" ht="14.1" customHeight="1" x14ac:dyDescent="0.2">
      <c r="A51" s="61"/>
      <c r="B51" s="56"/>
      <c r="C51" s="56"/>
      <c r="D51" s="56"/>
      <c r="E51" s="56"/>
      <c r="F51" s="57"/>
      <c r="G51" s="71" t="s">
        <v>60</v>
      </c>
      <c r="H51" s="72"/>
      <c r="I51" s="72"/>
      <c r="J51" s="51" t="s">
        <v>83</v>
      </c>
      <c r="K51" s="51"/>
      <c r="L51" s="51"/>
      <c r="M51" s="51"/>
      <c r="N51" s="51"/>
      <c r="O51" s="68"/>
      <c r="P51" s="53">
        <v>5</v>
      </c>
      <c r="Q51" s="53" t="s">
        <v>79</v>
      </c>
      <c r="R51" s="69">
        <v>2000</v>
      </c>
      <c r="S51" s="65">
        <f t="shared" si="0"/>
        <v>10000</v>
      </c>
    </row>
    <row r="52" spans="1:19" s="3" customFormat="1" ht="13.5" customHeight="1" x14ac:dyDescent="0.2">
      <c r="A52" s="73"/>
      <c r="B52" s="73"/>
      <c r="C52" s="73"/>
      <c r="D52" s="73"/>
      <c r="E52" s="73"/>
      <c r="F52" s="73"/>
      <c r="G52" s="74"/>
      <c r="H52" s="73"/>
      <c r="I52" s="73"/>
      <c r="J52" s="73"/>
      <c r="K52" s="73"/>
      <c r="L52" s="73"/>
      <c r="M52" s="73"/>
      <c r="N52" s="73"/>
      <c r="O52" s="73"/>
      <c r="P52" s="75"/>
      <c r="Q52" s="75"/>
      <c r="R52" s="75"/>
      <c r="S52" s="76"/>
    </row>
    <row r="53" spans="1:19" s="3" customFormat="1" ht="14.1" customHeight="1" x14ac:dyDescent="0.2">
      <c r="A53" s="490" t="s">
        <v>428</v>
      </c>
      <c r="B53" s="56"/>
      <c r="C53" s="56"/>
      <c r="D53" s="56"/>
      <c r="E53" s="56"/>
      <c r="F53" s="57"/>
      <c r="G53" s="77" t="s">
        <v>89</v>
      </c>
      <c r="H53" s="78"/>
      <c r="I53" s="78"/>
      <c r="J53" s="79"/>
      <c r="K53" s="80"/>
      <c r="L53" s="80"/>
      <c r="M53" s="80"/>
      <c r="N53" s="80"/>
      <c r="O53" s="81"/>
      <c r="P53" s="82"/>
      <c r="Q53" s="82"/>
      <c r="R53" s="83"/>
      <c r="S53" s="84">
        <f>SUM(S54:S54)</f>
        <v>183400</v>
      </c>
    </row>
    <row r="54" spans="1:19" s="3" customFormat="1" ht="14.1" customHeight="1" x14ac:dyDescent="0.2">
      <c r="A54" s="61"/>
      <c r="B54" s="56"/>
      <c r="C54" s="56"/>
      <c r="D54" s="56"/>
      <c r="E54" s="56"/>
      <c r="F54" s="57"/>
      <c r="G54" s="71" t="s">
        <v>60</v>
      </c>
      <c r="H54" s="72"/>
      <c r="I54" s="72"/>
      <c r="J54" s="51" t="s">
        <v>93</v>
      </c>
      <c r="K54" s="51"/>
      <c r="L54" s="51" t="s">
        <v>90</v>
      </c>
      <c r="M54" s="73"/>
      <c r="N54" s="51" t="s">
        <v>57</v>
      </c>
      <c r="O54" s="51" t="s">
        <v>91</v>
      </c>
      <c r="P54" s="53">
        <v>7</v>
      </c>
      <c r="Q54" s="53" t="s">
        <v>92</v>
      </c>
      <c r="R54" s="69">
        <v>26200</v>
      </c>
      <c r="S54" s="65">
        <f>P54*R54</f>
        <v>183400</v>
      </c>
    </row>
    <row r="55" spans="1:19" s="3" customFormat="1" ht="14.1" customHeight="1" x14ac:dyDescent="0.2">
      <c r="A55" s="61"/>
      <c r="B55" s="56"/>
      <c r="C55" s="56"/>
      <c r="D55" s="56"/>
      <c r="E55" s="56"/>
      <c r="F55" s="57"/>
      <c r="G55" s="71"/>
      <c r="H55" s="72"/>
      <c r="I55" s="72"/>
      <c r="J55" s="51"/>
      <c r="K55" s="51"/>
      <c r="L55" s="51"/>
      <c r="M55" s="51"/>
      <c r="N55" s="51"/>
      <c r="O55" s="68"/>
      <c r="P55" s="53"/>
      <c r="Q55" s="53"/>
      <c r="R55" s="69"/>
      <c r="S55" s="65"/>
    </row>
    <row r="56" spans="1:19" s="3" customFormat="1" ht="14.1" customHeight="1" x14ac:dyDescent="0.2">
      <c r="A56" s="490" t="s">
        <v>429</v>
      </c>
      <c r="B56" s="56"/>
      <c r="C56" s="56"/>
      <c r="D56" s="56"/>
      <c r="E56" s="56"/>
      <c r="F56" s="57"/>
      <c r="G56" s="66" t="s">
        <v>94</v>
      </c>
      <c r="H56" s="67"/>
      <c r="I56" s="67"/>
      <c r="J56" s="9"/>
      <c r="K56" s="51"/>
      <c r="L56" s="51"/>
      <c r="M56" s="51"/>
      <c r="N56" s="51"/>
      <c r="O56" s="68"/>
      <c r="P56" s="53"/>
      <c r="Q56" s="53"/>
      <c r="R56" s="69"/>
      <c r="S56" s="70">
        <f>S73+S57</f>
        <v>8200000</v>
      </c>
    </row>
    <row r="57" spans="1:19" s="3" customFormat="1" ht="14.1" customHeight="1" x14ac:dyDescent="0.2">
      <c r="A57" s="490" t="s">
        <v>430</v>
      </c>
      <c r="B57" s="56"/>
      <c r="C57" s="56"/>
      <c r="D57" s="56"/>
      <c r="E57" s="56"/>
      <c r="F57" s="57"/>
      <c r="G57" s="66" t="s">
        <v>155</v>
      </c>
      <c r="H57" s="67"/>
      <c r="I57" s="67"/>
      <c r="J57" s="9"/>
      <c r="K57" s="51"/>
      <c r="L57" s="51"/>
      <c r="M57" s="51"/>
      <c r="N57" s="51"/>
      <c r="O57" s="68"/>
      <c r="P57" s="53"/>
      <c r="Q57" s="53"/>
      <c r="R57" s="69"/>
      <c r="S57" s="70">
        <f>SUM(S58:S65)</f>
        <v>2700000</v>
      </c>
    </row>
    <row r="58" spans="1:19" s="3" customFormat="1" ht="14.1" customHeight="1" x14ac:dyDescent="0.2">
      <c r="A58" s="47"/>
      <c r="B58" s="56"/>
      <c r="C58" s="56"/>
      <c r="D58" s="56"/>
      <c r="E58" s="56"/>
      <c r="F58" s="57"/>
      <c r="G58" s="71" t="s">
        <v>156</v>
      </c>
      <c r="H58" s="72"/>
      <c r="I58" s="72"/>
      <c r="J58" s="51"/>
      <c r="K58" s="51"/>
      <c r="L58" s="51"/>
      <c r="M58" s="51"/>
      <c r="N58" s="51"/>
      <c r="O58" s="68"/>
      <c r="P58" s="53">
        <v>4</v>
      </c>
      <c r="Q58" s="53" t="s">
        <v>4</v>
      </c>
      <c r="R58" s="69">
        <v>350000</v>
      </c>
      <c r="S58" s="65">
        <f>P58*R58</f>
        <v>1400000</v>
      </c>
    </row>
    <row r="59" spans="1:19" s="3" customFormat="1" ht="14.1" customHeight="1" x14ac:dyDescent="0.2">
      <c r="A59" s="47"/>
      <c r="B59" s="56"/>
      <c r="C59" s="56"/>
      <c r="D59" s="56"/>
      <c r="E59" s="56"/>
      <c r="F59" s="57"/>
      <c r="G59" s="71" t="s">
        <v>157</v>
      </c>
      <c r="H59" s="72"/>
      <c r="I59" s="72"/>
      <c r="J59" s="51"/>
      <c r="K59" s="51"/>
      <c r="L59" s="51"/>
      <c r="M59" s="51"/>
      <c r="N59" s="51"/>
      <c r="O59" s="68"/>
      <c r="P59" s="53"/>
      <c r="Q59" s="53"/>
      <c r="R59" s="69"/>
      <c r="S59" s="65"/>
    </row>
    <row r="60" spans="1:19" s="3" customFormat="1" ht="14.1" customHeight="1" x14ac:dyDescent="0.2">
      <c r="A60" s="47"/>
      <c r="B60" s="56"/>
      <c r="C60" s="56"/>
      <c r="D60" s="56"/>
      <c r="E60" s="56"/>
      <c r="F60" s="57"/>
      <c r="G60" s="71" t="s">
        <v>158</v>
      </c>
      <c r="H60" s="72"/>
      <c r="I60" s="72"/>
      <c r="J60" s="51"/>
      <c r="K60" s="51"/>
      <c r="L60" s="51"/>
      <c r="M60" s="51"/>
      <c r="N60" s="51"/>
      <c r="O60" s="68"/>
      <c r="P60" s="53">
        <v>2</v>
      </c>
      <c r="Q60" s="53" t="s">
        <v>4</v>
      </c>
      <c r="R60" s="69">
        <v>150000</v>
      </c>
      <c r="S60" s="65">
        <f t="shared" ref="S60" si="1">P60*R60</f>
        <v>300000</v>
      </c>
    </row>
    <row r="61" spans="1:19" s="3" customFormat="1" ht="14.1" customHeight="1" x14ac:dyDescent="0.2">
      <c r="A61" s="47"/>
      <c r="B61" s="56"/>
      <c r="C61" s="56"/>
      <c r="D61" s="56"/>
      <c r="E61" s="56"/>
      <c r="F61" s="57"/>
      <c r="G61" s="71" t="s">
        <v>159</v>
      </c>
      <c r="H61" s="72"/>
      <c r="I61" s="72"/>
      <c r="J61" s="51"/>
      <c r="K61" s="51"/>
      <c r="L61" s="51"/>
      <c r="M61" s="51"/>
      <c r="N61" s="51"/>
      <c r="O61" s="68"/>
      <c r="P61" s="53"/>
      <c r="Q61" s="53"/>
      <c r="R61" s="69"/>
      <c r="S61" s="65"/>
    </row>
    <row r="62" spans="1:19" s="3" customFormat="1" ht="14.1" customHeight="1" x14ac:dyDescent="0.2">
      <c r="A62" s="47"/>
      <c r="B62" s="56"/>
      <c r="C62" s="56"/>
      <c r="D62" s="56"/>
      <c r="E62" s="56"/>
      <c r="F62" s="57"/>
      <c r="G62" s="71"/>
      <c r="H62" s="72"/>
      <c r="I62" s="72"/>
      <c r="J62" s="51"/>
      <c r="K62" s="51"/>
      <c r="L62" s="51"/>
      <c r="M62" s="51"/>
      <c r="N62" s="51"/>
      <c r="O62" s="68"/>
      <c r="P62" s="53"/>
      <c r="Q62" s="53"/>
      <c r="R62" s="69"/>
      <c r="S62" s="65"/>
    </row>
    <row r="63" spans="1:19" s="3" customFormat="1" ht="14.1" customHeight="1" x14ac:dyDescent="0.2">
      <c r="A63" s="47"/>
      <c r="B63" s="56"/>
      <c r="C63" s="56"/>
      <c r="D63" s="56"/>
      <c r="E63" s="56"/>
      <c r="F63" s="57"/>
      <c r="G63" s="71" t="s">
        <v>266</v>
      </c>
      <c r="H63" s="72"/>
      <c r="I63" s="72"/>
      <c r="J63" s="51"/>
      <c r="K63" s="51"/>
      <c r="L63" s="51"/>
      <c r="M63" s="51"/>
      <c r="N63" s="51"/>
      <c r="O63" s="68"/>
      <c r="P63" s="53">
        <f>K64*N64</f>
        <v>2</v>
      </c>
      <c r="Q63" s="53" t="s">
        <v>4</v>
      </c>
      <c r="R63" s="69">
        <v>350000</v>
      </c>
      <c r="S63" s="65">
        <f>P63*R63</f>
        <v>700000</v>
      </c>
    </row>
    <row r="64" spans="1:19" s="3" customFormat="1" ht="14.1" customHeight="1" x14ac:dyDescent="0.2">
      <c r="A64" s="47"/>
      <c r="B64" s="56"/>
      <c r="C64" s="56"/>
      <c r="D64" s="56"/>
      <c r="E64" s="56"/>
      <c r="F64" s="57"/>
      <c r="G64" s="71" t="s">
        <v>265</v>
      </c>
      <c r="H64" s="72"/>
      <c r="I64" s="72"/>
      <c r="J64" s="51"/>
      <c r="K64" s="135">
        <v>1</v>
      </c>
      <c r="L64" s="135" t="s">
        <v>56</v>
      </c>
      <c r="M64" s="135" t="s">
        <v>57</v>
      </c>
      <c r="N64" s="135">
        <v>2</v>
      </c>
      <c r="O64" s="388" t="s">
        <v>58</v>
      </c>
      <c r="P64" s="53"/>
      <c r="Q64" s="53"/>
      <c r="R64" s="69"/>
      <c r="S64" s="65"/>
    </row>
    <row r="65" spans="1:19" s="3" customFormat="1" ht="14.1" customHeight="1" x14ac:dyDescent="0.2">
      <c r="A65" s="47"/>
      <c r="B65" s="56"/>
      <c r="C65" s="56"/>
      <c r="D65" s="56"/>
      <c r="E65" s="56"/>
      <c r="F65" s="57"/>
      <c r="G65" s="71" t="s">
        <v>264</v>
      </c>
      <c r="H65" s="72"/>
      <c r="I65" s="72"/>
      <c r="J65" s="51"/>
      <c r="K65" s="51"/>
      <c r="L65" s="51"/>
      <c r="M65" s="51"/>
      <c r="N65" s="51"/>
      <c r="O65" s="68"/>
      <c r="P65" s="53">
        <f>K66*N66</f>
        <v>2</v>
      </c>
      <c r="Q65" s="53" t="s">
        <v>4</v>
      </c>
      <c r="R65" s="69">
        <v>150000</v>
      </c>
      <c r="S65" s="65">
        <f>P65*R65</f>
        <v>300000</v>
      </c>
    </row>
    <row r="66" spans="1:19" s="3" customFormat="1" ht="14.1" customHeight="1" x14ac:dyDescent="0.2">
      <c r="A66" s="47"/>
      <c r="B66" s="56"/>
      <c r="C66" s="56"/>
      <c r="D66" s="56"/>
      <c r="E66" s="56"/>
      <c r="F66" s="57"/>
      <c r="G66" s="71" t="s">
        <v>265</v>
      </c>
      <c r="H66" s="72"/>
      <c r="I66" s="72"/>
      <c r="J66" s="51"/>
      <c r="K66" s="135">
        <v>1</v>
      </c>
      <c r="L66" s="135" t="s">
        <v>56</v>
      </c>
      <c r="M66" s="135" t="s">
        <v>57</v>
      </c>
      <c r="N66" s="135">
        <v>2</v>
      </c>
      <c r="O66" s="388" t="s">
        <v>58</v>
      </c>
      <c r="P66" s="53"/>
      <c r="Q66" s="53"/>
      <c r="R66" s="69"/>
      <c r="S66" s="65"/>
    </row>
    <row r="67" spans="1:19" s="3" customFormat="1" ht="14.1" customHeight="1" thickBot="1" x14ac:dyDescent="0.25">
      <c r="A67" s="47"/>
      <c r="B67" s="56"/>
      <c r="C67" s="56"/>
      <c r="D67" s="56"/>
      <c r="E67" s="56"/>
      <c r="F67" s="57"/>
      <c r="G67" s="71"/>
      <c r="H67" s="72"/>
      <c r="I67" s="72"/>
      <c r="J67" s="51"/>
      <c r="K67" s="135"/>
      <c r="L67" s="135"/>
      <c r="M67" s="135"/>
      <c r="N67" s="135"/>
      <c r="O67" s="388"/>
      <c r="P67" s="53"/>
      <c r="Q67" s="53"/>
      <c r="R67" s="69"/>
      <c r="S67" s="65"/>
    </row>
    <row r="68" spans="1:19" s="3" customFormat="1" ht="15.95" customHeight="1" x14ac:dyDescent="0.2">
      <c r="A68" s="206"/>
      <c r="B68" s="207"/>
      <c r="C68" s="207"/>
      <c r="D68" s="207"/>
      <c r="E68" s="207"/>
      <c r="F68" s="207"/>
      <c r="G68" s="208"/>
      <c r="H68" s="208"/>
      <c r="I68" s="208"/>
      <c r="J68" s="558" t="s">
        <v>168</v>
      </c>
      <c r="K68" s="558" t="s">
        <v>169</v>
      </c>
      <c r="L68" s="560"/>
      <c r="M68" s="560"/>
      <c r="N68" s="560"/>
      <c r="O68" s="558" t="s">
        <v>170</v>
      </c>
      <c r="P68" s="560"/>
      <c r="Q68" s="561" t="s">
        <v>171</v>
      </c>
      <c r="R68" s="562"/>
      <c r="S68" s="210"/>
    </row>
    <row r="69" spans="1:19" s="3" customFormat="1" ht="15.95" customHeight="1" thickBot="1" x14ac:dyDescent="0.25">
      <c r="A69" s="138"/>
      <c r="B69" s="139"/>
      <c r="C69" s="139"/>
      <c r="D69" s="139"/>
      <c r="E69" s="139"/>
      <c r="F69" s="139"/>
      <c r="G69" s="211"/>
      <c r="H69" s="211"/>
      <c r="I69" s="211"/>
      <c r="J69" s="559"/>
      <c r="K69" s="559"/>
      <c r="L69" s="559"/>
      <c r="M69" s="559"/>
      <c r="N69" s="559"/>
      <c r="O69" s="559"/>
      <c r="P69" s="559"/>
      <c r="Q69" s="563"/>
      <c r="R69" s="563"/>
      <c r="S69" s="213"/>
    </row>
    <row r="70" spans="1:19" s="3" customFormat="1" ht="14.1" customHeight="1" x14ac:dyDescent="0.2">
      <c r="A70" s="547" t="s">
        <v>47</v>
      </c>
      <c r="B70" s="548"/>
      <c r="C70" s="548"/>
      <c r="D70" s="548"/>
      <c r="E70" s="548"/>
      <c r="F70" s="549"/>
      <c r="G70" s="553" t="s">
        <v>48</v>
      </c>
      <c r="H70" s="548"/>
      <c r="I70" s="548"/>
      <c r="J70" s="548"/>
      <c r="K70" s="548"/>
      <c r="L70" s="548"/>
      <c r="M70" s="548"/>
      <c r="N70" s="548"/>
      <c r="O70" s="549"/>
      <c r="P70" s="555" t="s">
        <v>0</v>
      </c>
      <c r="Q70" s="555"/>
      <c r="R70" s="555"/>
      <c r="S70" s="556" t="s">
        <v>1</v>
      </c>
    </row>
    <row r="71" spans="1:19" s="3" customFormat="1" ht="24.95" customHeight="1" thickBot="1" x14ac:dyDescent="0.25">
      <c r="A71" s="550"/>
      <c r="B71" s="551"/>
      <c r="C71" s="551"/>
      <c r="D71" s="551"/>
      <c r="E71" s="551"/>
      <c r="F71" s="552"/>
      <c r="G71" s="554"/>
      <c r="H71" s="551"/>
      <c r="I71" s="551"/>
      <c r="J71" s="551"/>
      <c r="K71" s="551"/>
      <c r="L71" s="551"/>
      <c r="M71" s="551"/>
      <c r="N71" s="551"/>
      <c r="O71" s="552"/>
      <c r="P71" s="137" t="s">
        <v>49</v>
      </c>
      <c r="Q71" s="137" t="s">
        <v>50</v>
      </c>
      <c r="R71" s="137" t="s">
        <v>51</v>
      </c>
      <c r="S71" s="557"/>
    </row>
    <row r="72" spans="1:19" s="3" customFormat="1" ht="14.1" customHeight="1" x14ac:dyDescent="0.2">
      <c r="A72" s="47"/>
      <c r="B72" s="56"/>
      <c r="C72" s="56"/>
      <c r="D72" s="56"/>
      <c r="E72" s="56"/>
      <c r="F72" s="57"/>
      <c r="G72" s="71"/>
      <c r="H72" s="72"/>
      <c r="I72" s="72"/>
      <c r="J72" s="51"/>
      <c r="K72" s="135"/>
      <c r="L72" s="135"/>
      <c r="M72" s="135"/>
      <c r="N72" s="135"/>
      <c r="O72" s="388"/>
      <c r="P72" s="53"/>
      <c r="Q72" s="53"/>
      <c r="R72" s="69"/>
      <c r="S72" s="65"/>
    </row>
    <row r="73" spans="1:19" s="3" customFormat="1" ht="14.1" customHeight="1" x14ac:dyDescent="0.2">
      <c r="A73" s="490" t="s">
        <v>431</v>
      </c>
      <c r="B73" s="56"/>
      <c r="C73" s="56"/>
      <c r="D73" s="56"/>
      <c r="E73" s="56"/>
      <c r="F73" s="57"/>
      <c r="G73" s="66" t="s">
        <v>95</v>
      </c>
      <c r="H73" s="67"/>
      <c r="I73" s="67"/>
      <c r="J73" s="9"/>
      <c r="K73" s="9"/>
      <c r="L73" s="9"/>
      <c r="M73" s="9"/>
      <c r="N73" s="9"/>
      <c r="O73" s="85"/>
      <c r="P73" s="59"/>
      <c r="Q73" s="59"/>
      <c r="R73" s="86"/>
      <c r="S73" s="70">
        <f>SUM(S74:S78)</f>
        <v>5500000</v>
      </c>
    </row>
    <row r="74" spans="1:19" s="3" customFormat="1" ht="14.1" customHeight="1" x14ac:dyDescent="0.2">
      <c r="A74" s="61"/>
      <c r="B74" s="56"/>
      <c r="C74" s="56"/>
      <c r="D74" s="56"/>
      <c r="E74" s="56"/>
      <c r="F74" s="57"/>
      <c r="G74" s="71" t="s">
        <v>96</v>
      </c>
      <c r="H74" s="72"/>
      <c r="I74" s="72"/>
      <c r="J74" s="51" t="s">
        <v>97</v>
      </c>
      <c r="K74" s="51"/>
      <c r="L74" s="51"/>
      <c r="M74" s="51"/>
      <c r="N74" s="87"/>
      <c r="O74" s="68"/>
      <c r="P74" s="53">
        <f>K75*N75</f>
        <v>60</v>
      </c>
      <c r="Q74" s="53" t="s">
        <v>4</v>
      </c>
      <c r="R74" s="69">
        <v>50000</v>
      </c>
      <c r="S74" s="65">
        <f>P74*R74</f>
        <v>3000000</v>
      </c>
    </row>
    <row r="75" spans="1:19" s="3" customFormat="1" ht="14.1" customHeight="1" x14ac:dyDescent="0.2">
      <c r="A75" s="61"/>
      <c r="B75" s="56"/>
      <c r="C75" s="56"/>
      <c r="D75" s="56"/>
      <c r="E75" s="56"/>
      <c r="F75" s="57"/>
      <c r="G75" s="71"/>
      <c r="H75" s="72"/>
      <c r="I75" s="72"/>
      <c r="J75" s="51"/>
      <c r="K75" s="51">
        <v>30</v>
      </c>
      <c r="L75" s="51" t="s">
        <v>56</v>
      </c>
      <c r="M75" s="51" t="s">
        <v>57</v>
      </c>
      <c r="N75" s="87">
        <v>2</v>
      </c>
      <c r="O75" s="68" t="s">
        <v>58</v>
      </c>
      <c r="P75" s="53"/>
      <c r="Q75" s="53"/>
      <c r="R75" s="69"/>
      <c r="S75" s="65"/>
    </row>
    <row r="76" spans="1:19" s="3" customFormat="1" ht="14.1" customHeight="1" x14ac:dyDescent="0.2">
      <c r="A76" s="61"/>
      <c r="B76" s="56"/>
      <c r="C76" s="56"/>
      <c r="D76" s="56"/>
      <c r="E76" s="56"/>
      <c r="F76" s="57"/>
      <c r="G76" s="71" t="s">
        <v>60</v>
      </c>
      <c r="H76" s="72"/>
      <c r="I76" s="72"/>
      <c r="J76" s="51" t="s">
        <v>98</v>
      </c>
      <c r="K76" s="51"/>
      <c r="L76" s="51"/>
      <c r="M76" s="51"/>
      <c r="N76" s="87"/>
      <c r="O76" s="68"/>
      <c r="P76" s="53">
        <f>K77*N77</f>
        <v>20</v>
      </c>
      <c r="Q76" s="53" t="s">
        <v>4</v>
      </c>
      <c r="R76" s="69">
        <v>50000</v>
      </c>
      <c r="S76" s="65">
        <f>P76*R76</f>
        <v>1000000</v>
      </c>
    </row>
    <row r="77" spans="1:19" s="3" customFormat="1" ht="14.1" customHeight="1" x14ac:dyDescent="0.2">
      <c r="A77" s="61"/>
      <c r="B77" s="56"/>
      <c r="C77" s="56"/>
      <c r="D77" s="56"/>
      <c r="E77" s="56"/>
      <c r="F77" s="57"/>
      <c r="G77" s="71"/>
      <c r="H77" s="72"/>
      <c r="I77" s="72"/>
      <c r="J77" s="51"/>
      <c r="K77" s="51">
        <v>5</v>
      </c>
      <c r="L77" s="51" t="s">
        <v>56</v>
      </c>
      <c r="M77" s="51" t="s">
        <v>57</v>
      </c>
      <c r="N77" s="87">
        <v>4</v>
      </c>
      <c r="O77" s="68" t="s">
        <v>58</v>
      </c>
      <c r="P77" s="53"/>
      <c r="Q77" s="53"/>
      <c r="R77" s="69"/>
      <c r="S77" s="65"/>
    </row>
    <row r="78" spans="1:19" s="3" customFormat="1" ht="14.1" customHeight="1" x14ac:dyDescent="0.2">
      <c r="A78" s="61"/>
      <c r="B78" s="56"/>
      <c r="C78" s="56"/>
      <c r="D78" s="56"/>
      <c r="E78" s="56"/>
      <c r="F78" s="57"/>
      <c r="G78" s="94"/>
      <c r="H78" s="89"/>
      <c r="I78" s="89"/>
      <c r="J78" s="33" t="s">
        <v>270</v>
      </c>
      <c r="K78" s="33"/>
      <c r="L78" s="33"/>
      <c r="M78" s="33"/>
      <c r="N78" s="254"/>
      <c r="O78" s="90"/>
      <c r="P78" s="91">
        <f>K79*N79</f>
        <v>30</v>
      </c>
      <c r="Q78" s="91" t="s">
        <v>4</v>
      </c>
      <c r="R78" s="92">
        <v>50000</v>
      </c>
      <c r="S78" s="93">
        <f>P78*R78</f>
        <v>1500000</v>
      </c>
    </row>
    <row r="79" spans="1:19" s="3" customFormat="1" ht="14.1" customHeight="1" x14ac:dyDescent="0.2">
      <c r="A79" s="61"/>
      <c r="B79" s="56"/>
      <c r="C79" s="56"/>
      <c r="D79" s="56"/>
      <c r="E79" s="56"/>
      <c r="F79" s="57"/>
      <c r="G79" s="94"/>
      <c r="H79" s="89"/>
      <c r="I79" s="89"/>
      <c r="J79" s="33"/>
      <c r="K79" s="33">
        <v>15</v>
      </c>
      <c r="L79" s="33" t="s">
        <v>56</v>
      </c>
      <c r="M79" s="33" t="s">
        <v>57</v>
      </c>
      <c r="N79" s="254">
        <v>2</v>
      </c>
      <c r="O79" s="90" t="s">
        <v>58</v>
      </c>
      <c r="P79" s="91"/>
      <c r="Q79" s="91"/>
      <c r="R79" s="92"/>
      <c r="S79" s="93"/>
    </row>
    <row r="80" spans="1:19" s="3" customFormat="1" ht="14.1" customHeight="1" x14ac:dyDescent="0.2">
      <c r="A80" s="61"/>
      <c r="B80" s="56"/>
      <c r="C80" s="56"/>
      <c r="D80" s="56"/>
      <c r="E80" s="56"/>
      <c r="F80" s="57"/>
      <c r="G80" s="94"/>
      <c r="H80" s="89"/>
      <c r="I80" s="89"/>
      <c r="J80" s="33"/>
      <c r="K80" s="33"/>
      <c r="L80" s="33"/>
      <c r="M80" s="33"/>
      <c r="N80" s="254"/>
      <c r="O80" s="90"/>
      <c r="P80" s="91"/>
      <c r="Q80" s="91"/>
      <c r="R80" s="92"/>
      <c r="S80" s="93"/>
    </row>
    <row r="81" spans="1:21" s="3" customFormat="1" ht="14.1" customHeight="1" x14ac:dyDescent="0.2">
      <c r="A81" s="490" t="s">
        <v>432</v>
      </c>
      <c r="B81" s="56"/>
      <c r="C81" s="56"/>
      <c r="D81" s="56"/>
      <c r="E81" s="56"/>
      <c r="F81" s="57"/>
      <c r="G81" s="66" t="s">
        <v>99</v>
      </c>
      <c r="H81" s="67"/>
      <c r="I81" s="67"/>
      <c r="J81" s="9"/>
      <c r="K81" s="51"/>
      <c r="L81" s="51"/>
      <c r="M81" s="51"/>
      <c r="N81" s="51"/>
      <c r="O81" s="68"/>
      <c r="P81" s="53"/>
      <c r="Q81" s="53"/>
      <c r="R81" s="69"/>
      <c r="S81" s="70">
        <f>SUM(S82)</f>
        <v>785000</v>
      </c>
    </row>
    <row r="82" spans="1:21" s="3" customFormat="1" ht="14.1" customHeight="1" x14ac:dyDescent="0.2">
      <c r="A82" s="490" t="s">
        <v>433</v>
      </c>
      <c r="B82" s="56"/>
      <c r="C82" s="56"/>
      <c r="D82" s="56"/>
      <c r="E82" s="56"/>
      <c r="F82" s="57"/>
      <c r="G82" s="66" t="s">
        <v>100</v>
      </c>
      <c r="H82" s="67"/>
      <c r="I82" s="67"/>
      <c r="J82" s="9"/>
      <c r="K82" s="51"/>
      <c r="L82" s="51"/>
      <c r="M82" s="51"/>
      <c r="N82" s="51"/>
      <c r="O82" s="68"/>
      <c r="P82" s="53"/>
      <c r="Q82" s="53"/>
      <c r="R82" s="69"/>
      <c r="S82" s="70">
        <f>SUM(S83:S84)</f>
        <v>785000</v>
      </c>
    </row>
    <row r="83" spans="1:21" s="3" customFormat="1" ht="14.1" customHeight="1" x14ac:dyDescent="0.2">
      <c r="A83" s="61"/>
      <c r="B83" s="56"/>
      <c r="C83" s="56"/>
      <c r="D83" s="56"/>
      <c r="E83" s="56"/>
      <c r="F83" s="57"/>
      <c r="G83" s="71" t="s">
        <v>60</v>
      </c>
      <c r="H83" s="72"/>
      <c r="I83" s="72"/>
      <c r="J83" s="51" t="s">
        <v>14</v>
      </c>
      <c r="K83" s="51"/>
      <c r="L83" s="51"/>
      <c r="M83" s="51"/>
      <c r="N83" s="51"/>
      <c r="O83" s="68"/>
      <c r="P83" s="53">
        <v>1340</v>
      </c>
      <c r="Q83" s="53" t="s">
        <v>12</v>
      </c>
      <c r="R83" s="69">
        <v>250</v>
      </c>
      <c r="S83" s="65">
        <f>P83*R83</f>
        <v>335000</v>
      </c>
      <c r="U83" s="3">
        <f>500000/250</f>
        <v>2000</v>
      </c>
    </row>
    <row r="84" spans="1:21" s="3" customFormat="1" ht="14.1" customHeight="1" x14ac:dyDescent="0.2">
      <c r="A84" s="61"/>
      <c r="B84" s="56"/>
      <c r="C84" s="56"/>
      <c r="D84" s="56"/>
      <c r="E84" s="56"/>
      <c r="F84" s="57"/>
      <c r="G84" s="71" t="s">
        <v>60</v>
      </c>
      <c r="H84" s="72"/>
      <c r="I84" s="72"/>
      <c r="J84" s="51" t="s">
        <v>154</v>
      </c>
      <c r="K84" s="51"/>
      <c r="L84" s="51"/>
      <c r="M84" s="51"/>
      <c r="N84" s="51"/>
      <c r="O84" s="68"/>
      <c r="P84" s="53">
        <v>30</v>
      </c>
      <c r="Q84" s="53" t="s">
        <v>13</v>
      </c>
      <c r="R84" s="69">
        <v>15000</v>
      </c>
      <c r="S84" s="65">
        <f>P84*R84</f>
        <v>450000</v>
      </c>
    </row>
    <row r="85" spans="1:21" s="3" customFormat="1" ht="14.1" customHeight="1" x14ac:dyDescent="0.2">
      <c r="A85" s="61"/>
      <c r="B85" s="56"/>
      <c r="C85" s="56"/>
      <c r="D85" s="56"/>
      <c r="E85" s="56"/>
      <c r="F85" s="57"/>
      <c r="G85" s="71"/>
      <c r="H85" s="72"/>
      <c r="I85" s="72"/>
      <c r="J85" s="51"/>
      <c r="K85" s="51"/>
      <c r="L85" s="51"/>
      <c r="M85" s="51"/>
      <c r="N85" s="51"/>
      <c r="O85" s="68"/>
      <c r="P85" s="53"/>
      <c r="Q85" s="53"/>
      <c r="R85" s="69"/>
      <c r="S85" s="65"/>
    </row>
    <row r="86" spans="1:21" s="3" customFormat="1" ht="14.1" customHeight="1" x14ac:dyDescent="0.2">
      <c r="A86" s="490" t="s">
        <v>434</v>
      </c>
      <c r="B86" s="56"/>
      <c r="C86" s="56"/>
      <c r="D86" s="56"/>
      <c r="E86" s="56"/>
      <c r="F86" s="57"/>
      <c r="G86" s="66" t="s">
        <v>101</v>
      </c>
      <c r="H86" s="67"/>
      <c r="I86" s="67"/>
      <c r="J86" s="9"/>
      <c r="K86" s="51"/>
      <c r="L86" s="51"/>
      <c r="M86" s="51"/>
      <c r="N86" s="51"/>
      <c r="O86" s="68"/>
      <c r="P86" s="53"/>
      <c r="Q86" s="53"/>
      <c r="R86" s="69"/>
      <c r="S86" s="70">
        <f>SUM(S87)</f>
        <v>3570000</v>
      </c>
    </row>
    <row r="87" spans="1:21" s="3" customFormat="1" ht="14.1" customHeight="1" x14ac:dyDescent="0.2">
      <c r="A87" s="490" t="s">
        <v>435</v>
      </c>
      <c r="B87" s="56"/>
      <c r="C87" s="56"/>
      <c r="D87" s="56"/>
      <c r="E87" s="56"/>
      <c r="F87" s="57"/>
      <c r="G87" s="66" t="s">
        <v>102</v>
      </c>
      <c r="H87" s="67"/>
      <c r="I87" s="67"/>
      <c r="J87" s="9"/>
      <c r="K87" s="51"/>
      <c r="L87" s="51"/>
      <c r="M87" s="51"/>
      <c r="N87" s="51"/>
      <c r="O87" s="68"/>
      <c r="P87" s="53"/>
      <c r="Q87" s="53"/>
      <c r="R87" s="69"/>
      <c r="S87" s="70">
        <f>S88+S92+S96</f>
        <v>3570000</v>
      </c>
    </row>
    <row r="88" spans="1:21" s="3" customFormat="1" ht="14.1" customHeight="1" x14ac:dyDescent="0.2">
      <c r="A88" s="61"/>
      <c r="B88" s="56"/>
      <c r="C88" s="56"/>
      <c r="D88" s="56"/>
      <c r="E88" s="56"/>
      <c r="F88" s="57"/>
      <c r="G88" s="88" t="s">
        <v>2</v>
      </c>
      <c r="H88" s="89"/>
      <c r="I88" s="89"/>
      <c r="J88" s="33" t="s">
        <v>104</v>
      </c>
      <c r="K88" s="33"/>
      <c r="L88" s="33"/>
      <c r="M88" s="33"/>
      <c r="N88" s="33"/>
      <c r="O88" s="90"/>
      <c r="P88" s="91"/>
      <c r="Q88" s="91"/>
      <c r="R88" s="92"/>
      <c r="S88" s="93">
        <f>SUM(S89:S90)</f>
        <v>2040000</v>
      </c>
      <c r="U88" s="3">
        <f>165000/250</f>
        <v>660</v>
      </c>
    </row>
    <row r="89" spans="1:21" s="3" customFormat="1" ht="14.1" customHeight="1" x14ac:dyDescent="0.2">
      <c r="A89" s="61"/>
      <c r="B89" s="56"/>
      <c r="C89" s="56"/>
      <c r="D89" s="56"/>
      <c r="E89" s="56"/>
      <c r="F89" s="57"/>
      <c r="G89" s="71"/>
      <c r="H89" s="72"/>
      <c r="I89" s="72"/>
      <c r="J89" s="255" t="s">
        <v>233</v>
      </c>
      <c r="K89" s="51">
        <v>30</v>
      </c>
      <c r="L89" s="51" t="s">
        <v>56</v>
      </c>
      <c r="M89" s="51" t="s">
        <v>57</v>
      </c>
      <c r="N89" s="51">
        <v>2</v>
      </c>
      <c r="O89" s="68" t="s">
        <v>58</v>
      </c>
      <c r="P89" s="53">
        <f>K89*N89</f>
        <v>60</v>
      </c>
      <c r="Q89" s="53" t="s">
        <v>6</v>
      </c>
      <c r="R89" s="69">
        <v>9000</v>
      </c>
      <c r="S89" s="93">
        <f>P89*R89</f>
        <v>540000</v>
      </c>
      <c r="U89" s="3">
        <f>2000-660</f>
        <v>1340</v>
      </c>
    </row>
    <row r="90" spans="1:21" s="3" customFormat="1" ht="14.1" customHeight="1" x14ac:dyDescent="0.2">
      <c r="A90" s="61"/>
      <c r="B90" s="56"/>
      <c r="C90" s="56"/>
      <c r="D90" s="56"/>
      <c r="E90" s="56"/>
      <c r="F90" s="57"/>
      <c r="G90" s="71"/>
      <c r="H90" s="72"/>
      <c r="I90" s="72"/>
      <c r="J90" s="255" t="s">
        <v>234</v>
      </c>
      <c r="K90" s="51">
        <v>30</v>
      </c>
      <c r="L90" s="51" t="s">
        <v>56</v>
      </c>
      <c r="M90" s="51" t="s">
        <v>57</v>
      </c>
      <c r="N90" s="51">
        <v>2</v>
      </c>
      <c r="O90" s="68" t="s">
        <v>58</v>
      </c>
      <c r="P90" s="53">
        <f>K90*N90</f>
        <v>60</v>
      </c>
      <c r="Q90" s="53" t="s">
        <v>6</v>
      </c>
      <c r="R90" s="69">
        <v>25000</v>
      </c>
      <c r="S90" s="93">
        <f>P90*R90</f>
        <v>1500000</v>
      </c>
    </row>
    <row r="91" spans="1:21" s="3" customFormat="1" ht="14.1" customHeight="1" x14ac:dyDescent="0.2">
      <c r="A91" s="61"/>
      <c r="B91" s="56"/>
      <c r="C91" s="56"/>
      <c r="D91" s="56"/>
      <c r="E91" s="56"/>
      <c r="F91" s="57"/>
      <c r="G91" s="94"/>
      <c r="H91" s="89"/>
      <c r="I91" s="89"/>
      <c r="J91" s="256"/>
      <c r="K91" s="33"/>
      <c r="L91" s="33"/>
      <c r="M91" s="33"/>
      <c r="N91" s="33"/>
      <c r="O91" s="90"/>
      <c r="P91" s="91"/>
      <c r="Q91" s="91"/>
      <c r="R91" s="92"/>
      <c r="S91" s="93"/>
    </row>
    <row r="92" spans="1:21" s="3" customFormat="1" ht="14.1" customHeight="1" x14ac:dyDescent="0.2">
      <c r="A92" s="61"/>
      <c r="B92" s="56"/>
      <c r="C92" s="56"/>
      <c r="D92" s="56"/>
      <c r="E92" s="56"/>
      <c r="F92" s="57"/>
      <c r="G92" s="94">
        <v>2</v>
      </c>
      <c r="H92" s="89"/>
      <c r="I92" s="89"/>
      <c r="J92" s="33" t="s">
        <v>261</v>
      </c>
      <c r="K92" s="33"/>
      <c r="L92" s="33"/>
      <c r="M92" s="33"/>
      <c r="N92" s="33"/>
      <c r="O92" s="90"/>
      <c r="P92" s="91"/>
      <c r="Q92" s="91"/>
      <c r="R92" s="92"/>
      <c r="S92" s="200">
        <f>SUM(S93:S94)</f>
        <v>1020000</v>
      </c>
    </row>
    <row r="93" spans="1:21" s="3" customFormat="1" ht="14.1" customHeight="1" x14ac:dyDescent="0.2">
      <c r="A93" s="61"/>
      <c r="B93" s="56"/>
      <c r="C93" s="56"/>
      <c r="D93" s="56"/>
      <c r="E93" s="56"/>
      <c r="F93" s="57"/>
      <c r="G93" s="94"/>
      <c r="H93" s="89"/>
      <c r="I93" s="89"/>
      <c r="J93" s="256" t="s">
        <v>262</v>
      </c>
      <c r="K93" s="199">
        <v>15</v>
      </c>
      <c r="L93" s="199" t="s">
        <v>56</v>
      </c>
      <c r="M93" s="199" t="s">
        <v>57</v>
      </c>
      <c r="N93" s="389">
        <v>2</v>
      </c>
      <c r="O93" s="257" t="s">
        <v>58</v>
      </c>
      <c r="P93" s="91">
        <f>K93*N93</f>
        <v>30</v>
      </c>
      <c r="Q93" s="91" t="s">
        <v>79</v>
      </c>
      <c r="R93" s="92">
        <v>9000</v>
      </c>
      <c r="S93" s="93">
        <f>P93*R93</f>
        <v>270000</v>
      </c>
    </row>
    <row r="94" spans="1:21" s="3" customFormat="1" ht="14.1" customHeight="1" x14ac:dyDescent="0.2">
      <c r="A94" s="61"/>
      <c r="B94" s="56"/>
      <c r="C94" s="56"/>
      <c r="D94" s="56"/>
      <c r="E94" s="56"/>
      <c r="F94" s="57"/>
      <c r="G94" s="94"/>
      <c r="H94" s="89"/>
      <c r="I94" s="89"/>
      <c r="J94" s="256" t="s">
        <v>263</v>
      </c>
      <c r="K94" s="199">
        <v>15</v>
      </c>
      <c r="L94" s="199" t="s">
        <v>56</v>
      </c>
      <c r="M94" s="199" t="s">
        <v>57</v>
      </c>
      <c r="N94" s="389">
        <v>2</v>
      </c>
      <c r="O94" s="257" t="s">
        <v>58</v>
      </c>
      <c r="P94" s="91">
        <f>K94*N94</f>
        <v>30</v>
      </c>
      <c r="Q94" s="91" t="s">
        <v>6</v>
      </c>
      <c r="R94" s="92">
        <v>25000</v>
      </c>
      <c r="S94" s="93">
        <f>P94*R94</f>
        <v>750000</v>
      </c>
    </row>
    <row r="95" spans="1:21" s="3" customFormat="1" ht="14.1" customHeight="1" x14ac:dyDescent="0.2">
      <c r="A95" s="61"/>
      <c r="B95" s="56"/>
      <c r="C95" s="56"/>
      <c r="D95" s="56"/>
      <c r="E95" s="56"/>
      <c r="F95" s="57"/>
      <c r="G95" s="94"/>
      <c r="H95" s="89"/>
      <c r="I95" s="89"/>
      <c r="J95" s="256"/>
      <c r="K95" s="199"/>
      <c r="L95" s="199"/>
      <c r="M95" s="199"/>
      <c r="N95" s="390"/>
      <c r="O95" s="257"/>
      <c r="P95" s="91"/>
      <c r="Q95" s="91"/>
      <c r="R95" s="92"/>
      <c r="S95" s="93"/>
    </row>
    <row r="96" spans="1:21" s="3" customFormat="1" ht="14.1" customHeight="1" x14ac:dyDescent="0.2">
      <c r="A96" s="61"/>
      <c r="B96" s="56"/>
      <c r="C96" s="56"/>
      <c r="D96" s="56"/>
      <c r="E96" s="56"/>
      <c r="F96" s="57"/>
      <c r="G96" s="88" t="s">
        <v>267</v>
      </c>
      <c r="H96" s="89"/>
      <c r="I96" s="89"/>
      <c r="J96" s="33" t="s">
        <v>268</v>
      </c>
      <c r="K96" s="33"/>
      <c r="L96" s="33"/>
      <c r="M96" s="33"/>
      <c r="N96" s="33"/>
      <c r="O96" s="90"/>
      <c r="P96" s="91"/>
      <c r="Q96" s="91"/>
      <c r="R96" s="92"/>
      <c r="S96" s="200">
        <f>SUM(S97:S98)</f>
        <v>510000</v>
      </c>
    </row>
    <row r="97" spans="1:22" s="3" customFormat="1" ht="14.1" customHeight="1" x14ac:dyDescent="0.2">
      <c r="A97" s="61"/>
      <c r="B97" s="56"/>
      <c r="C97" s="56"/>
      <c r="D97" s="56"/>
      <c r="E97" s="56"/>
      <c r="F97" s="57"/>
      <c r="G97" s="71"/>
      <c r="H97" s="72"/>
      <c r="I97" s="72"/>
      <c r="J97" s="255" t="s">
        <v>262</v>
      </c>
      <c r="K97" s="199">
        <v>5</v>
      </c>
      <c r="L97" s="199" t="s">
        <v>56</v>
      </c>
      <c r="M97" s="199" t="s">
        <v>57</v>
      </c>
      <c r="N97" s="389">
        <v>3</v>
      </c>
      <c r="O97" s="257" t="s">
        <v>58</v>
      </c>
      <c r="P97" s="91">
        <f>K97*N97</f>
        <v>15</v>
      </c>
      <c r="Q97" s="91" t="s">
        <v>79</v>
      </c>
      <c r="R97" s="92">
        <v>9000</v>
      </c>
      <c r="S97" s="93">
        <f>P97*R97</f>
        <v>135000</v>
      </c>
    </row>
    <row r="98" spans="1:22" s="3" customFormat="1" ht="14.1" customHeight="1" x14ac:dyDescent="0.2">
      <c r="A98" s="61"/>
      <c r="B98" s="56"/>
      <c r="C98" s="56"/>
      <c r="D98" s="56"/>
      <c r="E98" s="56"/>
      <c r="F98" s="57"/>
      <c r="G98" s="71"/>
      <c r="H98" s="72"/>
      <c r="I98" s="72"/>
      <c r="J98" s="255" t="s">
        <v>269</v>
      </c>
      <c r="K98" s="199">
        <v>5</v>
      </c>
      <c r="L98" s="199" t="s">
        <v>56</v>
      </c>
      <c r="M98" s="199" t="s">
        <v>57</v>
      </c>
      <c r="N98" s="389">
        <v>3</v>
      </c>
      <c r="O98" s="257" t="s">
        <v>58</v>
      </c>
      <c r="P98" s="91">
        <f>K98*N98</f>
        <v>15</v>
      </c>
      <c r="Q98" s="91" t="s">
        <v>6</v>
      </c>
      <c r="R98" s="92">
        <v>25000</v>
      </c>
      <c r="S98" s="93">
        <f>P98*R98</f>
        <v>375000</v>
      </c>
    </row>
    <row r="99" spans="1:22" s="3" customFormat="1" ht="14.1" customHeight="1" x14ac:dyDescent="0.2">
      <c r="A99" s="61"/>
      <c r="B99" s="56"/>
      <c r="C99" s="56"/>
      <c r="D99" s="56"/>
      <c r="E99" s="56"/>
      <c r="F99" s="57"/>
      <c r="G99" s="94"/>
      <c r="H99" s="89"/>
      <c r="I99" s="89"/>
      <c r="J99" s="256"/>
      <c r="K99" s="199"/>
      <c r="L99" s="199"/>
      <c r="M99" s="199"/>
      <c r="N99" s="199"/>
      <c r="O99" s="257"/>
      <c r="P99" s="91"/>
      <c r="Q99" s="91"/>
      <c r="R99" s="92"/>
      <c r="S99" s="93"/>
    </row>
    <row r="100" spans="1:22" ht="14.1" customHeight="1" x14ac:dyDescent="0.2">
      <c r="A100" s="95"/>
      <c r="B100" s="28"/>
      <c r="C100" s="28"/>
      <c r="D100" s="28"/>
      <c r="E100" s="28"/>
      <c r="F100" s="29"/>
      <c r="G100" s="96"/>
      <c r="H100" s="97"/>
      <c r="I100" s="97"/>
      <c r="J100" s="98"/>
      <c r="K100" s="98"/>
      <c r="L100" s="98"/>
      <c r="M100" s="98"/>
      <c r="N100" s="98"/>
      <c r="O100" s="99"/>
      <c r="P100" s="100"/>
      <c r="Q100" s="101"/>
      <c r="R100" s="102"/>
      <c r="S100" s="103"/>
    </row>
    <row r="101" spans="1:22" ht="14.1" customHeight="1" x14ac:dyDescent="0.2">
      <c r="A101" s="95"/>
      <c r="B101" s="28"/>
      <c r="C101" s="28"/>
      <c r="D101" s="28"/>
      <c r="E101" s="28"/>
      <c r="F101" s="28"/>
      <c r="G101" s="25"/>
      <c r="H101" s="25"/>
      <c r="I101" s="25"/>
      <c r="J101" s="542"/>
      <c r="K101" s="542"/>
      <c r="L101" s="104"/>
      <c r="M101" s="104"/>
      <c r="N101" s="25"/>
      <c r="O101" s="25"/>
      <c r="P101" s="25" t="s">
        <v>105</v>
      </c>
      <c r="Q101" s="23" t="s">
        <v>1</v>
      </c>
      <c r="R101" s="25"/>
      <c r="S101" s="105">
        <f>S28</f>
        <v>15000000</v>
      </c>
      <c r="U101" s="4"/>
      <c r="V101" s="4">
        <f>25000000-S101</f>
        <v>10000000</v>
      </c>
    </row>
    <row r="102" spans="1:22" ht="14.1" customHeight="1" x14ac:dyDescent="0.2">
      <c r="A102" s="106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35"/>
    </row>
    <row r="103" spans="1:22" ht="14.1" customHeight="1" x14ac:dyDescent="0.2">
      <c r="A103" s="107" t="s">
        <v>106</v>
      </c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9"/>
      <c r="P103" s="543"/>
      <c r="Q103" s="543"/>
      <c r="R103" s="543"/>
      <c r="S103" s="544"/>
    </row>
    <row r="104" spans="1:22" ht="14.1" customHeight="1" x14ac:dyDescent="0.2">
      <c r="A104" s="110" t="s">
        <v>107</v>
      </c>
      <c r="B104" s="111"/>
      <c r="C104" s="111"/>
      <c r="D104" s="111"/>
      <c r="E104" s="111"/>
      <c r="F104" s="111"/>
      <c r="G104" s="111"/>
      <c r="H104" s="108" t="s">
        <v>108</v>
      </c>
      <c r="I104" s="542">
        <v>0</v>
      </c>
      <c r="J104" s="542"/>
      <c r="K104" s="108"/>
      <c r="L104" s="108"/>
      <c r="M104" s="108"/>
      <c r="N104" s="112"/>
      <c r="O104" s="112"/>
      <c r="P104" s="545" t="s">
        <v>109</v>
      </c>
      <c r="Q104" s="545"/>
      <c r="R104" s="545"/>
      <c r="S104" s="546"/>
    </row>
    <row r="105" spans="1:22" ht="14.1" customHeight="1" x14ac:dyDescent="0.2">
      <c r="A105" s="110" t="s">
        <v>110</v>
      </c>
      <c r="B105" s="111"/>
      <c r="C105" s="111"/>
      <c r="D105" s="111"/>
      <c r="E105" s="111"/>
      <c r="F105" s="111"/>
      <c r="G105" s="111"/>
      <c r="H105" s="108" t="str">
        <f>H104</f>
        <v>:</v>
      </c>
      <c r="I105" s="542">
        <v>0</v>
      </c>
      <c r="J105" s="542"/>
      <c r="K105" s="108"/>
      <c r="L105" s="108"/>
      <c r="M105" s="108"/>
      <c r="N105" s="112"/>
      <c r="O105" s="112"/>
      <c r="P105" s="113"/>
      <c r="Q105" s="108"/>
      <c r="R105" s="114"/>
      <c r="S105" s="115"/>
    </row>
    <row r="106" spans="1:22" ht="14.1" customHeight="1" x14ac:dyDescent="0.2">
      <c r="A106" s="110" t="s">
        <v>111</v>
      </c>
      <c r="B106" s="111"/>
      <c r="C106" s="111"/>
      <c r="D106" s="111"/>
      <c r="E106" s="111"/>
      <c r="F106" s="111"/>
      <c r="G106" s="111"/>
      <c r="H106" s="108" t="str">
        <f>H105</f>
        <v>:</v>
      </c>
      <c r="I106" s="542">
        <v>5000000</v>
      </c>
      <c r="J106" s="542"/>
      <c r="K106" s="116"/>
      <c r="L106" s="116"/>
      <c r="M106" s="116"/>
      <c r="N106" s="112"/>
      <c r="O106" s="112"/>
      <c r="P106" s="113"/>
      <c r="Q106" s="108"/>
      <c r="R106" s="114"/>
      <c r="S106" s="115"/>
    </row>
    <row r="107" spans="1:22" ht="14.1" customHeight="1" x14ac:dyDescent="0.35">
      <c r="A107" s="110" t="s">
        <v>112</v>
      </c>
      <c r="B107" s="111"/>
      <c r="C107" s="111"/>
      <c r="D107" s="111"/>
      <c r="E107" s="111"/>
      <c r="F107" s="111"/>
      <c r="G107" s="111"/>
      <c r="H107" s="108" t="str">
        <f>H106</f>
        <v>:</v>
      </c>
      <c r="I107" s="569">
        <v>10000000</v>
      </c>
      <c r="J107" s="569"/>
      <c r="K107" s="108"/>
      <c r="L107" s="108"/>
      <c r="M107" s="108"/>
      <c r="N107" s="112"/>
      <c r="O107" s="112"/>
      <c r="P107" s="113"/>
      <c r="Q107" s="108"/>
      <c r="R107" s="114"/>
      <c r="S107" s="115"/>
    </row>
    <row r="108" spans="1:22" ht="14.1" customHeight="1" x14ac:dyDescent="0.2">
      <c r="A108" s="107"/>
      <c r="B108" s="108"/>
      <c r="C108" s="108"/>
      <c r="D108" s="108"/>
      <c r="E108" s="108"/>
      <c r="F108" s="108"/>
      <c r="G108" s="108"/>
      <c r="H108" s="108"/>
      <c r="I108" s="542">
        <f>SUM(I104:J107)</f>
        <v>15000000</v>
      </c>
      <c r="J108" s="542"/>
      <c r="K108" s="108"/>
      <c r="L108" s="108"/>
      <c r="M108" s="108"/>
      <c r="N108" s="112"/>
      <c r="O108" s="112"/>
      <c r="P108" s="570" t="s">
        <v>113</v>
      </c>
      <c r="Q108" s="570"/>
      <c r="R108" s="570"/>
      <c r="S108" s="571"/>
    </row>
    <row r="109" spans="1:22" ht="14.1" customHeight="1" thickBot="1" x14ac:dyDescent="0.25">
      <c r="A109" s="117"/>
      <c r="B109" s="118"/>
      <c r="C109" s="118"/>
      <c r="D109" s="118"/>
      <c r="E109" s="118"/>
      <c r="F109" s="118"/>
      <c r="G109" s="118"/>
      <c r="H109" s="119"/>
      <c r="I109" s="120"/>
      <c r="J109" s="120"/>
      <c r="K109" s="120"/>
      <c r="L109" s="120"/>
      <c r="M109" s="120"/>
      <c r="N109" s="120"/>
      <c r="O109" s="119"/>
      <c r="P109" s="572" t="s">
        <v>114</v>
      </c>
      <c r="Q109" s="572"/>
      <c r="R109" s="572"/>
      <c r="S109" s="573"/>
    </row>
    <row r="110" spans="1:22" ht="14.1" customHeight="1" x14ac:dyDescent="0.2">
      <c r="A110" s="564" t="s">
        <v>115</v>
      </c>
      <c r="B110" s="565"/>
      <c r="C110" s="565"/>
      <c r="D110" s="565"/>
      <c r="E110" s="565"/>
      <c r="F110" s="565"/>
      <c r="G110" s="565"/>
      <c r="H110" s="565"/>
      <c r="I110" s="565"/>
      <c r="J110" s="565"/>
      <c r="K110" s="565"/>
      <c r="L110" s="565"/>
      <c r="M110" s="565"/>
      <c r="N110" s="565"/>
      <c r="O110" s="565"/>
      <c r="P110" s="565"/>
      <c r="Q110" s="565"/>
      <c r="R110" s="565"/>
      <c r="S110" s="566"/>
    </row>
    <row r="111" spans="1:22" ht="14.1" customHeight="1" x14ac:dyDescent="0.2">
      <c r="A111" s="106"/>
      <c r="B111" s="14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21"/>
      <c r="S111" s="15"/>
    </row>
    <row r="112" spans="1:22" ht="14.1" customHeight="1" x14ac:dyDescent="0.2">
      <c r="A112" s="12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6"/>
      <c r="R112" s="6" t="s">
        <v>314</v>
      </c>
      <c r="S112" s="7"/>
    </row>
    <row r="113" spans="1:20" ht="14.1" customHeight="1" x14ac:dyDescent="0.25">
      <c r="A113" s="134">
        <v>1</v>
      </c>
      <c r="B113" s="8" t="s">
        <v>116</v>
      </c>
      <c r="D113" s="8"/>
      <c r="E113" s="8" t="s">
        <v>108</v>
      </c>
      <c r="F113" s="112" t="s">
        <v>165</v>
      </c>
      <c r="H113" s="112"/>
      <c r="I113" s="112"/>
      <c r="K113" s="112"/>
      <c r="L113" s="112"/>
      <c r="M113" s="112"/>
      <c r="N113" s="112"/>
      <c r="O113" s="8"/>
      <c r="P113" s="112"/>
      <c r="Q113" s="567" t="s">
        <v>119</v>
      </c>
      <c r="R113" s="567"/>
      <c r="S113" s="568"/>
      <c r="T113" s="5"/>
    </row>
    <row r="114" spans="1:20" ht="14.1" customHeight="1" x14ac:dyDescent="0.2">
      <c r="A114" s="134"/>
      <c r="B114" s="112"/>
      <c r="D114" s="112"/>
      <c r="E114" s="112"/>
      <c r="F114" s="112"/>
      <c r="H114" s="112"/>
      <c r="I114" s="112"/>
      <c r="K114" s="112"/>
      <c r="L114" s="112"/>
      <c r="M114" s="112"/>
      <c r="N114" s="112"/>
      <c r="O114" s="8"/>
      <c r="P114" s="543" t="s">
        <v>120</v>
      </c>
      <c r="Q114" s="543"/>
      <c r="R114" s="543"/>
      <c r="S114" s="544"/>
      <c r="T114" s="8"/>
    </row>
    <row r="115" spans="1:20" ht="14.1" customHeight="1" x14ac:dyDescent="0.2">
      <c r="A115" s="134">
        <v>2</v>
      </c>
      <c r="B115" s="8" t="s">
        <v>116</v>
      </c>
      <c r="D115" s="123"/>
      <c r="E115" s="8" t="s">
        <v>108</v>
      </c>
      <c r="F115" s="112" t="s">
        <v>166</v>
      </c>
      <c r="H115" s="112"/>
      <c r="I115" s="112"/>
      <c r="K115" s="112"/>
      <c r="L115" s="112"/>
      <c r="M115" s="112"/>
      <c r="N115" s="112"/>
      <c r="O115" s="124"/>
      <c r="P115" s="112"/>
      <c r="Q115" s="112"/>
      <c r="R115" s="112"/>
      <c r="S115" s="125"/>
    </row>
    <row r="116" spans="1:20" ht="14.1" customHeight="1" x14ac:dyDescent="0.2">
      <c r="A116" s="134"/>
      <c r="B116" s="112"/>
      <c r="D116" s="112"/>
      <c r="E116" s="112"/>
      <c r="F116" s="112"/>
      <c r="H116" s="112"/>
      <c r="I116" s="112"/>
      <c r="K116" s="112"/>
      <c r="L116" s="112"/>
      <c r="M116" s="112"/>
      <c r="N116" s="112"/>
      <c r="O116" s="112"/>
      <c r="P116" s="112"/>
      <c r="Q116" s="112"/>
      <c r="R116" s="112"/>
      <c r="S116" s="126"/>
    </row>
    <row r="117" spans="1:20" ht="14.1" customHeight="1" x14ac:dyDescent="0.2">
      <c r="A117" s="134">
        <v>3</v>
      </c>
      <c r="B117" s="8" t="s">
        <v>122</v>
      </c>
      <c r="D117" s="112"/>
      <c r="E117" s="8" t="s">
        <v>108</v>
      </c>
      <c r="F117" s="112" t="s">
        <v>167</v>
      </c>
      <c r="H117" s="112"/>
      <c r="I117" s="112"/>
      <c r="K117" s="112"/>
      <c r="L117" s="112"/>
      <c r="M117" s="112"/>
      <c r="N117" s="112"/>
      <c r="O117" s="112"/>
      <c r="P117" s="112"/>
      <c r="Q117" s="112"/>
      <c r="R117" s="112"/>
      <c r="S117" s="126"/>
    </row>
    <row r="118" spans="1:20" ht="14.1" customHeight="1" x14ac:dyDescent="0.2">
      <c r="A118" s="12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27"/>
      <c r="R118" s="127" t="s">
        <v>124</v>
      </c>
      <c r="S118" s="128"/>
    </row>
    <row r="119" spans="1:20" ht="14.1" customHeight="1" x14ac:dyDescent="0.2">
      <c r="A119" s="12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6"/>
      <c r="R119" s="6" t="s">
        <v>125</v>
      </c>
      <c r="S119" s="7"/>
    </row>
    <row r="120" spans="1:20" ht="14.1" customHeight="1" x14ac:dyDescent="0.2">
      <c r="A120" s="12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6"/>
      <c r="R120" s="6" t="s">
        <v>126</v>
      </c>
      <c r="S120" s="7"/>
    </row>
    <row r="121" spans="1:20" ht="14.1" customHeight="1" thickBot="1" x14ac:dyDescent="0.25">
      <c r="A121" s="129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1"/>
    </row>
    <row r="122" spans="1:20" x14ac:dyDescent="0.2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</row>
    <row r="123" spans="1:20" x14ac:dyDescent="0.2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</row>
    <row r="124" spans="1:20" x14ac:dyDescent="0.2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</row>
    <row r="125" spans="1:20" x14ac:dyDescent="0.2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</row>
    <row r="126" spans="1:20" x14ac:dyDescent="0.2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</row>
    <row r="127" spans="1:20" x14ac:dyDescent="0.2">
      <c r="A127" s="132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</row>
    <row r="128" spans="1:20" x14ac:dyDescent="0.2">
      <c r="A128" s="132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</row>
    <row r="129" spans="1:19" x14ac:dyDescent="0.2">
      <c r="A129" s="132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</row>
  </sheetData>
  <mergeCells count="41">
    <mergeCell ref="A110:S110"/>
    <mergeCell ref="Q113:S113"/>
    <mergeCell ref="P114:S114"/>
    <mergeCell ref="I105:J105"/>
    <mergeCell ref="I106:J106"/>
    <mergeCell ref="I107:J107"/>
    <mergeCell ref="I108:J108"/>
    <mergeCell ref="P108:S108"/>
    <mergeCell ref="P109:S109"/>
    <mergeCell ref="A26:F26"/>
    <mergeCell ref="G26:O26"/>
    <mergeCell ref="J101:K101"/>
    <mergeCell ref="P103:S103"/>
    <mergeCell ref="I104:J104"/>
    <mergeCell ref="P104:S104"/>
    <mergeCell ref="A70:F71"/>
    <mergeCell ref="G70:O71"/>
    <mergeCell ref="P70:R70"/>
    <mergeCell ref="S70:S71"/>
    <mergeCell ref="J68:J69"/>
    <mergeCell ref="K68:N69"/>
    <mergeCell ref="O68:P69"/>
    <mergeCell ref="Q68:R69"/>
    <mergeCell ref="Q22:S22"/>
    <mergeCell ref="A23:S23"/>
    <mergeCell ref="A24:F25"/>
    <mergeCell ref="G24:O25"/>
    <mergeCell ref="P24:R24"/>
    <mergeCell ref="S24:S25"/>
    <mergeCell ref="Q20:S20"/>
    <mergeCell ref="A1:R1"/>
    <mergeCell ref="A2:R2"/>
    <mergeCell ref="A3:S3"/>
    <mergeCell ref="A4:S4"/>
    <mergeCell ref="O9:S9"/>
    <mergeCell ref="A15:S15"/>
    <mergeCell ref="G16:P16"/>
    <mergeCell ref="Q16:S16"/>
    <mergeCell ref="J17:P17"/>
    <mergeCell ref="Q17:S17"/>
    <mergeCell ref="Q18:R18"/>
  </mergeCells>
  <pageMargins left="0.39370078740157499" right="0.39370078740157499" top="0.74803149606299202" bottom="1.127952756" header="0.31496062992126" footer="0.31496062992126"/>
  <pageSetup paperSize="5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2"/>
  <sheetViews>
    <sheetView topLeftCell="A75" workbookViewId="0">
      <selection activeCell="I98" sqref="I98:J98"/>
    </sheetView>
  </sheetViews>
  <sheetFormatPr defaultRowHeight="12.75" x14ac:dyDescent="0.2"/>
  <cols>
    <col min="1" max="2" width="3.42578125" style="2" customWidth="1"/>
    <col min="3" max="3" width="2.85546875" style="2" customWidth="1"/>
    <col min="4" max="4" width="2.28515625" style="2" customWidth="1"/>
    <col min="5" max="5" width="1.85546875" style="2" customWidth="1"/>
    <col min="6" max="6" width="7" style="2" customWidth="1"/>
    <col min="7" max="7" width="1.5703125" style="2" customWidth="1"/>
    <col min="8" max="8" width="0.140625" style="2" hidden="1" customWidth="1"/>
    <col min="9" max="9" width="1" style="2" customWidth="1"/>
    <col min="10" max="10" width="26.85546875" style="2" customWidth="1"/>
    <col min="11" max="11" width="3.5703125" style="2" customWidth="1"/>
    <col min="12" max="12" width="3.85546875" style="2" customWidth="1"/>
    <col min="13" max="13" width="2.7109375" style="2" customWidth="1"/>
    <col min="14" max="14" width="2.85546875" style="2" customWidth="1"/>
    <col min="15" max="15" width="3.85546875" style="2" customWidth="1"/>
    <col min="16" max="16" width="2.28515625" style="2" customWidth="1"/>
    <col min="17" max="17" width="2.42578125" style="2" customWidth="1"/>
    <col min="18" max="18" width="3.42578125" style="2" customWidth="1"/>
    <col min="19" max="19" width="6.85546875" style="2" customWidth="1"/>
    <col min="20" max="20" width="6.42578125" style="2" customWidth="1"/>
    <col min="21" max="21" width="8.7109375" style="2" customWidth="1"/>
    <col min="22" max="22" width="10.85546875" style="2" customWidth="1"/>
    <col min="23" max="23" width="11.28515625" style="2" bestFit="1" customWidth="1"/>
    <col min="24" max="24" width="19.7109375" style="2" customWidth="1"/>
    <col min="25" max="25" width="17.42578125" style="2" customWidth="1"/>
    <col min="26" max="256" width="9.140625" style="2"/>
    <col min="257" max="258" width="3.42578125" style="2" customWidth="1"/>
    <col min="259" max="259" width="2.85546875" style="2" customWidth="1"/>
    <col min="260" max="260" width="2.28515625" style="2" customWidth="1"/>
    <col min="261" max="261" width="1.85546875" style="2" customWidth="1"/>
    <col min="262" max="262" width="9.140625" style="2" customWidth="1"/>
    <col min="263" max="263" width="2" style="2" customWidth="1"/>
    <col min="264" max="264" width="0" style="2" hidden="1" customWidth="1"/>
    <col min="265" max="265" width="1" style="2" customWidth="1"/>
    <col min="266" max="266" width="31" style="2" customWidth="1"/>
    <col min="267" max="267" width="3.42578125" style="2" customWidth="1"/>
    <col min="268" max="268" width="3.85546875" style="2" customWidth="1"/>
    <col min="269" max="269" width="2.7109375" style="2" customWidth="1"/>
    <col min="270" max="270" width="2.85546875" style="2" customWidth="1"/>
    <col min="271" max="271" width="3.85546875" style="2" customWidth="1"/>
    <col min="272" max="272" width="2.85546875" style="2" customWidth="1"/>
    <col min="273" max="273" width="2.42578125" style="2" customWidth="1"/>
    <col min="274" max="274" width="1.140625" style="2" customWidth="1"/>
    <col min="275" max="275" width="8.140625" style="2" customWidth="1"/>
    <col min="276" max="276" width="7.42578125" style="2" customWidth="1"/>
    <col min="277" max="277" width="9.28515625" style="2" customWidth="1"/>
    <col min="278" max="278" width="11.85546875" style="2" customWidth="1"/>
    <col min="279" max="279" width="11.28515625" style="2" bestFit="1" customWidth="1"/>
    <col min="280" max="280" width="19.7109375" style="2" customWidth="1"/>
    <col min="281" max="281" width="17.42578125" style="2" customWidth="1"/>
    <col min="282" max="512" width="9.140625" style="2"/>
    <col min="513" max="514" width="3.42578125" style="2" customWidth="1"/>
    <col min="515" max="515" width="2.85546875" style="2" customWidth="1"/>
    <col min="516" max="516" width="2.28515625" style="2" customWidth="1"/>
    <col min="517" max="517" width="1.85546875" style="2" customWidth="1"/>
    <col min="518" max="518" width="9.140625" style="2" customWidth="1"/>
    <col min="519" max="519" width="2" style="2" customWidth="1"/>
    <col min="520" max="520" width="0" style="2" hidden="1" customWidth="1"/>
    <col min="521" max="521" width="1" style="2" customWidth="1"/>
    <col min="522" max="522" width="31" style="2" customWidth="1"/>
    <col min="523" max="523" width="3.42578125" style="2" customWidth="1"/>
    <col min="524" max="524" width="3.85546875" style="2" customWidth="1"/>
    <col min="525" max="525" width="2.7109375" style="2" customWidth="1"/>
    <col min="526" max="526" width="2.85546875" style="2" customWidth="1"/>
    <col min="527" max="527" width="3.85546875" style="2" customWidth="1"/>
    <col min="528" max="528" width="2.85546875" style="2" customWidth="1"/>
    <col min="529" max="529" width="2.42578125" style="2" customWidth="1"/>
    <col min="530" max="530" width="1.140625" style="2" customWidth="1"/>
    <col min="531" max="531" width="8.140625" style="2" customWidth="1"/>
    <col min="532" max="532" width="7.42578125" style="2" customWidth="1"/>
    <col min="533" max="533" width="9.28515625" style="2" customWidth="1"/>
    <col min="534" max="534" width="11.85546875" style="2" customWidth="1"/>
    <col min="535" max="535" width="11.28515625" style="2" bestFit="1" customWidth="1"/>
    <col min="536" max="536" width="19.7109375" style="2" customWidth="1"/>
    <col min="537" max="537" width="17.42578125" style="2" customWidth="1"/>
    <col min="538" max="768" width="9.140625" style="2"/>
    <col min="769" max="770" width="3.42578125" style="2" customWidth="1"/>
    <col min="771" max="771" width="2.85546875" style="2" customWidth="1"/>
    <col min="772" max="772" width="2.28515625" style="2" customWidth="1"/>
    <col min="773" max="773" width="1.85546875" style="2" customWidth="1"/>
    <col min="774" max="774" width="9.140625" style="2" customWidth="1"/>
    <col min="775" max="775" width="2" style="2" customWidth="1"/>
    <col min="776" max="776" width="0" style="2" hidden="1" customWidth="1"/>
    <col min="777" max="777" width="1" style="2" customWidth="1"/>
    <col min="778" max="778" width="31" style="2" customWidth="1"/>
    <col min="779" max="779" width="3.42578125" style="2" customWidth="1"/>
    <col min="780" max="780" width="3.85546875" style="2" customWidth="1"/>
    <col min="781" max="781" width="2.7109375" style="2" customWidth="1"/>
    <col min="782" max="782" width="2.85546875" style="2" customWidth="1"/>
    <col min="783" max="783" width="3.85546875" style="2" customWidth="1"/>
    <col min="784" max="784" width="2.85546875" style="2" customWidth="1"/>
    <col min="785" max="785" width="2.42578125" style="2" customWidth="1"/>
    <col min="786" max="786" width="1.140625" style="2" customWidth="1"/>
    <col min="787" max="787" width="8.140625" style="2" customWidth="1"/>
    <col min="788" max="788" width="7.42578125" style="2" customWidth="1"/>
    <col min="789" max="789" width="9.28515625" style="2" customWidth="1"/>
    <col min="790" max="790" width="11.85546875" style="2" customWidth="1"/>
    <col min="791" max="791" width="11.28515625" style="2" bestFit="1" customWidth="1"/>
    <col min="792" max="792" width="19.7109375" style="2" customWidth="1"/>
    <col min="793" max="793" width="17.42578125" style="2" customWidth="1"/>
    <col min="794" max="1024" width="9.140625" style="2"/>
    <col min="1025" max="1026" width="3.42578125" style="2" customWidth="1"/>
    <col min="1027" max="1027" width="2.85546875" style="2" customWidth="1"/>
    <col min="1028" max="1028" width="2.28515625" style="2" customWidth="1"/>
    <col min="1029" max="1029" width="1.85546875" style="2" customWidth="1"/>
    <col min="1030" max="1030" width="9.140625" style="2" customWidth="1"/>
    <col min="1031" max="1031" width="2" style="2" customWidth="1"/>
    <col min="1032" max="1032" width="0" style="2" hidden="1" customWidth="1"/>
    <col min="1033" max="1033" width="1" style="2" customWidth="1"/>
    <col min="1034" max="1034" width="31" style="2" customWidth="1"/>
    <col min="1035" max="1035" width="3.42578125" style="2" customWidth="1"/>
    <col min="1036" max="1036" width="3.85546875" style="2" customWidth="1"/>
    <col min="1037" max="1037" width="2.7109375" style="2" customWidth="1"/>
    <col min="1038" max="1038" width="2.85546875" style="2" customWidth="1"/>
    <col min="1039" max="1039" width="3.85546875" style="2" customWidth="1"/>
    <col min="1040" max="1040" width="2.85546875" style="2" customWidth="1"/>
    <col min="1041" max="1041" width="2.42578125" style="2" customWidth="1"/>
    <col min="1042" max="1042" width="1.140625" style="2" customWidth="1"/>
    <col min="1043" max="1043" width="8.140625" style="2" customWidth="1"/>
    <col min="1044" max="1044" width="7.42578125" style="2" customWidth="1"/>
    <col min="1045" max="1045" width="9.28515625" style="2" customWidth="1"/>
    <col min="1046" max="1046" width="11.85546875" style="2" customWidth="1"/>
    <col min="1047" max="1047" width="11.28515625" style="2" bestFit="1" customWidth="1"/>
    <col min="1048" max="1048" width="19.7109375" style="2" customWidth="1"/>
    <col min="1049" max="1049" width="17.42578125" style="2" customWidth="1"/>
    <col min="1050" max="1280" width="9.140625" style="2"/>
    <col min="1281" max="1282" width="3.42578125" style="2" customWidth="1"/>
    <col min="1283" max="1283" width="2.85546875" style="2" customWidth="1"/>
    <col min="1284" max="1284" width="2.28515625" style="2" customWidth="1"/>
    <col min="1285" max="1285" width="1.85546875" style="2" customWidth="1"/>
    <col min="1286" max="1286" width="9.140625" style="2" customWidth="1"/>
    <col min="1287" max="1287" width="2" style="2" customWidth="1"/>
    <col min="1288" max="1288" width="0" style="2" hidden="1" customWidth="1"/>
    <col min="1289" max="1289" width="1" style="2" customWidth="1"/>
    <col min="1290" max="1290" width="31" style="2" customWidth="1"/>
    <col min="1291" max="1291" width="3.42578125" style="2" customWidth="1"/>
    <col min="1292" max="1292" width="3.85546875" style="2" customWidth="1"/>
    <col min="1293" max="1293" width="2.7109375" style="2" customWidth="1"/>
    <col min="1294" max="1294" width="2.85546875" style="2" customWidth="1"/>
    <col min="1295" max="1295" width="3.85546875" style="2" customWidth="1"/>
    <col min="1296" max="1296" width="2.85546875" style="2" customWidth="1"/>
    <col min="1297" max="1297" width="2.42578125" style="2" customWidth="1"/>
    <col min="1298" max="1298" width="1.140625" style="2" customWidth="1"/>
    <col min="1299" max="1299" width="8.140625" style="2" customWidth="1"/>
    <col min="1300" max="1300" width="7.42578125" style="2" customWidth="1"/>
    <col min="1301" max="1301" width="9.28515625" style="2" customWidth="1"/>
    <col min="1302" max="1302" width="11.85546875" style="2" customWidth="1"/>
    <col min="1303" max="1303" width="11.28515625" style="2" bestFit="1" customWidth="1"/>
    <col min="1304" max="1304" width="19.7109375" style="2" customWidth="1"/>
    <col min="1305" max="1305" width="17.42578125" style="2" customWidth="1"/>
    <col min="1306" max="1536" width="9.140625" style="2"/>
    <col min="1537" max="1538" width="3.42578125" style="2" customWidth="1"/>
    <col min="1539" max="1539" width="2.85546875" style="2" customWidth="1"/>
    <col min="1540" max="1540" width="2.28515625" style="2" customWidth="1"/>
    <col min="1541" max="1541" width="1.85546875" style="2" customWidth="1"/>
    <col min="1542" max="1542" width="9.140625" style="2" customWidth="1"/>
    <col min="1543" max="1543" width="2" style="2" customWidth="1"/>
    <col min="1544" max="1544" width="0" style="2" hidden="1" customWidth="1"/>
    <col min="1545" max="1545" width="1" style="2" customWidth="1"/>
    <col min="1546" max="1546" width="31" style="2" customWidth="1"/>
    <col min="1547" max="1547" width="3.42578125" style="2" customWidth="1"/>
    <col min="1548" max="1548" width="3.85546875" style="2" customWidth="1"/>
    <col min="1549" max="1549" width="2.7109375" style="2" customWidth="1"/>
    <col min="1550" max="1550" width="2.85546875" style="2" customWidth="1"/>
    <col min="1551" max="1551" width="3.85546875" style="2" customWidth="1"/>
    <col min="1552" max="1552" width="2.85546875" style="2" customWidth="1"/>
    <col min="1553" max="1553" width="2.42578125" style="2" customWidth="1"/>
    <col min="1554" max="1554" width="1.140625" style="2" customWidth="1"/>
    <col min="1555" max="1555" width="8.140625" style="2" customWidth="1"/>
    <col min="1556" max="1556" width="7.42578125" style="2" customWidth="1"/>
    <col min="1557" max="1557" width="9.28515625" style="2" customWidth="1"/>
    <col min="1558" max="1558" width="11.85546875" style="2" customWidth="1"/>
    <col min="1559" max="1559" width="11.28515625" style="2" bestFit="1" customWidth="1"/>
    <col min="1560" max="1560" width="19.7109375" style="2" customWidth="1"/>
    <col min="1561" max="1561" width="17.42578125" style="2" customWidth="1"/>
    <col min="1562" max="1792" width="9.140625" style="2"/>
    <col min="1793" max="1794" width="3.42578125" style="2" customWidth="1"/>
    <col min="1795" max="1795" width="2.85546875" style="2" customWidth="1"/>
    <col min="1796" max="1796" width="2.28515625" style="2" customWidth="1"/>
    <col min="1797" max="1797" width="1.85546875" style="2" customWidth="1"/>
    <col min="1798" max="1798" width="9.140625" style="2" customWidth="1"/>
    <col min="1799" max="1799" width="2" style="2" customWidth="1"/>
    <col min="1800" max="1800" width="0" style="2" hidden="1" customWidth="1"/>
    <col min="1801" max="1801" width="1" style="2" customWidth="1"/>
    <col min="1802" max="1802" width="31" style="2" customWidth="1"/>
    <col min="1803" max="1803" width="3.42578125" style="2" customWidth="1"/>
    <col min="1804" max="1804" width="3.85546875" style="2" customWidth="1"/>
    <col min="1805" max="1805" width="2.7109375" style="2" customWidth="1"/>
    <col min="1806" max="1806" width="2.85546875" style="2" customWidth="1"/>
    <col min="1807" max="1807" width="3.85546875" style="2" customWidth="1"/>
    <col min="1808" max="1808" width="2.85546875" style="2" customWidth="1"/>
    <col min="1809" max="1809" width="2.42578125" style="2" customWidth="1"/>
    <col min="1810" max="1810" width="1.140625" style="2" customWidth="1"/>
    <col min="1811" max="1811" width="8.140625" style="2" customWidth="1"/>
    <col min="1812" max="1812" width="7.42578125" style="2" customWidth="1"/>
    <col min="1813" max="1813" width="9.28515625" style="2" customWidth="1"/>
    <col min="1814" max="1814" width="11.85546875" style="2" customWidth="1"/>
    <col min="1815" max="1815" width="11.28515625" style="2" bestFit="1" customWidth="1"/>
    <col min="1816" max="1816" width="19.7109375" style="2" customWidth="1"/>
    <col min="1817" max="1817" width="17.42578125" style="2" customWidth="1"/>
    <col min="1818" max="2048" width="9.140625" style="2"/>
    <col min="2049" max="2050" width="3.42578125" style="2" customWidth="1"/>
    <col min="2051" max="2051" width="2.85546875" style="2" customWidth="1"/>
    <col min="2052" max="2052" width="2.28515625" style="2" customWidth="1"/>
    <col min="2053" max="2053" width="1.85546875" style="2" customWidth="1"/>
    <col min="2054" max="2054" width="9.140625" style="2" customWidth="1"/>
    <col min="2055" max="2055" width="2" style="2" customWidth="1"/>
    <col min="2056" max="2056" width="0" style="2" hidden="1" customWidth="1"/>
    <col min="2057" max="2057" width="1" style="2" customWidth="1"/>
    <col min="2058" max="2058" width="31" style="2" customWidth="1"/>
    <col min="2059" max="2059" width="3.42578125" style="2" customWidth="1"/>
    <col min="2060" max="2060" width="3.85546875" style="2" customWidth="1"/>
    <col min="2061" max="2061" width="2.7109375" style="2" customWidth="1"/>
    <col min="2062" max="2062" width="2.85546875" style="2" customWidth="1"/>
    <col min="2063" max="2063" width="3.85546875" style="2" customWidth="1"/>
    <col min="2064" max="2064" width="2.85546875" style="2" customWidth="1"/>
    <col min="2065" max="2065" width="2.42578125" style="2" customWidth="1"/>
    <col min="2066" max="2066" width="1.140625" style="2" customWidth="1"/>
    <col min="2067" max="2067" width="8.140625" style="2" customWidth="1"/>
    <col min="2068" max="2068" width="7.42578125" style="2" customWidth="1"/>
    <col min="2069" max="2069" width="9.28515625" style="2" customWidth="1"/>
    <col min="2070" max="2070" width="11.85546875" style="2" customWidth="1"/>
    <col min="2071" max="2071" width="11.28515625" style="2" bestFit="1" customWidth="1"/>
    <col min="2072" max="2072" width="19.7109375" style="2" customWidth="1"/>
    <col min="2073" max="2073" width="17.42578125" style="2" customWidth="1"/>
    <col min="2074" max="2304" width="9.140625" style="2"/>
    <col min="2305" max="2306" width="3.42578125" style="2" customWidth="1"/>
    <col min="2307" max="2307" width="2.85546875" style="2" customWidth="1"/>
    <col min="2308" max="2308" width="2.28515625" style="2" customWidth="1"/>
    <col min="2309" max="2309" width="1.85546875" style="2" customWidth="1"/>
    <col min="2310" max="2310" width="9.140625" style="2" customWidth="1"/>
    <col min="2311" max="2311" width="2" style="2" customWidth="1"/>
    <col min="2312" max="2312" width="0" style="2" hidden="1" customWidth="1"/>
    <col min="2313" max="2313" width="1" style="2" customWidth="1"/>
    <col min="2314" max="2314" width="31" style="2" customWidth="1"/>
    <col min="2315" max="2315" width="3.42578125" style="2" customWidth="1"/>
    <col min="2316" max="2316" width="3.85546875" style="2" customWidth="1"/>
    <col min="2317" max="2317" width="2.7109375" style="2" customWidth="1"/>
    <col min="2318" max="2318" width="2.85546875" style="2" customWidth="1"/>
    <col min="2319" max="2319" width="3.85546875" style="2" customWidth="1"/>
    <col min="2320" max="2320" width="2.85546875" style="2" customWidth="1"/>
    <col min="2321" max="2321" width="2.42578125" style="2" customWidth="1"/>
    <col min="2322" max="2322" width="1.140625" style="2" customWidth="1"/>
    <col min="2323" max="2323" width="8.140625" style="2" customWidth="1"/>
    <col min="2324" max="2324" width="7.42578125" style="2" customWidth="1"/>
    <col min="2325" max="2325" width="9.28515625" style="2" customWidth="1"/>
    <col min="2326" max="2326" width="11.85546875" style="2" customWidth="1"/>
    <col min="2327" max="2327" width="11.28515625" style="2" bestFit="1" customWidth="1"/>
    <col min="2328" max="2328" width="19.7109375" style="2" customWidth="1"/>
    <col min="2329" max="2329" width="17.42578125" style="2" customWidth="1"/>
    <col min="2330" max="2560" width="9.140625" style="2"/>
    <col min="2561" max="2562" width="3.42578125" style="2" customWidth="1"/>
    <col min="2563" max="2563" width="2.85546875" style="2" customWidth="1"/>
    <col min="2564" max="2564" width="2.28515625" style="2" customWidth="1"/>
    <col min="2565" max="2565" width="1.85546875" style="2" customWidth="1"/>
    <col min="2566" max="2566" width="9.140625" style="2" customWidth="1"/>
    <col min="2567" max="2567" width="2" style="2" customWidth="1"/>
    <col min="2568" max="2568" width="0" style="2" hidden="1" customWidth="1"/>
    <col min="2569" max="2569" width="1" style="2" customWidth="1"/>
    <col min="2570" max="2570" width="31" style="2" customWidth="1"/>
    <col min="2571" max="2571" width="3.42578125" style="2" customWidth="1"/>
    <col min="2572" max="2572" width="3.85546875" style="2" customWidth="1"/>
    <col min="2573" max="2573" width="2.7109375" style="2" customWidth="1"/>
    <col min="2574" max="2574" width="2.85546875" style="2" customWidth="1"/>
    <col min="2575" max="2575" width="3.85546875" style="2" customWidth="1"/>
    <col min="2576" max="2576" width="2.85546875" style="2" customWidth="1"/>
    <col min="2577" max="2577" width="2.42578125" style="2" customWidth="1"/>
    <col min="2578" max="2578" width="1.140625" style="2" customWidth="1"/>
    <col min="2579" max="2579" width="8.140625" style="2" customWidth="1"/>
    <col min="2580" max="2580" width="7.42578125" style="2" customWidth="1"/>
    <col min="2581" max="2581" width="9.28515625" style="2" customWidth="1"/>
    <col min="2582" max="2582" width="11.85546875" style="2" customWidth="1"/>
    <col min="2583" max="2583" width="11.28515625" style="2" bestFit="1" customWidth="1"/>
    <col min="2584" max="2584" width="19.7109375" style="2" customWidth="1"/>
    <col min="2585" max="2585" width="17.42578125" style="2" customWidth="1"/>
    <col min="2586" max="2816" width="9.140625" style="2"/>
    <col min="2817" max="2818" width="3.42578125" style="2" customWidth="1"/>
    <col min="2819" max="2819" width="2.85546875" style="2" customWidth="1"/>
    <col min="2820" max="2820" width="2.28515625" style="2" customWidth="1"/>
    <col min="2821" max="2821" width="1.85546875" style="2" customWidth="1"/>
    <col min="2822" max="2822" width="9.140625" style="2" customWidth="1"/>
    <col min="2823" max="2823" width="2" style="2" customWidth="1"/>
    <col min="2824" max="2824" width="0" style="2" hidden="1" customWidth="1"/>
    <col min="2825" max="2825" width="1" style="2" customWidth="1"/>
    <col min="2826" max="2826" width="31" style="2" customWidth="1"/>
    <col min="2827" max="2827" width="3.42578125" style="2" customWidth="1"/>
    <col min="2828" max="2828" width="3.85546875" style="2" customWidth="1"/>
    <col min="2829" max="2829" width="2.7109375" style="2" customWidth="1"/>
    <col min="2830" max="2830" width="2.85546875" style="2" customWidth="1"/>
    <col min="2831" max="2831" width="3.85546875" style="2" customWidth="1"/>
    <col min="2832" max="2832" width="2.85546875" style="2" customWidth="1"/>
    <col min="2833" max="2833" width="2.42578125" style="2" customWidth="1"/>
    <col min="2834" max="2834" width="1.140625" style="2" customWidth="1"/>
    <col min="2835" max="2835" width="8.140625" style="2" customWidth="1"/>
    <col min="2836" max="2836" width="7.42578125" style="2" customWidth="1"/>
    <col min="2837" max="2837" width="9.28515625" style="2" customWidth="1"/>
    <col min="2838" max="2838" width="11.85546875" style="2" customWidth="1"/>
    <col min="2839" max="2839" width="11.28515625" style="2" bestFit="1" customWidth="1"/>
    <col min="2840" max="2840" width="19.7109375" style="2" customWidth="1"/>
    <col min="2841" max="2841" width="17.42578125" style="2" customWidth="1"/>
    <col min="2842" max="3072" width="9.140625" style="2"/>
    <col min="3073" max="3074" width="3.42578125" style="2" customWidth="1"/>
    <col min="3075" max="3075" width="2.85546875" style="2" customWidth="1"/>
    <col min="3076" max="3076" width="2.28515625" style="2" customWidth="1"/>
    <col min="3077" max="3077" width="1.85546875" style="2" customWidth="1"/>
    <col min="3078" max="3078" width="9.140625" style="2" customWidth="1"/>
    <col min="3079" max="3079" width="2" style="2" customWidth="1"/>
    <col min="3080" max="3080" width="0" style="2" hidden="1" customWidth="1"/>
    <col min="3081" max="3081" width="1" style="2" customWidth="1"/>
    <col min="3082" max="3082" width="31" style="2" customWidth="1"/>
    <col min="3083" max="3083" width="3.42578125" style="2" customWidth="1"/>
    <col min="3084" max="3084" width="3.85546875" style="2" customWidth="1"/>
    <col min="3085" max="3085" width="2.7109375" style="2" customWidth="1"/>
    <col min="3086" max="3086" width="2.85546875" style="2" customWidth="1"/>
    <col min="3087" max="3087" width="3.85546875" style="2" customWidth="1"/>
    <col min="3088" max="3088" width="2.85546875" style="2" customWidth="1"/>
    <col min="3089" max="3089" width="2.42578125" style="2" customWidth="1"/>
    <col min="3090" max="3090" width="1.140625" style="2" customWidth="1"/>
    <col min="3091" max="3091" width="8.140625" style="2" customWidth="1"/>
    <col min="3092" max="3092" width="7.42578125" style="2" customWidth="1"/>
    <col min="3093" max="3093" width="9.28515625" style="2" customWidth="1"/>
    <col min="3094" max="3094" width="11.85546875" style="2" customWidth="1"/>
    <col min="3095" max="3095" width="11.28515625" style="2" bestFit="1" customWidth="1"/>
    <col min="3096" max="3096" width="19.7109375" style="2" customWidth="1"/>
    <col min="3097" max="3097" width="17.42578125" style="2" customWidth="1"/>
    <col min="3098" max="3328" width="9.140625" style="2"/>
    <col min="3329" max="3330" width="3.42578125" style="2" customWidth="1"/>
    <col min="3331" max="3331" width="2.85546875" style="2" customWidth="1"/>
    <col min="3332" max="3332" width="2.28515625" style="2" customWidth="1"/>
    <col min="3333" max="3333" width="1.85546875" style="2" customWidth="1"/>
    <col min="3334" max="3334" width="9.140625" style="2" customWidth="1"/>
    <col min="3335" max="3335" width="2" style="2" customWidth="1"/>
    <col min="3336" max="3336" width="0" style="2" hidden="1" customWidth="1"/>
    <col min="3337" max="3337" width="1" style="2" customWidth="1"/>
    <col min="3338" max="3338" width="31" style="2" customWidth="1"/>
    <col min="3339" max="3339" width="3.42578125" style="2" customWidth="1"/>
    <col min="3340" max="3340" width="3.85546875" style="2" customWidth="1"/>
    <col min="3341" max="3341" width="2.7109375" style="2" customWidth="1"/>
    <col min="3342" max="3342" width="2.85546875" style="2" customWidth="1"/>
    <col min="3343" max="3343" width="3.85546875" style="2" customWidth="1"/>
    <col min="3344" max="3344" width="2.85546875" style="2" customWidth="1"/>
    <col min="3345" max="3345" width="2.42578125" style="2" customWidth="1"/>
    <col min="3346" max="3346" width="1.140625" style="2" customWidth="1"/>
    <col min="3347" max="3347" width="8.140625" style="2" customWidth="1"/>
    <col min="3348" max="3348" width="7.42578125" style="2" customWidth="1"/>
    <col min="3349" max="3349" width="9.28515625" style="2" customWidth="1"/>
    <col min="3350" max="3350" width="11.85546875" style="2" customWidth="1"/>
    <col min="3351" max="3351" width="11.28515625" style="2" bestFit="1" customWidth="1"/>
    <col min="3352" max="3352" width="19.7109375" style="2" customWidth="1"/>
    <col min="3353" max="3353" width="17.42578125" style="2" customWidth="1"/>
    <col min="3354" max="3584" width="9.140625" style="2"/>
    <col min="3585" max="3586" width="3.42578125" style="2" customWidth="1"/>
    <col min="3587" max="3587" width="2.85546875" style="2" customWidth="1"/>
    <col min="3588" max="3588" width="2.28515625" style="2" customWidth="1"/>
    <col min="3589" max="3589" width="1.85546875" style="2" customWidth="1"/>
    <col min="3590" max="3590" width="9.140625" style="2" customWidth="1"/>
    <col min="3591" max="3591" width="2" style="2" customWidth="1"/>
    <col min="3592" max="3592" width="0" style="2" hidden="1" customWidth="1"/>
    <col min="3593" max="3593" width="1" style="2" customWidth="1"/>
    <col min="3594" max="3594" width="31" style="2" customWidth="1"/>
    <col min="3595" max="3595" width="3.42578125" style="2" customWidth="1"/>
    <col min="3596" max="3596" width="3.85546875" style="2" customWidth="1"/>
    <col min="3597" max="3597" width="2.7109375" style="2" customWidth="1"/>
    <col min="3598" max="3598" width="2.85546875" style="2" customWidth="1"/>
    <col min="3599" max="3599" width="3.85546875" style="2" customWidth="1"/>
    <col min="3600" max="3600" width="2.85546875" style="2" customWidth="1"/>
    <col min="3601" max="3601" width="2.42578125" style="2" customWidth="1"/>
    <col min="3602" max="3602" width="1.140625" style="2" customWidth="1"/>
    <col min="3603" max="3603" width="8.140625" style="2" customWidth="1"/>
    <col min="3604" max="3604" width="7.42578125" style="2" customWidth="1"/>
    <col min="3605" max="3605" width="9.28515625" style="2" customWidth="1"/>
    <col min="3606" max="3606" width="11.85546875" style="2" customWidth="1"/>
    <col min="3607" max="3607" width="11.28515625" style="2" bestFit="1" customWidth="1"/>
    <col min="3608" max="3608" width="19.7109375" style="2" customWidth="1"/>
    <col min="3609" max="3609" width="17.42578125" style="2" customWidth="1"/>
    <col min="3610" max="3840" width="9.140625" style="2"/>
    <col min="3841" max="3842" width="3.42578125" style="2" customWidth="1"/>
    <col min="3843" max="3843" width="2.85546875" style="2" customWidth="1"/>
    <col min="3844" max="3844" width="2.28515625" style="2" customWidth="1"/>
    <col min="3845" max="3845" width="1.85546875" style="2" customWidth="1"/>
    <col min="3846" max="3846" width="9.140625" style="2" customWidth="1"/>
    <col min="3847" max="3847" width="2" style="2" customWidth="1"/>
    <col min="3848" max="3848" width="0" style="2" hidden="1" customWidth="1"/>
    <col min="3849" max="3849" width="1" style="2" customWidth="1"/>
    <col min="3850" max="3850" width="31" style="2" customWidth="1"/>
    <col min="3851" max="3851" width="3.42578125" style="2" customWidth="1"/>
    <col min="3852" max="3852" width="3.85546875" style="2" customWidth="1"/>
    <col min="3853" max="3853" width="2.7109375" style="2" customWidth="1"/>
    <col min="3854" max="3854" width="2.85546875" style="2" customWidth="1"/>
    <col min="3855" max="3855" width="3.85546875" style="2" customWidth="1"/>
    <col min="3856" max="3856" width="2.85546875" style="2" customWidth="1"/>
    <col min="3857" max="3857" width="2.42578125" style="2" customWidth="1"/>
    <col min="3858" max="3858" width="1.140625" style="2" customWidth="1"/>
    <col min="3859" max="3859" width="8.140625" style="2" customWidth="1"/>
    <col min="3860" max="3860" width="7.42578125" style="2" customWidth="1"/>
    <col min="3861" max="3861" width="9.28515625" style="2" customWidth="1"/>
    <col min="3862" max="3862" width="11.85546875" style="2" customWidth="1"/>
    <col min="3863" max="3863" width="11.28515625" style="2" bestFit="1" customWidth="1"/>
    <col min="3864" max="3864" width="19.7109375" style="2" customWidth="1"/>
    <col min="3865" max="3865" width="17.42578125" style="2" customWidth="1"/>
    <col min="3866" max="4096" width="9.140625" style="2"/>
    <col min="4097" max="4098" width="3.42578125" style="2" customWidth="1"/>
    <col min="4099" max="4099" width="2.85546875" style="2" customWidth="1"/>
    <col min="4100" max="4100" width="2.28515625" style="2" customWidth="1"/>
    <col min="4101" max="4101" width="1.85546875" style="2" customWidth="1"/>
    <col min="4102" max="4102" width="9.140625" style="2" customWidth="1"/>
    <col min="4103" max="4103" width="2" style="2" customWidth="1"/>
    <col min="4104" max="4104" width="0" style="2" hidden="1" customWidth="1"/>
    <col min="4105" max="4105" width="1" style="2" customWidth="1"/>
    <col min="4106" max="4106" width="31" style="2" customWidth="1"/>
    <col min="4107" max="4107" width="3.42578125" style="2" customWidth="1"/>
    <col min="4108" max="4108" width="3.85546875" style="2" customWidth="1"/>
    <col min="4109" max="4109" width="2.7109375" style="2" customWidth="1"/>
    <col min="4110" max="4110" width="2.85546875" style="2" customWidth="1"/>
    <col min="4111" max="4111" width="3.85546875" style="2" customWidth="1"/>
    <col min="4112" max="4112" width="2.85546875" style="2" customWidth="1"/>
    <col min="4113" max="4113" width="2.42578125" style="2" customWidth="1"/>
    <col min="4114" max="4114" width="1.140625" style="2" customWidth="1"/>
    <col min="4115" max="4115" width="8.140625" style="2" customWidth="1"/>
    <col min="4116" max="4116" width="7.42578125" style="2" customWidth="1"/>
    <col min="4117" max="4117" width="9.28515625" style="2" customWidth="1"/>
    <col min="4118" max="4118" width="11.85546875" style="2" customWidth="1"/>
    <col min="4119" max="4119" width="11.28515625" style="2" bestFit="1" customWidth="1"/>
    <col min="4120" max="4120" width="19.7109375" style="2" customWidth="1"/>
    <col min="4121" max="4121" width="17.42578125" style="2" customWidth="1"/>
    <col min="4122" max="4352" width="9.140625" style="2"/>
    <col min="4353" max="4354" width="3.42578125" style="2" customWidth="1"/>
    <col min="4355" max="4355" width="2.85546875" style="2" customWidth="1"/>
    <col min="4356" max="4356" width="2.28515625" style="2" customWidth="1"/>
    <col min="4357" max="4357" width="1.85546875" style="2" customWidth="1"/>
    <col min="4358" max="4358" width="9.140625" style="2" customWidth="1"/>
    <col min="4359" max="4359" width="2" style="2" customWidth="1"/>
    <col min="4360" max="4360" width="0" style="2" hidden="1" customWidth="1"/>
    <col min="4361" max="4361" width="1" style="2" customWidth="1"/>
    <col min="4362" max="4362" width="31" style="2" customWidth="1"/>
    <col min="4363" max="4363" width="3.42578125" style="2" customWidth="1"/>
    <col min="4364" max="4364" width="3.85546875" style="2" customWidth="1"/>
    <col min="4365" max="4365" width="2.7109375" style="2" customWidth="1"/>
    <col min="4366" max="4366" width="2.85546875" style="2" customWidth="1"/>
    <col min="4367" max="4367" width="3.85546875" style="2" customWidth="1"/>
    <col min="4368" max="4368" width="2.85546875" style="2" customWidth="1"/>
    <col min="4369" max="4369" width="2.42578125" style="2" customWidth="1"/>
    <col min="4370" max="4370" width="1.140625" style="2" customWidth="1"/>
    <col min="4371" max="4371" width="8.140625" style="2" customWidth="1"/>
    <col min="4372" max="4372" width="7.42578125" style="2" customWidth="1"/>
    <col min="4373" max="4373" width="9.28515625" style="2" customWidth="1"/>
    <col min="4374" max="4374" width="11.85546875" style="2" customWidth="1"/>
    <col min="4375" max="4375" width="11.28515625" style="2" bestFit="1" customWidth="1"/>
    <col min="4376" max="4376" width="19.7109375" style="2" customWidth="1"/>
    <col min="4377" max="4377" width="17.42578125" style="2" customWidth="1"/>
    <col min="4378" max="4608" width="9.140625" style="2"/>
    <col min="4609" max="4610" width="3.42578125" style="2" customWidth="1"/>
    <col min="4611" max="4611" width="2.85546875" style="2" customWidth="1"/>
    <col min="4612" max="4612" width="2.28515625" style="2" customWidth="1"/>
    <col min="4613" max="4613" width="1.85546875" style="2" customWidth="1"/>
    <col min="4614" max="4614" width="9.140625" style="2" customWidth="1"/>
    <col min="4615" max="4615" width="2" style="2" customWidth="1"/>
    <col min="4616" max="4616" width="0" style="2" hidden="1" customWidth="1"/>
    <col min="4617" max="4617" width="1" style="2" customWidth="1"/>
    <col min="4618" max="4618" width="31" style="2" customWidth="1"/>
    <col min="4619" max="4619" width="3.42578125" style="2" customWidth="1"/>
    <col min="4620" max="4620" width="3.85546875" style="2" customWidth="1"/>
    <col min="4621" max="4621" width="2.7109375" style="2" customWidth="1"/>
    <col min="4622" max="4622" width="2.85546875" style="2" customWidth="1"/>
    <col min="4623" max="4623" width="3.85546875" style="2" customWidth="1"/>
    <col min="4624" max="4624" width="2.85546875" style="2" customWidth="1"/>
    <col min="4625" max="4625" width="2.42578125" style="2" customWidth="1"/>
    <col min="4626" max="4626" width="1.140625" style="2" customWidth="1"/>
    <col min="4627" max="4627" width="8.140625" style="2" customWidth="1"/>
    <col min="4628" max="4628" width="7.42578125" style="2" customWidth="1"/>
    <col min="4629" max="4629" width="9.28515625" style="2" customWidth="1"/>
    <col min="4630" max="4630" width="11.85546875" style="2" customWidth="1"/>
    <col min="4631" max="4631" width="11.28515625" style="2" bestFit="1" customWidth="1"/>
    <col min="4632" max="4632" width="19.7109375" style="2" customWidth="1"/>
    <col min="4633" max="4633" width="17.42578125" style="2" customWidth="1"/>
    <col min="4634" max="4864" width="9.140625" style="2"/>
    <col min="4865" max="4866" width="3.42578125" style="2" customWidth="1"/>
    <col min="4867" max="4867" width="2.85546875" style="2" customWidth="1"/>
    <col min="4868" max="4868" width="2.28515625" style="2" customWidth="1"/>
    <col min="4869" max="4869" width="1.85546875" style="2" customWidth="1"/>
    <col min="4870" max="4870" width="9.140625" style="2" customWidth="1"/>
    <col min="4871" max="4871" width="2" style="2" customWidth="1"/>
    <col min="4872" max="4872" width="0" style="2" hidden="1" customWidth="1"/>
    <col min="4873" max="4873" width="1" style="2" customWidth="1"/>
    <col min="4874" max="4874" width="31" style="2" customWidth="1"/>
    <col min="4875" max="4875" width="3.42578125" style="2" customWidth="1"/>
    <col min="4876" max="4876" width="3.85546875" style="2" customWidth="1"/>
    <col min="4877" max="4877" width="2.7109375" style="2" customWidth="1"/>
    <col min="4878" max="4878" width="2.85546875" style="2" customWidth="1"/>
    <col min="4879" max="4879" width="3.85546875" style="2" customWidth="1"/>
    <col min="4880" max="4880" width="2.85546875" style="2" customWidth="1"/>
    <col min="4881" max="4881" width="2.42578125" style="2" customWidth="1"/>
    <col min="4882" max="4882" width="1.140625" style="2" customWidth="1"/>
    <col min="4883" max="4883" width="8.140625" style="2" customWidth="1"/>
    <col min="4884" max="4884" width="7.42578125" style="2" customWidth="1"/>
    <col min="4885" max="4885" width="9.28515625" style="2" customWidth="1"/>
    <col min="4886" max="4886" width="11.85546875" style="2" customWidth="1"/>
    <col min="4887" max="4887" width="11.28515625" style="2" bestFit="1" customWidth="1"/>
    <col min="4888" max="4888" width="19.7109375" style="2" customWidth="1"/>
    <col min="4889" max="4889" width="17.42578125" style="2" customWidth="1"/>
    <col min="4890" max="5120" width="9.140625" style="2"/>
    <col min="5121" max="5122" width="3.42578125" style="2" customWidth="1"/>
    <col min="5123" max="5123" width="2.85546875" style="2" customWidth="1"/>
    <col min="5124" max="5124" width="2.28515625" style="2" customWidth="1"/>
    <col min="5125" max="5125" width="1.85546875" style="2" customWidth="1"/>
    <col min="5126" max="5126" width="9.140625" style="2" customWidth="1"/>
    <col min="5127" max="5127" width="2" style="2" customWidth="1"/>
    <col min="5128" max="5128" width="0" style="2" hidden="1" customWidth="1"/>
    <col min="5129" max="5129" width="1" style="2" customWidth="1"/>
    <col min="5130" max="5130" width="31" style="2" customWidth="1"/>
    <col min="5131" max="5131" width="3.42578125" style="2" customWidth="1"/>
    <col min="5132" max="5132" width="3.85546875" style="2" customWidth="1"/>
    <col min="5133" max="5133" width="2.7109375" style="2" customWidth="1"/>
    <col min="5134" max="5134" width="2.85546875" style="2" customWidth="1"/>
    <col min="5135" max="5135" width="3.85546875" style="2" customWidth="1"/>
    <col min="5136" max="5136" width="2.85546875" style="2" customWidth="1"/>
    <col min="5137" max="5137" width="2.42578125" style="2" customWidth="1"/>
    <col min="5138" max="5138" width="1.140625" style="2" customWidth="1"/>
    <col min="5139" max="5139" width="8.140625" style="2" customWidth="1"/>
    <col min="5140" max="5140" width="7.42578125" style="2" customWidth="1"/>
    <col min="5141" max="5141" width="9.28515625" style="2" customWidth="1"/>
    <col min="5142" max="5142" width="11.85546875" style="2" customWidth="1"/>
    <col min="5143" max="5143" width="11.28515625" style="2" bestFit="1" customWidth="1"/>
    <col min="5144" max="5144" width="19.7109375" style="2" customWidth="1"/>
    <col min="5145" max="5145" width="17.42578125" style="2" customWidth="1"/>
    <col min="5146" max="5376" width="9.140625" style="2"/>
    <col min="5377" max="5378" width="3.42578125" style="2" customWidth="1"/>
    <col min="5379" max="5379" width="2.85546875" style="2" customWidth="1"/>
    <col min="5380" max="5380" width="2.28515625" style="2" customWidth="1"/>
    <col min="5381" max="5381" width="1.85546875" style="2" customWidth="1"/>
    <col min="5382" max="5382" width="9.140625" style="2" customWidth="1"/>
    <col min="5383" max="5383" width="2" style="2" customWidth="1"/>
    <col min="5384" max="5384" width="0" style="2" hidden="1" customWidth="1"/>
    <col min="5385" max="5385" width="1" style="2" customWidth="1"/>
    <col min="5386" max="5386" width="31" style="2" customWidth="1"/>
    <col min="5387" max="5387" width="3.42578125" style="2" customWidth="1"/>
    <col min="5388" max="5388" width="3.85546875" style="2" customWidth="1"/>
    <col min="5389" max="5389" width="2.7109375" style="2" customWidth="1"/>
    <col min="5390" max="5390" width="2.85546875" style="2" customWidth="1"/>
    <col min="5391" max="5391" width="3.85546875" style="2" customWidth="1"/>
    <col min="5392" max="5392" width="2.85546875" style="2" customWidth="1"/>
    <col min="5393" max="5393" width="2.42578125" style="2" customWidth="1"/>
    <col min="5394" max="5394" width="1.140625" style="2" customWidth="1"/>
    <col min="5395" max="5395" width="8.140625" style="2" customWidth="1"/>
    <col min="5396" max="5396" width="7.42578125" style="2" customWidth="1"/>
    <col min="5397" max="5397" width="9.28515625" style="2" customWidth="1"/>
    <col min="5398" max="5398" width="11.85546875" style="2" customWidth="1"/>
    <col min="5399" max="5399" width="11.28515625" style="2" bestFit="1" customWidth="1"/>
    <col min="5400" max="5400" width="19.7109375" style="2" customWidth="1"/>
    <col min="5401" max="5401" width="17.42578125" style="2" customWidth="1"/>
    <col min="5402" max="5632" width="9.140625" style="2"/>
    <col min="5633" max="5634" width="3.42578125" style="2" customWidth="1"/>
    <col min="5635" max="5635" width="2.85546875" style="2" customWidth="1"/>
    <col min="5636" max="5636" width="2.28515625" style="2" customWidth="1"/>
    <col min="5637" max="5637" width="1.85546875" style="2" customWidth="1"/>
    <col min="5638" max="5638" width="9.140625" style="2" customWidth="1"/>
    <col min="5639" max="5639" width="2" style="2" customWidth="1"/>
    <col min="5640" max="5640" width="0" style="2" hidden="1" customWidth="1"/>
    <col min="5641" max="5641" width="1" style="2" customWidth="1"/>
    <col min="5642" max="5642" width="31" style="2" customWidth="1"/>
    <col min="5643" max="5643" width="3.42578125" style="2" customWidth="1"/>
    <col min="5644" max="5644" width="3.85546875" style="2" customWidth="1"/>
    <col min="5645" max="5645" width="2.7109375" style="2" customWidth="1"/>
    <col min="5646" max="5646" width="2.85546875" style="2" customWidth="1"/>
    <col min="5647" max="5647" width="3.85546875" style="2" customWidth="1"/>
    <col min="5648" max="5648" width="2.85546875" style="2" customWidth="1"/>
    <col min="5649" max="5649" width="2.42578125" style="2" customWidth="1"/>
    <col min="5650" max="5650" width="1.140625" style="2" customWidth="1"/>
    <col min="5651" max="5651" width="8.140625" style="2" customWidth="1"/>
    <col min="5652" max="5652" width="7.42578125" style="2" customWidth="1"/>
    <col min="5653" max="5653" width="9.28515625" style="2" customWidth="1"/>
    <col min="5654" max="5654" width="11.85546875" style="2" customWidth="1"/>
    <col min="5655" max="5655" width="11.28515625" style="2" bestFit="1" customWidth="1"/>
    <col min="5656" max="5656" width="19.7109375" style="2" customWidth="1"/>
    <col min="5657" max="5657" width="17.42578125" style="2" customWidth="1"/>
    <col min="5658" max="5888" width="9.140625" style="2"/>
    <col min="5889" max="5890" width="3.42578125" style="2" customWidth="1"/>
    <col min="5891" max="5891" width="2.85546875" style="2" customWidth="1"/>
    <col min="5892" max="5892" width="2.28515625" style="2" customWidth="1"/>
    <col min="5893" max="5893" width="1.85546875" style="2" customWidth="1"/>
    <col min="5894" max="5894" width="9.140625" style="2" customWidth="1"/>
    <col min="5895" max="5895" width="2" style="2" customWidth="1"/>
    <col min="5896" max="5896" width="0" style="2" hidden="1" customWidth="1"/>
    <col min="5897" max="5897" width="1" style="2" customWidth="1"/>
    <col min="5898" max="5898" width="31" style="2" customWidth="1"/>
    <col min="5899" max="5899" width="3.42578125" style="2" customWidth="1"/>
    <col min="5900" max="5900" width="3.85546875" style="2" customWidth="1"/>
    <col min="5901" max="5901" width="2.7109375" style="2" customWidth="1"/>
    <col min="5902" max="5902" width="2.85546875" style="2" customWidth="1"/>
    <col min="5903" max="5903" width="3.85546875" style="2" customWidth="1"/>
    <col min="5904" max="5904" width="2.85546875" style="2" customWidth="1"/>
    <col min="5905" max="5905" width="2.42578125" style="2" customWidth="1"/>
    <col min="5906" max="5906" width="1.140625" style="2" customWidth="1"/>
    <col min="5907" max="5907" width="8.140625" style="2" customWidth="1"/>
    <col min="5908" max="5908" width="7.42578125" style="2" customWidth="1"/>
    <col min="5909" max="5909" width="9.28515625" style="2" customWidth="1"/>
    <col min="5910" max="5910" width="11.85546875" style="2" customWidth="1"/>
    <col min="5911" max="5911" width="11.28515625" style="2" bestFit="1" customWidth="1"/>
    <col min="5912" max="5912" width="19.7109375" style="2" customWidth="1"/>
    <col min="5913" max="5913" width="17.42578125" style="2" customWidth="1"/>
    <col min="5914" max="6144" width="9.140625" style="2"/>
    <col min="6145" max="6146" width="3.42578125" style="2" customWidth="1"/>
    <col min="6147" max="6147" width="2.85546875" style="2" customWidth="1"/>
    <col min="6148" max="6148" width="2.28515625" style="2" customWidth="1"/>
    <col min="6149" max="6149" width="1.85546875" style="2" customWidth="1"/>
    <col min="6150" max="6150" width="9.140625" style="2" customWidth="1"/>
    <col min="6151" max="6151" width="2" style="2" customWidth="1"/>
    <col min="6152" max="6152" width="0" style="2" hidden="1" customWidth="1"/>
    <col min="6153" max="6153" width="1" style="2" customWidth="1"/>
    <col min="6154" max="6154" width="31" style="2" customWidth="1"/>
    <col min="6155" max="6155" width="3.42578125" style="2" customWidth="1"/>
    <col min="6156" max="6156" width="3.85546875" style="2" customWidth="1"/>
    <col min="6157" max="6157" width="2.7109375" style="2" customWidth="1"/>
    <col min="6158" max="6158" width="2.85546875" style="2" customWidth="1"/>
    <col min="6159" max="6159" width="3.85546875" style="2" customWidth="1"/>
    <col min="6160" max="6160" width="2.85546875" style="2" customWidth="1"/>
    <col min="6161" max="6161" width="2.42578125" style="2" customWidth="1"/>
    <col min="6162" max="6162" width="1.140625" style="2" customWidth="1"/>
    <col min="6163" max="6163" width="8.140625" style="2" customWidth="1"/>
    <col min="6164" max="6164" width="7.42578125" style="2" customWidth="1"/>
    <col min="6165" max="6165" width="9.28515625" style="2" customWidth="1"/>
    <col min="6166" max="6166" width="11.85546875" style="2" customWidth="1"/>
    <col min="6167" max="6167" width="11.28515625" style="2" bestFit="1" customWidth="1"/>
    <col min="6168" max="6168" width="19.7109375" style="2" customWidth="1"/>
    <col min="6169" max="6169" width="17.42578125" style="2" customWidth="1"/>
    <col min="6170" max="6400" width="9.140625" style="2"/>
    <col min="6401" max="6402" width="3.42578125" style="2" customWidth="1"/>
    <col min="6403" max="6403" width="2.85546875" style="2" customWidth="1"/>
    <col min="6404" max="6404" width="2.28515625" style="2" customWidth="1"/>
    <col min="6405" max="6405" width="1.85546875" style="2" customWidth="1"/>
    <col min="6406" max="6406" width="9.140625" style="2" customWidth="1"/>
    <col min="6407" max="6407" width="2" style="2" customWidth="1"/>
    <col min="6408" max="6408" width="0" style="2" hidden="1" customWidth="1"/>
    <col min="6409" max="6409" width="1" style="2" customWidth="1"/>
    <col min="6410" max="6410" width="31" style="2" customWidth="1"/>
    <col min="6411" max="6411" width="3.42578125" style="2" customWidth="1"/>
    <col min="6412" max="6412" width="3.85546875" style="2" customWidth="1"/>
    <col min="6413" max="6413" width="2.7109375" style="2" customWidth="1"/>
    <col min="6414" max="6414" width="2.85546875" style="2" customWidth="1"/>
    <col min="6415" max="6415" width="3.85546875" style="2" customWidth="1"/>
    <col min="6416" max="6416" width="2.85546875" style="2" customWidth="1"/>
    <col min="6417" max="6417" width="2.42578125" style="2" customWidth="1"/>
    <col min="6418" max="6418" width="1.140625" style="2" customWidth="1"/>
    <col min="6419" max="6419" width="8.140625" style="2" customWidth="1"/>
    <col min="6420" max="6420" width="7.42578125" style="2" customWidth="1"/>
    <col min="6421" max="6421" width="9.28515625" style="2" customWidth="1"/>
    <col min="6422" max="6422" width="11.85546875" style="2" customWidth="1"/>
    <col min="6423" max="6423" width="11.28515625" style="2" bestFit="1" customWidth="1"/>
    <col min="6424" max="6424" width="19.7109375" style="2" customWidth="1"/>
    <col min="6425" max="6425" width="17.42578125" style="2" customWidth="1"/>
    <col min="6426" max="6656" width="9.140625" style="2"/>
    <col min="6657" max="6658" width="3.42578125" style="2" customWidth="1"/>
    <col min="6659" max="6659" width="2.85546875" style="2" customWidth="1"/>
    <col min="6660" max="6660" width="2.28515625" style="2" customWidth="1"/>
    <col min="6661" max="6661" width="1.85546875" style="2" customWidth="1"/>
    <col min="6662" max="6662" width="9.140625" style="2" customWidth="1"/>
    <col min="6663" max="6663" width="2" style="2" customWidth="1"/>
    <col min="6664" max="6664" width="0" style="2" hidden="1" customWidth="1"/>
    <col min="6665" max="6665" width="1" style="2" customWidth="1"/>
    <col min="6666" max="6666" width="31" style="2" customWidth="1"/>
    <col min="6667" max="6667" width="3.42578125" style="2" customWidth="1"/>
    <col min="6668" max="6668" width="3.85546875" style="2" customWidth="1"/>
    <col min="6669" max="6669" width="2.7109375" style="2" customWidth="1"/>
    <col min="6670" max="6670" width="2.85546875" style="2" customWidth="1"/>
    <col min="6671" max="6671" width="3.85546875" style="2" customWidth="1"/>
    <col min="6672" max="6672" width="2.85546875" style="2" customWidth="1"/>
    <col min="6673" max="6673" width="2.42578125" style="2" customWidth="1"/>
    <col min="6674" max="6674" width="1.140625" style="2" customWidth="1"/>
    <col min="6675" max="6675" width="8.140625" style="2" customWidth="1"/>
    <col min="6676" max="6676" width="7.42578125" style="2" customWidth="1"/>
    <col min="6677" max="6677" width="9.28515625" style="2" customWidth="1"/>
    <col min="6678" max="6678" width="11.85546875" style="2" customWidth="1"/>
    <col min="6679" max="6679" width="11.28515625" style="2" bestFit="1" customWidth="1"/>
    <col min="6680" max="6680" width="19.7109375" style="2" customWidth="1"/>
    <col min="6681" max="6681" width="17.42578125" style="2" customWidth="1"/>
    <col min="6682" max="6912" width="9.140625" style="2"/>
    <col min="6913" max="6914" width="3.42578125" style="2" customWidth="1"/>
    <col min="6915" max="6915" width="2.85546875" style="2" customWidth="1"/>
    <col min="6916" max="6916" width="2.28515625" style="2" customWidth="1"/>
    <col min="6917" max="6917" width="1.85546875" style="2" customWidth="1"/>
    <col min="6918" max="6918" width="9.140625" style="2" customWidth="1"/>
    <col min="6919" max="6919" width="2" style="2" customWidth="1"/>
    <col min="6920" max="6920" width="0" style="2" hidden="1" customWidth="1"/>
    <col min="6921" max="6921" width="1" style="2" customWidth="1"/>
    <col min="6922" max="6922" width="31" style="2" customWidth="1"/>
    <col min="6923" max="6923" width="3.42578125" style="2" customWidth="1"/>
    <col min="6924" max="6924" width="3.85546875" style="2" customWidth="1"/>
    <col min="6925" max="6925" width="2.7109375" style="2" customWidth="1"/>
    <col min="6926" max="6926" width="2.85546875" style="2" customWidth="1"/>
    <col min="6927" max="6927" width="3.85546875" style="2" customWidth="1"/>
    <col min="6928" max="6928" width="2.85546875" style="2" customWidth="1"/>
    <col min="6929" max="6929" width="2.42578125" style="2" customWidth="1"/>
    <col min="6930" max="6930" width="1.140625" style="2" customWidth="1"/>
    <col min="6931" max="6931" width="8.140625" style="2" customWidth="1"/>
    <col min="6932" max="6932" width="7.42578125" style="2" customWidth="1"/>
    <col min="6933" max="6933" width="9.28515625" style="2" customWidth="1"/>
    <col min="6934" max="6934" width="11.85546875" style="2" customWidth="1"/>
    <col min="6935" max="6935" width="11.28515625" style="2" bestFit="1" customWidth="1"/>
    <col min="6936" max="6936" width="19.7109375" style="2" customWidth="1"/>
    <col min="6937" max="6937" width="17.42578125" style="2" customWidth="1"/>
    <col min="6938" max="7168" width="9.140625" style="2"/>
    <col min="7169" max="7170" width="3.42578125" style="2" customWidth="1"/>
    <col min="7171" max="7171" width="2.85546875" style="2" customWidth="1"/>
    <col min="7172" max="7172" width="2.28515625" style="2" customWidth="1"/>
    <col min="7173" max="7173" width="1.85546875" style="2" customWidth="1"/>
    <col min="7174" max="7174" width="9.140625" style="2" customWidth="1"/>
    <col min="7175" max="7175" width="2" style="2" customWidth="1"/>
    <col min="7176" max="7176" width="0" style="2" hidden="1" customWidth="1"/>
    <col min="7177" max="7177" width="1" style="2" customWidth="1"/>
    <col min="7178" max="7178" width="31" style="2" customWidth="1"/>
    <col min="7179" max="7179" width="3.42578125" style="2" customWidth="1"/>
    <col min="7180" max="7180" width="3.85546875" style="2" customWidth="1"/>
    <col min="7181" max="7181" width="2.7109375" style="2" customWidth="1"/>
    <col min="7182" max="7182" width="2.85546875" style="2" customWidth="1"/>
    <col min="7183" max="7183" width="3.85546875" style="2" customWidth="1"/>
    <col min="7184" max="7184" width="2.85546875" style="2" customWidth="1"/>
    <col min="7185" max="7185" width="2.42578125" style="2" customWidth="1"/>
    <col min="7186" max="7186" width="1.140625" style="2" customWidth="1"/>
    <col min="7187" max="7187" width="8.140625" style="2" customWidth="1"/>
    <col min="7188" max="7188" width="7.42578125" style="2" customWidth="1"/>
    <col min="7189" max="7189" width="9.28515625" style="2" customWidth="1"/>
    <col min="7190" max="7190" width="11.85546875" style="2" customWidth="1"/>
    <col min="7191" max="7191" width="11.28515625" style="2" bestFit="1" customWidth="1"/>
    <col min="7192" max="7192" width="19.7109375" style="2" customWidth="1"/>
    <col min="7193" max="7193" width="17.42578125" style="2" customWidth="1"/>
    <col min="7194" max="7424" width="9.140625" style="2"/>
    <col min="7425" max="7426" width="3.42578125" style="2" customWidth="1"/>
    <col min="7427" max="7427" width="2.85546875" style="2" customWidth="1"/>
    <col min="7428" max="7428" width="2.28515625" style="2" customWidth="1"/>
    <col min="7429" max="7429" width="1.85546875" style="2" customWidth="1"/>
    <col min="7430" max="7430" width="9.140625" style="2" customWidth="1"/>
    <col min="7431" max="7431" width="2" style="2" customWidth="1"/>
    <col min="7432" max="7432" width="0" style="2" hidden="1" customWidth="1"/>
    <col min="7433" max="7433" width="1" style="2" customWidth="1"/>
    <col min="7434" max="7434" width="31" style="2" customWidth="1"/>
    <col min="7435" max="7435" width="3.42578125" style="2" customWidth="1"/>
    <col min="7436" max="7436" width="3.85546875" style="2" customWidth="1"/>
    <col min="7437" max="7437" width="2.7109375" style="2" customWidth="1"/>
    <col min="7438" max="7438" width="2.85546875" style="2" customWidth="1"/>
    <col min="7439" max="7439" width="3.85546875" style="2" customWidth="1"/>
    <col min="7440" max="7440" width="2.85546875" style="2" customWidth="1"/>
    <col min="7441" max="7441" width="2.42578125" style="2" customWidth="1"/>
    <col min="7442" max="7442" width="1.140625" style="2" customWidth="1"/>
    <col min="7443" max="7443" width="8.140625" style="2" customWidth="1"/>
    <col min="7444" max="7444" width="7.42578125" style="2" customWidth="1"/>
    <col min="7445" max="7445" width="9.28515625" style="2" customWidth="1"/>
    <col min="7446" max="7446" width="11.85546875" style="2" customWidth="1"/>
    <col min="7447" max="7447" width="11.28515625" style="2" bestFit="1" customWidth="1"/>
    <col min="7448" max="7448" width="19.7109375" style="2" customWidth="1"/>
    <col min="7449" max="7449" width="17.42578125" style="2" customWidth="1"/>
    <col min="7450" max="7680" width="9.140625" style="2"/>
    <col min="7681" max="7682" width="3.42578125" style="2" customWidth="1"/>
    <col min="7683" max="7683" width="2.85546875" style="2" customWidth="1"/>
    <col min="7684" max="7684" width="2.28515625" style="2" customWidth="1"/>
    <col min="7685" max="7685" width="1.85546875" style="2" customWidth="1"/>
    <col min="7686" max="7686" width="9.140625" style="2" customWidth="1"/>
    <col min="7687" max="7687" width="2" style="2" customWidth="1"/>
    <col min="7688" max="7688" width="0" style="2" hidden="1" customWidth="1"/>
    <col min="7689" max="7689" width="1" style="2" customWidth="1"/>
    <col min="7690" max="7690" width="31" style="2" customWidth="1"/>
    <col min="7691" max="7691" width="3.42578125" style="2" customWidth="1"/>
    <col min="7692" max="7692" width="3.85546875" style="2" customWidth="1"/>
    <col min="7693" max="7693" width="2.7109375" style="2" customWidth="1"/>
    <col min="7694" max="7694" width="2.85546875" style="2" customWidth="1"/>
    <col min="7695" max="7695" width="3.85546875" style="2" customWidth="1"/>
    <col min="7696" max="7696" width="2.85546875" style="2" customWidth="1"/>
    <col min="7697" max="7697" width="2.42578125" style="2" customWidth="1"/>
    <col min="7698" max="7698" width="1.140625" style="2" customWidth="1"/>
    <col min="7699" max="7699" width="8.140625" style="2" customWidth="1"/>
    <col min="7700" max="7700" width="7.42578125" style="2" customWidth="1"/>
    <col min="7701" max="7701" width="9.28515625" style="2" customWidth="1"/>
    <col min="7702" max="7702" width="11.85546875" style="2" customWidth="1"/>
    <col min="7703" max="7703" width="11.28515625" style="2" bestFit="1" customWidth="1"/>
    <col min="7704" max="7704" width="19.7109375" style="2" customWidth="1"/>
    <col min="7705" max="7705" width="17.42578125" style="2" customWidth="1"/>
    <col min="7706" max="7936" width="9.140625" style="2"/>
    <col min="7937" max="7938" width="3.42578125" style="2" customWidth="1"/>
    <col min="7939" max="7939" width="2.85546875" style="2" customWidth="1"/>
    <col min="7940" max="7940" width="2.28515625" style="2" customWidth="1"/>
    <col min="7941" max="7941" width="1.85546875" style="2" customWidth="1"/>
    <col min="7942" max="7942" width="9.140625" style="2" customWidth="1"/>
    <col min="7943" max="7943" width="2" style="2" customWidth="1"/>
    <col min="7944" max="7944" width="0" style="2" hidden="1" customWidth="1"/>
    <col min="7945" max="7945" width="1" style="2" customWidth="1"/>
    <col min="7946" max="7946" width="31" style="2" customWidth="1"/>
    <col min="7947" max="7947" width="3.42578125" style="2" customWidth="1"/>
    <col min="7948" max="7948" width="3.85546875" style="2" customWidth="1"/>
    <col min="7949" max="7949" width="2.7109375" style="2" customWidth="1"/>
    <col min="7950" max="7950" width="2.85546875" style="2" customWidth="1"/>
    <col min="7951" max="7951" width="3.85546875" style="2" customWidth="1"/>
    <col min="7952" max="7952" width="2.85546875" style="2" customWidth="1"/>
    <col min="7953" max="7953" width="2.42578125" style="2" customWidth="1"/>
    <col min="7954" max="7954" width="1.140625" style="2" customWidth="1"/>
    <col min="7955" max="7955" width="8.140625" style="2" customWidth="1"/>
    <col min="7956" max="7956" width="7.42578125" style="2" customWidth="1"/>
    <col min="7957" max="7957" width="9.28515625" style="2" customWidth="1"/>
    <col min="7958" max="7958" width="11.85546875" style="2" customWidth="1"/>
    <col min="7959" max="7959" width="11.28515625" style="2" bestFit="1" customWidth="1"/>
    <col min="7960" max="7960" width="19.7109375" style="2" customWidth="1"/>
    <col min="7961" max="7961" width="17.42578125" style="2" customWidth="1"/>
    <col min="7962" max="8192" width="9.140625" style="2"/>
    <col min="8193" max="8194" width="3.42578125" style="2" customWidth="1"/>
    <col min="8195" max="8195" width="2.85546875" style="2" customWidth="1"/>
    <col min="8196" max="8196" width="2.28515625" style="2" customWidth="1"/>
    <col min="8197" max="8197" width="1.85546875" style="2" customWidth="1"/>
    <col min="8198" max="8198" width="9.140625" style="2" customWidth="1"/>
    <col min="8199" max="8199" width="2" style="2" customWidth="1"/>
    <col min="8200" max="8200" width="0" style="2" hidden="1" customWidth="1"/>
    <col min="8201" max="8201" width="1" style="2" customWidth="1"/>
    <col min="8202" max="8202" width="31" style="2" customWidth="1"/>
    <col min="8203" max="8203" width="3.42578125" style="2" customWidth="1"/>
    <col min="8204" max="8204" width="3.85546875" style="2" customWidth="1"/>
    <col min="8205" max="8205" width="2.7109375" style="2" customWidth="1"/>
    <col min="8206" max="8206" width="2.85546875" style="2" customWidth="1"/>
    <col min="8207" max="8207" width="3.85546875" style="2" customWidth="1"/>
    <col min="8208" max="8208" width="2.85546875" style="2" customWidth="1"/>
    <col min="8209" max="8209" width="2.42578125" style="2" customWidth="1"/>
    <col min="8210" max="8210" width="1.140625" style="2" customWidth="1"/>
    <col min="8211" max="8211" width="8.140625" style="2" customWidth="1"/>
    <col min="8212" max="8212" width="7.42578125" style="2" customWidth="1"/>
    <col min="8213" max="8213" width="9.28515625" style="2" customWidth="1"/>
    <col min="8214" max="8214" width="11.85546875" style="2" customWidth="1"/>
    <col min="8215" max="8215" width="11.28515625" style="2" bestFit="1" customWidth="1"/>
    <col min="8216" max="8216" width="19.7109375" style="2" customWidth="1"/>
    <col min="8217" max="8217" width="17.42578125" style="2" customWidth="1"/>
    <col min="8218" max="8448" width="9.140625" style="2"/>
    <col min="8449" max="8450" width="3.42578125" style="2" customWidth="1"/>
    <col min="8451" max="8451" width="2.85546875" style="2" customWidth="1"/>
    <col min="8452" max="8452" width="2.28515625" style="2" customWidth="1"/>
    <col min="8453" max="8453" width="1.85546875" style="2" customWidth="1"/>
    <col min="8454" max="8454" width="9.140625" style="2" customWidth="1"/>
    <col min="8455" max="8455" width="2" style="2" customWidth="1"/>
    <col min="8456" max="8456" width="0" style="2" hidden="1" customWidth="1"/>
    <col min="8457" max="8457" width="1" style="2" customWidth="1"/>
    <col min="8458" max="8458" width="31" style="2" customWidth="1"/>
    <col min="8459" max="8459" width="3.42578125" style="2" customWidth="1"/>
    <col min="8460" max="8460" width="3.85546875" style="2" customWidth="1"/>
    <col min="8461" max="8461" width="2.7109375" style="2" customWidth="1"/>
    <col min="8462" max="8462" width="2.85546875" style="2" customWidth="1"/>
    <col min="8463" max="8463" width="3.85546875" style="2" customWidth="1"/>
    <col min="8464" max="8464" width="2.85546875" style="2" customWidth="1"/>
    <col min="8465" max="8465" width="2.42578125" style="2" customWidth="1"/>
    <col min="8466" max="8466" width="1.140625" style="2" customWidth="1"/>
    <col min="8467" max="8467" width="8.140625" style="2" customWidth="1"/>
    <col min="8468" max="8468" width="7.42578125" style="2" customWidth="1"/>
    <col min="8469" max="8469" width="9.28515625" style="2" customWidth="1"/>
    <col min="8470" max="8470" width="11.85546875" style="2" customWidth="1"/>
    <col min="8471" max="8471" width="11.28515625" style="2" bestFit="1" customWidth="1"/>
    <col min="8472" max="8472" width="19.7109375" style="2" customWidth="1"/>
    <col min="8473" max="8473" width="17.42578125" style="2" customWidth="1"/>
    <col min="8474" max="8704" width="9.140625" style="2"/>
    <col min="8705" max="8706" width="3.42578125" style="2" customWidth="1"/>
    <col min="8707" max="8707" width="2.85546875" style="2" customWidth="1"/>
    <col min="8708" max="8708" width="2.28515625" style="2" customWidth="1"/>
    <col min="8709" max="8709" width="1.85546875" style="2" customWidth="1"/>
    <col min="8710" max="8710" width="9.140625" style="2" customWidth="1"/>
    <col min="8711" max="8711" width="2" style="2" customWidth="1"/>
    <col min="8712" max="8712" width="0" style="2" hidden="1" customWidth="1"/>
    <col min="8713" max="8713" width="1" style="2" customWidth="1"/>
    <col min="8714" max="8714" width="31" style="2" customWidth="1"/>
    <col min="8715" max="8715" width="3.42578125" style="2" customWidth="1"/>
    <col min="8716" max="8716" width="3.85546875" style="2" customWidth="1"/>
    <col min="8717" max="8717" width="2.7109375" style="2" customWidth="1"/>
    <col min="8718" max="8718" width="2.85546875" style="2" customWidth="1"/>
    <col min="8719" max="8719" width="3.85546875" style="2" customWidth="1"/>
    <col min="8720" max="8720" width="2.85546875" style="2" customWidth="1"/>
    <col min="8721" max="8721" width="2.42578125" style="2" customWidth="1"/>
    <col min="8722" max="8722" width="1.140625" style="2" customWidth="1"/>
    <col min="8723" max="8723" width="8.140625" style="2" customWidth="1"/>
    <col min="8724" max="8724" width="7.42578125" style="2" customWidth="1"/>
    <col min="8725" max="8725" width="9.28515625" style="2" customWidth="1"/>
    <col min="8726" max="8726" width="11.85546875" style="2" customWidth="1"/>
    <col min="8727" max="8727" width="11.28515625" style="2" bestFit="1" customWidth="1"/>
    <col min="8728" max="8728" width="19.7109375" style="2" customWidth="1"/>
    <col min="8729" max="8729" width="17.42578125" style="2" customWidth="1"/>
    <col min="8730" max="8960" width="9.140625" style="2"/>
    <col min="8961" max="8962" width="3.42578125" style="2" customWidth="1"/>
    <col min="8963" max="8963" width="2.85546875" style="2" customWidth="1"/>
    <col min="8964" max="8964" width="2.28515625" style="2" customWidth="1"/>
    <col min="8965" max="8965" width="1.85546875" style="2" customWidth="1"/>
    <col min="8966" max="8966" width="9.140625" style="2" customWidth="1"/>
    <col min="8967" max="8967" width="2" style="2" customWidth="1"/>
    <col min="8968" max="8968" width="0" style="2" hidden="1" customWidth="1"/>
    <col min="8969" max="8969" width="1" style="2" customWidth="1"/>
    <col min="8970" max="8970" width="31" style="2" customWidth="1"/>
    <col min="8971" max="8971" width="3.42578125" style="2" customWidth="1"/>
    <col min="8972" max="8972" width="3.85546875" style="2" customWidth="1"/>
    <col min="8973" max="8973" width="2.7109375" style="2" customWidth="1"/>
    <col min="8974" max="8974" width="2.85546875" style="2" customWidth="1"/>
    <col min="8975" max="8975" width="3.85546875" style="2" customWidth="1"/>
    <col min="8976" max="8976" width="2.85546875" style="2" customWidth="1"/>
    <col min="8977" max="8977" width="2.42578125" style="2" customWidth="1"/>
    <col min="8978" max="8978" width="1.140625" style="2" customWidth="1"/>
    <col min="8979" max="8979" width="8.140625" style="2" customWidth="1"/>
    <col min="8980" max="8980" width="7.42578125" style="2" customWidth="1"/>
    <col min="8981" max="8981" width="9.28515625" style="2" customWidth="1"/>
    <col min="8982" max="8982" width="11.85546875" style="2" customWidth="1"/>
    <col min="8983" max="8983" width="11.28515625" style="2" bestFit="1" customWidth="1"/>
    <col min="8984" max="8984" width="19.7109375" style="2" customWidth="1"/>
    <col min="8985" max="8985" width="17.42578125" style="2" customWidth="1"/>
    <col min="8986" max="9216" width="9.140625" style="2"/>
    <col min="9217" max="9218" width="3.42578125" style="2" customWidth="1"/>
    <col min="9219" max="9219" width="2.85546875" style="2" customWidth="1"/>
    <col min="9220" max="9220" width="2.28515625" style="2" customWidth="1"/>
    <col min="9221" max="9221" width="1.85546875" style="2" customWidth="1"/>
    <col min="9222" max="9222" width="9.140625" style="2" customWidth="1"/>
    <col min="9223" max="9223" width="2" style="2" customWidth="1"/>
    <col min="9224" max="9224" width="0" style="2" hidden="1" customWidth="1"/>
    <col min="9225" max="9225" width="1" style="2" customWidth="1"/>
    <col min="9226" max="9226" width="31" style="2" customWidth="1"/>
    <col min="9227" max="9227" width="3.42578125" style="2" customWidth="1"/>
    <col min="9228" max="9228" width="3.85546875" style="2" customWidth="1"/>
    <col min="9229" max="9229" width="2.7109375" style="2" customWidth="1"/>
    <col min="9230" max="9230" width="2.85546875" style="2" customWidth="1"/>
    <col min="9231" max="9231" width="3.85546875" style="2" customWidth="1"/>
    <col min="9232" max="9232" width="2.85546875" style="2" customWidth="1"/>
    <col min="9233" max="9233" width="2.42578125" style="2" customWidth="1"/>
    <col min="9234" max="9234" width="1.140625" style="2" customWidth="1"/>
    <col min="9235" max="9235" width="8.140625" style="2" customWidth="1"/>
    <col min="9236" max="9236" width="7.42578125" style="2" customWidth="1"/>
    <col min="9237" max="9237" width="9.28515625" style="2" customWidth="1"/>
    <col min="9238" max="9238" width="11.85546875" style="2" customWidth="1"/>
    <col min="9239" max="9239" width="11.28515625" style="2" bestFit="1" customWidth="1"/>
    <col min="9240" max="9240" width="19.7109375" style="2" customWidth="1"/>
    <col min="9241" max="9241" width="17.42578125" style="2" customWidth="1"/>
    <col min="9242" max="9472" width="9.140625" style="2"/>
    <col min="9473" max="9474" width="3.42578125" style="2" customWidth="1"/>
    <col min="9475" max="9475" width="2.85546875" style="2" customWidth="1"/>
    <col min="9476" max="9476" width="2.28515625" style="2" customWidth="1"/>
    <col min="9477" max="9477" width="1.85546875" style="2" customWidth="1"/>
    <col min="9478" max="9478" width="9.140625" style="2" customWidth="1"/>
    <col min="9479" max="9479" width="2" style="2" customWidth="1"/>
    <col min="9480" max="9480" width="0" style="2" hidden="1" customWidth="1"/>
    <col min="9481" max="9481" width="1" style="2" customWidth="1"/>
    <col min="9482" max="9482" width="31" style="2" customWidth="1"/>
    <col min="9483" max="9483" width="3.42578125" style="2" customWidth="1"/>
    <col min="9484" max="9484" width="3.85546875" style="2" customWidth="1"/>
    <col min="9485" max="9485" width="2.7109375" style="2" customWidth="1"/>
    <col min="9486" max="9486" width="2.85546875" style="2" customWidth="1"/>
    <col min="9487" max="9487" width="3.85546875" style="2" customWidth="1"/>
    <col min="9488" max="9488" width="2.85546875" style="2" customWidth="1"/>
    <col min="9489" max="9489" width="2.42578125" style="2" customWidth="1"/>
    <col min="9490" max="9490" width="1.140625" style="2" customWidth="1"/>
    <col min="9491" max="9491" width="8.140625" style="2" customWidth="1"/>
    <col min="9492" max="9492" width="7.42578125" style="2" customWidth="1"/>
    <col min="9493" max="9493" width="9.28515625" style="2" customWidth="1"/>
    <col min="9494" max="9494" width="11.85546875" style="2" customWidth="1"/>
    <col min="9495" max="9495" width="11.28515625" style="2" bestFit="1" customWidth="1"/>
    <col min="9496" max="9496" width="19.7109375" style="2" customWidth="1"/>
    <col min="9497" max="9497" width="17.42578125" style="2" customWidth="1"/>
    <col min="9498" max="9728" width="9.140625" style="2"/>
    <col min="9729" max="9730" width="3.42578125" style="2" customWidth="1"/>
    <col min="9731" max="9731" width="2.85546875" style="2" customWidth="1"/>
    <col min="9732" max="9732" width="2.28515625" style="2" customWidth="1"/>
    <col min="9733" max="9733" width="1.85546875" style="2" customWidth="1"/>
    <col min="9734" max="9734" width="9.140625" style="2" customWidth="1"/>
    <col min="9735" max="9735" width="2" style="2" customWidth="1"/>
    <col min="9736" max="9736" width="0" style="2" hidden="1" customWidth="1"/>
    <col min="9737" max="9737" width="1" style="2" customWidth="1"/>
    <col min="9738" max="9738" width="31" style="2" customWidth="1"/>
    <col min="9739" max="9739" width="3.42578125" style="2" customWidth="1"/>
    <col min="9740" max="9740" width="3.85546875" style="2" customWidth="1"/>
    <col min="9741" max="9741" width="2.7109375" style="2" customWidth="1"/>
    <col min="9742" max="9742" width="2.85546875" style="2" customWidth="1"/>
    <col min="9743" max="9743" width="3.85546875" style="2" customWidth="1"/>
    <col min="9744" max="9744" width="2.85546875" style="2" customWidth="1"/>
    <col min="9745" max="9745" width="2.42578125" style="2" customWidth="1"/>
    <col min="9746" max="9746" width="1.140625" style="2" customWidth="1"/>
    <col min="9747" max="9747" width="8.140625" style="2" customWidth="1"/>
    <col min="9748" max="9748" width="7.42578125" style="2" customWidth="1"/>
    <col min="9749" max="9749" width="9.28515625" style="2" customWidth="1"/>
    <col min="9750" max="9750" width="11.85546875" style="2" customWidth="1"/>
    <col min="9751" max="9751" width="11.28515625" style="2" bestFit="1" customWidth="1"/>
    <col min="9752" max="9752" width="19.7109375" style="2" customWidth="1"/>
    <col min="9753" max="9753" width="17.42578125" style="2" customWidth="1"/>
    <col min="9754" max="9984" width="9.140625" style="2"/>
    <col min="9985" max="9986" width="3.42578125" style="2" customWidth="1"/>
    <col min="9987" max="9987" width="2.85546875" style="2" customWidth="1"/>
    <col min="9988" max="9988" width="2.28515625" style="2" customWidth="1"/>
    <col min="9989" max="9989" width="1.85546875" style="2" customWidth="1"/>
    <col min="9990" max="9990" width="9.140625" style="2" customWidth="1"/>
    <col min="9991" max="9991" width="2" style="2" customWidth="1"/>
    <col min="9992" max="9992" width="0" style="2" hidden="1" customWidth="1"/>
    <col min="9993" max="9993" width="1" style="2" customWidth="1"/>
    <col min="9994" max="9994" width="31" style="2" customWidth="1"/>
    <col min="9995" max="9995" width="3.42578125" style="2" customWidth="1"/>
    <col min="9996" max="9996" width="3.85546875" style="2" customWidth="1"/>
    <col min="9997" max="9997" width="2.7109375" style="2" customWidth="1"/>
    <col min="9998" max="9998" width="2.85546875" style="2" customWidth="1"/>
    <col min="9999" max="9999" width="3.85546875" style="2" customWidth="1"/>
    <col min="10000" max="10000" width="2.85546875" style="2" customWidth="1"/>
    <col min="10001" max="10001" width="2.42578125" style="2" customWidth="1"/>
    <col min="10002" max="10002" width="1.140625" style="2" customWidth="1"/>
    <col min="10003" max="10003" width="8.140625" style="2" customWidth="1"/>
    <col min="10004" max="10004" width="7.42578125" style="2" customWidth="1"/>
    <col min="10005" max="10005" width="9.28515625" style="2" customWidth="1"/>
    <col min="10006" max="10006" width="11.85546875" style="2" customWidth="1"/>
    <col min="10007" max="10007" width="11.28515625" style="2" bestFit="1" customWidth="1"/>
    <col min="10008" max="10008" width="19.7109375" style="2" customWidth="1"/>
    <col min="10009" max="10009" width="17.42578125" style="2" customWidth="1"/>
    <col min="10010" max="10240" width="9.140625" style="2"/>
    <col min="10241" max="10242" width="3.42578125" style="2" customWidth="1"/>
    <col min="10243" max="10243" width="2.85546875" style="2" customWidth="1"/>
    <col min="10244" max="10244" width="2.28515625" style="2" customWidth="1"/>
    <col min="10245" max="10245" width="1.85546875" style="2" customWidth="1"/>
    <col min="10246" max="10246" width="9.140625" style="2" customWidth="1"/>
    <col min="10247" max="10247" width="2" style="2" customWidth="1"/>
    <col min="10248" max="10248" width="0" style="2" hidden="1" customWidth="1"/>
    <col min="10249" max="10249" width="1" style="2" customWidth="1"/>
    <col min="10250" max="10250" width="31" style="2" customWidth="1"/>
    <col min="10251" max="10251" width="3.42578125" style="2" customWidth="1"/>
    <col min="10252" max="10252" width="3.85546875" style="2" customWidth="1"/>
    <col min="10253" max="10253" width="2.7109375" style="2" customWidth="1"/>
    <col min="10254" max="10254" width="2.85546875" style="2" customWidth="1"/>
    <col min="10255" max="10255" width="3.85546875" style="2" customWidth="1"/>
    <col min="10256" max="10256" width="2.85546875" style="2" customWidth="1"/>
    <col min="10257" max="10257" width="2.42578125" style="2" customWidth="1"/>
    <col min="10258" max="10258" width="1.140625" style="2" customWidth="1"/>
    <col min="10259" max="10259" width="8.140625" style="2" customWidth="1"/>
    <col min="10260" max="10260" width="7.42578125" style="2" customWidth="1"/>
    <col min="10261" max="10261" width="9.28515625" style="2" customWidth="1"/>
    <col min="10262" max="10262" width="11.85546875" style="2" customWidth="1"/>
    <col min="10263" max="10263" width="11.28515625" style="2" bestFit="1" customWidth="1"/>
    <col min="10264" max="10264" width="19.7109375" style="2" customWidth="1"/>
    <col min="10265" max="10265" width="17.42578125" style="2" customWidth="1"/>
    <col min="10266" max="10496" width="9.140625" style="2"/>
    <col min="10497" max="10498" width="3.42578125" style="2" customWidth="1"/>
    <col min="10499" max="10499" width="2.85546875" style="2" customWidth="1"/>
    <col min="10500" max="10500" width="2.28515625" style="2" customWidth="1"/>
    <col min="10501" max="10501" width="1.85546875" style="2" customWidth="1"/>
    <col min="10502" max="10502" width="9.140625" style="2" customWidth="1"/>
    <col min="10503" max="10503" width="2" style="2" customWidth="1"/>
    <col min="10504" max="10504" width="0" style="2" hidden="1" customWidth="1"/>
    <col min="10505" max="10505" width="1" style="2" customWidth="1"/>
    <col min="10506" max="10506" width="31" style="2" customWidth="1"/>
    <col min="10507" max="10507" width="3.42578125" style="2" customWidth="1"/>
    <col min="10508" max="10508" width="3.85546875" style="2" customWidth="1"/>
    <col min="10509" max="10509" width="2.7109375" style="2" customWidth="1"/>
    <col min="10510" max="10510" width="2.85546875" style="2" customWidth="1"/>
    <col min="10511" max="10511" width="3.85546875" style="2" customWidth="1"/>
    <col min="10512" max="10512" width="2.85546875" style="2" customWidth="1"/>
    <col min="10513" max="10513" width="2.42578125" style="2" customWidth="1"/>
    <col min="10514" max="10514" width="1.140625" style="2" customWidth="1"/>
    <col min="10515" max="10515" width="8.140625" style="2" customWidth="1"/>
    <col min="10516" max="10516" width="7.42578125" style="2" customWidth="1"/>
    <col min="10517" max="10517" width="9.28515625" style="2" customWidth="1"/>
    <col min="10518" max="10518" width="11.85546875" style="2" customWidth="1"/>
    <col min="10519" max="10519" width="11.28515625" style="2" bestFit="1" customWidth="1"/>
    <col min="10520" max="10520" width="19.7109375" style="2" customWidth="1"/>
    <col min="10521" max="10521" width="17.42578125" style="2" customWidth="1"/>
    <col min="10522" max="10752" width="9.140625" style="2"/>
    <col min="10753" max="10754" width="3.42578125" style="2" customWidth="1"/>
    <col min="10755" max="10755" width="2.85546875" style="2" customWidth="1"/>
    <col min="10756" max="10756" width="2.28515625" style="2" customWidth="1"/>
    <col min="10757" max="10757" width="1.85546875" style="2" customWidth="1"/>
    <col min="10758" max="10758" width="9.140625" style="2" customWidth="1"/>
    <col min="10759" max="10759" width="2" style="2" customWidth="1"/>
    <col min="10760" max="10760" width="0" style="2" hidden="1" customWidth="1"/>
    <col min="10761" max="10761" width="1" style="2" customWidth="1"/>
    <col min="10762" max="10762" width="31" style="2" customWidth="1"/>
    <col min="10763" max="10763" width="3.42578125" style="2" customWidth="1"/>
    <col min="10764" max="10764" width="3.85546875" style="2" customWidth="1"/>
    <col min="10765" max="10765" width="2.7109375" style="2" customWidth="1"/>
    <col min="10766" max="10766" width="2.85546875" style="2" customWidth="1"/>
    <col min="10767" max="10767" width="3.85546875" style="2" customWidth="1"/>
    <col min="10768" max="10768" width="2.85546875" style="2" customWidth="1"/>
    <col min="10769" max="10769" width="2.42578125" style="2" customWidth="1"/>
    <col min="10770" max="10770" width="1.140625" style="2" customWidth="1"/>
    <col min="10771" max="10771" width="8.140625" style="2" customWidth="1"/>
    <col min="10772" max="10772" width="7.42578125" style="2" customWidth="1"/>
    <col min="10773" max="10773" width="9.28515625" style="2" customWidth="1"/>
    <col min="10774" max="10774" width="11.85546875" style="2" customWidth="1"/>
    <col min="10775" max="10775" width="11.28515625" style="2" bestFit="1" customWidth="1"/>
    <col min="10776" max="10776" width="19.7109375" style="2" customWidth="1"/>
    <col min="10777" max="10777" width="17.42578125" style="2" customWidth="1"/>
    <col min="10778" max="11008" width="9.140625" style="2"/>
    <col min="11009" max="11010" width="3.42578125" style="2" customWidth="1"/>
    <col min="11011" max="11011" width="2.85546875" style="2" customWidth="1"/>
    <col min="11012" max="11012" width="2.28515625" style="2" customWidth="1"/>
    <col min="11013" max="11013" width="1.85546875" style="2" customWidth="1"/>
    <col min="11014" max="11014" width="9.140625" style="2" customWidth="1"/>
    <col min="11015" max="11015" width="2" style="2" customWidth="1"/>
    <col min="11016" max="11016" width="0" style="2" hidden="1" customWidth="1"/>
    <col min="11017" max="11017" width="1" style="2" customWidth="1"/>
    <col min="11018" max="11018" width="31" style="2" customWidth="1"/>
    <col min="11019" max="11019" width="3.42578125" style="2" customWidth="1"/>
    <col min="11020" max="11020" width="3.85546875" style="2" customWidth="1"/>
    <col min="11021" max="11021" width="2.7109375" style="2" customWidth="1"/>
    <col min="11022" max="11022" width="2.85546875" style="2" customWidth="1"/>
    <col min="11023" max="11023" width="3.85546875" style="2" customWidth="1"/>
    <col min="11024" max="11024" width="2.85546875" style="2" customWidth="1"/>
    <col min="11025" max="11025" width="2.42578125" style="2" customWidth="1"/>
    <col min="11026" max="11026" width="1.140625" style="2" customWidth="1"/>
    <col min="11027" max="11027" width="8.140625" style="2" customWidth="1"/>
    <col min="11028" max="11028" width="7.42578125" style="2" customWidth="1"/>
    <col min="11029" max="11029" width="9.28515625" style="2" customWidth="1"/>
    <col min="11030" max="11030" width="11.85546875" style="2" customWidth="1"/>
    <col min="11031" max="11031" width="11.28515625" style="2" bestFit="1" customWidth="1"/>
    <col min="11032" max="11032" width="19.7109375" style="2" customWidth="1"/>
    <col min="11033" max="11033" width="17.42578125" style="2" customWidth="1"/>
    <col min="11034" max="11264" width="9.140625" style="2"/>
    <col min="11265" max="11266" width="3.42578125" style="2" customWidth="1"/>
    <col min="11267" max="11267" width="2.85546875" style="2" customWidth="1"/>
    <col min="11268" max="11268" width="2.28515625" style="2" customWidth="1"/>
    <col min="11269" max="11269" width="1.85546875" style="2" customWidth="1"/>
    <col min="11270" max="11270" width="9.140625" style="2" customWidth="1"/>
    <col min="11271" max="11271" width="2" style="2" customWidth="1"/>
    <col min="11272" max="11272" width="0" style="2" hidden="1" customWidth="1"/>
    <col min="11273" max="11273" width="1" style="2" customWidth="1"/>
    <col min="11274" max="11274" width="31" style="2" customWidth="1"/>
    <col min="11275" max="11275" width="3.42578125" style="2" customWidth="1"/>
    <col min="11276" max="11276" width="3.85546875" style="2" customWidth="1"/>
    <col min="11277" max="11277" width="2.7109375" style="2" customWidth="1"/>
    <col min="11278" max="11278" width="2.85546875" style="2" customWidth="1"/>
    <col min="11279" max="11279" width="3.85546875" style="2" customWidth="1"/>
    <col min="11280" max="11280" width="2.85546875" style="2" customWidth="1"/>
    <col min="11281" max="11281" width="2.42578125" style="2" customWidth="1"/>
    <col min="11282" max="11282" width="1.140625" style="2" customWidth="1"/>
    <col min="11283" max="11283" width="8.140625" style="2" customWidth="1"/>
    <col min="11284" max="11284" width="7.42578125" style="2" customWidth="1"/>
    <col min="11285" max="11285" width="9.28515625" style="2" customWidth="1"/>
    <col min="11286" max="11286" width="11.85546875" style="2" customWidth="1"/>
    <col min="11287" max="11287" width="11.28515625" style="2" bestFit="1" customWidth="1"/>
    <col min="11288" max="11288" width="19.7109375" style="2" customWidth="1"/>
    <col min="11289" max="11289" width="17.42578125" style="2" customWidth="1"/>
    <col min="11290" max="11520" width="9.140625" style="2"/>
    <col min="11521" max="11522" width="3.42578125" style="2" customWidth="1"/>
    <col min="11523" max="11523" width="2.85546875" style="2" customWidth="1"/>
    <col min="11524" max="11524" width="2.28515625" style="2" customWidth="1"/>
    <col min="11525" max="11525" width="1.85546875" style="2" customWidth="1"/>
    <col min="11526" max="11526" width="9.140625" style="2" customWidth="1"/>
    <col min="11527" max="11527" width="2" style="2" customWidth="1"/>
    <col min="11528" max="11528" width="0" style="2" hidden="1" customWidth="1"/>
    <col min="11529" max="11529" width="1" style="2" customWidth="1"/>
    <col min="11530" max="11530" width="31" style="2" customWidth="1"/>
    <col min="11531" max="11531" width="3.42578125" style="2" customWidth="1"/>
    <col min="11532" max="11532" width="3.85546875" style="2" customWidth="1"/>
    <col min="11533" max="11533" width="2.7109375" style="2" customWidth="1"/>
    <col min="11534" max="11534" width="2.85546875" style="2" customWidth="1"/>
    <col min="11535" max="11535" width="3.85546875" style="2" customWidth="1"/>
    <col min="11536" max="11536" width="2.85546875" style="2" customWidth="1"/>
    <col min="11537" max="11537" width="2.42578125" style="2" customWidth="1"/>
    <col min="11538" max="11538" width="1.140625" style="2" customWidth="1"/>
    <col min="11539" max="11539" width="8.140625" style="2" customWidth="1"/>
    <col min="11540" max="11540" width="7.42578125" style="2" customWidth="1"/>
    <col min="11541" max="11541" width="9.28515625" style="2" customWidth="1"/>
    <col min="11542" max="11542" width="11.85546875" style="2" customWidth="1"/>
    <col min="11543" max="11543" width="11.28515625" style="2" bestFit="1" customWidth="1"/>
    <col min="11544" max="11544" width="19.7109375" style="2" customWidth="1"/>
    <col min="11545" max="11545" width="17.42578125" style="2" customWidth="1"/>
    <col min="11546" max="11776" width="9.140625" style="2"/>
    <col min="11777" max="11778" width="3.42578125" style="2" customWidth="1"/>
    <col min="11779" max="11779" width="2.85546875" style="2" customWidth="1"/>
    <col min="11780" max="11780" width="2.28515625" style="2" customWidth="1"/>
    <col min="11781" max="11781" width="1.85546875" style="2" customWidth="1"/>
    <col min="11782" max="11782" width="9.140625" style="2" customWidth="1"/>
    <col min="11783" max="11783" width="2" style="2" customWidth="1"/>
    <col min="11784" max="11784" width="0" style="2" hidden="1" customWidth="1"/>
    <col min="11785" max="11785" width="1" style="2" customWidth="1"/>
    <col min="11786" max="11786" width="31" style="2" customWidth="1"/>
    <col min="11787" max="11787" width="3.42578125" style="2" customWidth="1"/>
    <col min="11788" max="11788" width="3.85546875" style="2" customWidth="1"/>
    <col min="11789" max="11789" width="2.7109375" style="2" customWidth="1"/>
    <col min="11790" max="11790" width="2.85546875" style="2" customWidth="1"/>
    <col min="11791" max="11791" width="3.85546875" style="2" customWidth="1"/>
    <col min="11792" max="11792" width="2.85546875" style="2" customWidth="1"/>
    <col min="11793" max="11793" width="2.42578125" style="2" customWidth="1"/>
    <col min="11794" max="11794" width="1.140625" style="2" customWidth="1"/>
    <col min="11795" max="11795" width="8.140625" style="2" customWidth="1"/>
    <col min="11796" max="11796" width="7.42578125" style="2" customWidth="1"/>
    <col min="11797" max="11797" width="9.28515625" style="2" customWidth="1"/>
    <col min="11798" max="11798" width="11.85546875" style="2" customWidth="1"/>
    <col min="11799" max="11799" width="11.28515625" style="2" bestFit="1" customWidth="1"/>
    <col min="11800" max="11800" width="19.7109375" style="2" customWidth="1"/>
    <col min="11801" max="11801" width="17.42578125" style="2" customWidth="1"/>
    <col min="11802" max="12032" width="9.140625" style="2"/>
    <col min="12033" max="12034" width="3.42578125" style="2" customWidth="1"/>
    <col min="12035" max="12035" width="2.85546875" style="2" customWidth="1"/>
    <col min="12036" max="12036" width="2.28515625" style="2" customWidth="1"/>
    <col min="12037" max="12037" width="1.85546875" style="2" customWidth="1"/>
    <col min="12038" max="12038" width="9.140625" style="2" customWidth="1"/>
    <col min="12039" max="12039" width="2" style="2" customWidth="1"/>
    <col min="12040" max="12040" width="0" style="2" hidden="1" customWidth="1"/>
    <col min="12041" max="12041" width="1" style="2" customWidth="1"/>
    <col min="12042" max="12042" width="31" style="2" customWidth="1"/>
    <col min="12043" max="12043" width="3.42578125" style="2" customWidth="1"/>
    <col min="12044" max="12044" width="3.85546875" style="2" customWidth="1"/>
    <col min="12045" max="12045" width="2.7109375" style="2" customWidth="1"/>
    <col min="12046" max="12046" width="2.85546875" style="2" customWidth="1"/>
    <col min="12047" max="12047" width="3.85546875" style="2" customWidth="1"/>
    <col min="12048" max="12048" width="2.85546875" style="2" customWidth="1"/>
    <col min="12049" max="12049" width="2.42578125" style="2" customWidth="1"/>
    <col min="12050" max="12050" width="1.140625" style="2" customWidth="1"/>
    <col min="12051" max="12051" width="8.140625" style="2" customWidth="1"/>
    <col min="12052" max="12052" width="7.42578125" style="2" customWidth="1"/>
    <col min="12053" max="12053" width="9.28515625" style="2" customWidth="1"/>
    <col min="12054" max="12054" width="11.85546875" style="2" customWidth="1"/>
    <col min="12055" max="12055" width="11.28515625" style="2" bestFit="1" customWidth="1"/>
    <col min="12056" max="12056" width="19.7109375" style="2" customWidth="1"/>
    <col min="12057" max="12057" width="17.42578125" style="2" customWidth="1"/>
    <col min="12058" max="12288" width="9.140625" style="2"/>
    <col min="12289" max="12290" width="3.42578125" style="2" customWidth="1"/>
    <col min="12291" max="12291" width="2.85546875" style="2" customWidth="1"/>
    <col min="12292" max="12292" width="2.28515625" style="2" customWidth="1"/>
    <col min="12293" max="12293" width="1.85546875" style="2" customWidth="1"/>
    <col min="12294" max="12294" width="9.140625" style="2" customWidth="1"/>
    <col min="12295" max="12295" width="2" style="2" customWidth="1"/>
    <col min="12296" max="12296" width="0" style="2" hidden="1" customWidth="1"/>
    <col min="12297" max="12297" width="1" style="2" customWidth="1"/>
    <col min="12298" max="12298" width="31" style="2" customWidth="1"/>
    <col min="12299" max="12299" width="3.42578125" style="2" customWidth="1"/>
    <col min="12300" max="12300" width="3.85546875" style="2" customWidth="1"/>
    <col min="12301" max="12301" width="2.7109375" style="2" customWidth="1"/>
    <col min="12302" max="12302" width="2.85546875" style="2" customWidth="1"/>
    <col min="12303" max="12303" width="3.85546875" style="2" customWidth="1"/>
    <col min="12304" max="12304" width="2.85546875" style="2" customWidth="1"/>
    <col min="12305" max="12305" width="2.42578125" style="2" customWidth="1"/>
    <col min="12306" max="12306" width="1.140625" style="2" customWidth="1"/>
    <col min="12307" max="12307" width="8.140625" style="2" customWidth="1"/>
    <col min="12308" max="12308" width="7.42578125" style="2" customWidth="1"/>
    <col min="12309" max="12309" width="9.28515625" style="2" customWidth="1"/>
    <col min="12310" max="12310" width="11.85546875" style="2" customWidth="1"/>
    <col min="12311" max="12311" width="11.28515625" style="2" bestFit="1" customWidth="1"/>
    <col min="12312" max="12312" width="19.7109375" style="2" customWidth="1"/>
    <col min="12313" max="12313" width="17.42578125" style="2" customWidth="1"/>
    <col min="12314" max="12544" width="9.140625" style="2"/>
    <col min="12545" max="12546" width="3.42578125" style="2" customWidth="1"/>
    <col min="12547" max="12547" width="2.85546875" style="2" customWidth="1"/>
    <col min="12548" max="12548" width="2.28515625" style="2" customWidth="1"/>
    <col min="12549" max="12549" width="1.85546875" style="2" customWidth="1"/>
    <col min="12550" max="12550" width="9.140625" style="2" customWidth="1"/>
    <col min="12551" max="12551" width="2" style="2" customWidth="1"/>
    <col min="12552" max="12552" width="0" style="2" hidden="1" customWidth="1"/>
    <col min="12553" max="12553" width="1" style="2" customWidth="1"/>
    <col min="12554" max="12554" width="31" style="2" customWidth="1"/>
    <col min="12555" max="12555" width="3.42578125" style="2" customWidth="1"/>
    <col min="12556" max="12556" width="3.85546875" style="2" customWidth="1"/>
    <col min="12557" max="12557" width="2.7109375" style="2" customWidth="1"/>
    <col min="12558" max="12558" width="2.85546875" style="2" customWidth="1"/>
    <col min="12559" max="12559" width="3.85546875" style="2" customWidth="1"/>
    <col min="12560" max="12560" width="2.85546875" style="2" customWidth="1"/>
    <col min="12561" max="12561" width="2.42578125" style="2" customWidth="1"/>
    <col min="12562" max="12562" width="1.140625" style="2" customWidth="1"/>
    <col min="12563" max="12563" width="8.140625" style="2" customWidth="1"/>
    <col min="12564" max="12564" width="7.42578125" style="2" customWidth="1"/>
    <col min="12565" max="12565" width="9.28515625" style="2" customWidth="1"/>
    <col min="12566" max="12566" width="11.85546875" style="2" customWidth="1"/>
    <col min="12567" max="12567" width="11.28515625" style="2" bestFit="1" customWidth="1"/>
    <col min="12568" max="12568" width="19.7109375" style="2" customWidth="1"/>
    <col min="12569" max="12569" width="17.42578125" style="2" customWidth="1"/>
    <col min="12570" max="12800" width="9.140625" style="2"/>
    <col min="12801" max="12802" width="3.42578125" style="2" customWidth="1"/>
    <col min="12803" max="12803" width="2.85546875" style="2" customWidth="1"/>
    <col min="12804" max="12804" width="2.28515625" style="2" customWidth="1"/>
    <col min="12805" max="12805" width="1.85546875" style="2" customWidth="1"/>
    <col min="12806" max="12806" width="9.140625" style="2" customWidth="1"/>
    <col min="12807" max="12807" width="2" style="2" customWidth="1"/>
    <col min="12808" max="12808" width="0" style="2" hidden="1" customWidth="1"/>
    <col min="12809" max="12809" width="1" style="2" customWidth="1"/>
    <col min="12810" max="12810" width="31" style="2" customWidth="1"/>
    <col min="12811" max="12811" width="3.42578125" style="2" customWidth="1"/>
    <col min="12812" max="12812" width="3.85546875" style="2" customWidth="1"/>
    <col min="12813" max="12813" width="2.7109375" style="2" customWidth="1"/>
    <col min="12814" max="12814" width="2.85546875" style="2" customWidth="1"/>
    <col min="12815" max="12815" width="3.85546875" style="2" customWidth="1"/>
    <col min="12816" max="12816" width="2.85546875" style="2" customWidth="1"/>
    <col min="12817" max="12817" width="2.42578125" style="2" customWidth="1"/>
    <col min="12818" max="12818" width="1.140625" style="2" customWidth="1"/>
    <col min="12819" max="12819" width="8.140625" style="2" customWidth="1"/>
    <col min="12820" max="12820" width="7.42578125" style="2" customWidth="1"/>
    <col min="12821" max="12821" width="9.28515625" style="2" customWidth="1"/>
    <col min="12822" max="12822" width="11.85546875" style="2" customWidth="1"/>
    <col min="12823" max="12823" width="11.28515625" style="2" bestFit="1" customWidth="1"/>
    <col min="12824" max="12824" width="19.7109375" style="2" customWidth="1"/>
    <col min="12825" max="12825" width="17.42578125" style="2" customWidth="1"/>
    <col min="12826" max="13056" width="9.140625" style="2"/>
    <col min="13057" max="13058" width="3.42578125" style="2" customWidth="1"/>
    <col min="13059" max="13059" width="2.85546875" style="2" customWidth="1"/>
    <col min="13060" max="13060" width="2.28515625" style="2" customWidth="1"/>
    <col min="13061" max="13061" width="1.85546875" style="2" customWidth="1"/>
    <col min="13062" max="13062" width="9.140625" style="2" customWidth="1"/>
    <col min="13063" max="13063" width="2" style="2" customWidth="1"/>
    <col min="13064" max="13064" width="0" style="2" hidden="1" customWidth="1"/>
    <col min="13065" max="13065" width="1" style="2" customWidth="1"/>
    <col min="13066" max="13066" width="31" style="2" customWidth="1"/>
    <col min="13067" max="13067" width="3.42578125" style="2" customWidth="1"/>
    <col min="13068" max="13068" width="3.85546875" style="2" customWidth="1"/>
    <col min="13069" max="13069" width="2.7109375" style="2" customWidth="1"/>
    <col min="13070" max="13070" width="2.85546875" style="2" customWidth="1"/>
    <col min="13071" max="13071" width="3.85546875" style="2" customWidth="1"/>
    <col min="13072" max="13072" width="2.85546875" style="2" customWidth="1"/>
    <col min="13073" max="13073" width="2.42578125" style="2" customWidth="1"/>
    <col min="13074" max="13074" width="1.140625" style="2" customWidth="1"/>
    <col min="13075" max="13075" width="8.140625" style="2" customWidth="1"/>
    <col min="13076" max="13076" width="7.42578125" style="2" customWidth="1"/>
    <col min="13077" max="13077" width="9.28515625" style="2" customWidth="1"/>
    <col min="13078" max="13078" width="11.85546875" style="2" customWidth="1"/>
    <col min="13079" max="13079" width="11.28515625" style="2" bestFit="1" customWidth="1"/>
    <col min="13080" max="13080" width="19.7109375" style="2" customWidth="1"/>
    <col min="13081" max="13081" width="17.42578125" style="2" customWidth="1"/>
    <col min="13082" max="13312" width="9.140625" style="2"/>
    <col min="13313" max="13314" width="3.42578125" style="2" customWidth="1"/>
    <col min="13315" max="13315" width="2.85546875" style="2" customWidth="1"/>
    <col min="13316" max="13316" width="2.28515625" style="2" customWidth="1"/>
    <col min="13317" max="13317" width="1.85546875" style="2" customWidth="1"/>
    <col min="13318" max="13318" width="9.140625" style="2" customWidth="1"/>
    <col min="13319" max="13319" width="2" style="2" customWidth="1"/>
    <col min="13320" max="13320" width="0" style="2" hidden="1" customWidth="1"/>
    <col min="13321" max="13321" width="1" style="2" customWidth="1"/>
    <col min="13322" max="13322" width="31" style="2" customWidth="1"/>
    <col min="13323" max="13323" width="3.42578125" style="2" customWidth="1"/>
    <col min="13324" max="13324" width="3.85546875" style="2" customWidth="1"/>
    <col min="13325" max="13325" width="2.7109375" style="2" customWidth="1"/>
    <col min="13326" max="13326" width="2.85546875" style="2" customWidth="1"/>
    <col min="13327" max="13327" width="3.85546875" style="2" customWidth="1"/>
    <col min="13328" max="13328" width="2.85546875" style="2" customWidth="1"/>
    <col min="13329" max="13329" width="2.42578125" style="2" customWidth="1"/>
    <col min="13330" max="13330" width="1.140625" style="2" customWidth="1"/>
    <col min="13331" max="13331" width="8.140625" style="2" customWidth="1"/>
    <col min="13332" max="13332" width="7.42578125" style="2" customWidth="1"/>
    <col min="13333" max="13333" width="9.28515625" style="2" customWidth="1"/>
    <col min="13334" max="13334" width="11.85546875" style="2" customWidth="1"/>
    <col min="13335" max="13335" width="11.28515625" style="2" bestFit="1" customWidth="1"/>
    <col min="13336" max="13336" width="19.7109375" style="2" customWidth="1"/>
    <col min="13337" max="13337" width="17.42578125" style="2" customWidth="1"/>
    <col min="13338" max="13568" width="9.140625" style="2"/>
    <col min="13569" max="13570" width="3.42578125" style="2" customWidth="1"/>
    <col min="13571" max="13571" width="2.85546875" style="2" customWidth="1"/>
    <col min="13572" max="13572" width="2.28515625" style="2" customWidth="1"/>
    <col min="13573" max="13573" width="1.85546875" style="2" customWidth="1"/>
    <col min="13574" max="13574" width="9.140625" style="2" customWidth="1"/>
    <col min="13575" max="13575" width="2" style="2" customWidth="1"/>
    <col min="13576" max="13576" width="0" style="2" hidden="1" customWidth="1"/>
    <col min="13577" max="13577" width="1" style="2" customWidth="1"/>
    <col min="13578" max="13578" width="31" style="2" customWidth="1"/>
    <col min="13579" max="13579" width="3.42578125" style="2" customWidth="1"/>
    <col min="13580" max="13580" width="3.85546875" style="2" customWidth="1"/>
    <col min="13581" max="13581" width="2.7109375" style="2" customWidth="1"/>
    <col min="13582" max="13582" width="2.85546875" style="2" customWidth="1"/>
    <col min="13583" max="13583" width="3.85546875" style="2" customWidth="1"/>
    <col min="13584" max="13584" width="2.85546875" style="2" customWidth="1"/>
    <col min="13585" max="13585" width="2.42578125" style="2" customWidth="1"/>
    <col min="13586" max="13586" width="1.140625" style="2" customWidth="1"/>
    <col min="13587" max="13587" width="8.140625" style="2" customWidth="1"/>
    <col min="13588" max="13588" width="7.42578125" style="2" customWidth="1"/>
    <col min="13589" max="13589" width="9.28515625" style="2" customWidth="1"/>
    <col min="13590" max="13590" width="11.85546875" style="2" customWidth="1"/>
    <col min="13591" max="13591" width="11.28515625" style="2" bestFit="1" customWidth="1"/>
    <col min="13592" max="13592" width="19.7109375" style="2" customWidth="1"/>
    <col min="13593" max="13593" width="17.42578125" style="2" customWidth="1"/>
    <col min="13594" max="13824" width="9.140625" style="2"/>
    <col min="13825" max="13826" width="3.42578125" style="2" customWidth="1"/>
    <col min="13827" max="13827" width="2.85546875" style="2" customWidth="1"/>
    <col min="13828" max="13828" width="2.28515625" style="2" customWidth="1"/>
    <col min="13829" max="13829" width="1.85546875" style="2" customWidth="1"/>
    <col min="13830" max="13830" width="9.140625" style="2" customWidth="1"/>
    <col min="13831" max="13831" width="2" style="2" customWidth="1"/>
    <col min="13832" max="13832" width="0" style="2" hidden="1" customWidth="1"/>
    <col min="13833" max="13833" width="1" style="2" customWidth="1"/>
    <col min="13834" max="13834" width="31" style="2" customWidth="1"/>
    <col min="13835" max="13835" width="3.42578125" style="2" customWidth="1"/>
    <col min="13836" max="13836" width="3.85546875" style="2" customWidth="1"/>
    <col min="13837" max="13837" width="2.7109375" style="2" customWidth="1"/>
    <col min="13838" max="13838" width="2.85546875" style="2" customWidth="1"/>
    <col min="13839" max="13839" width="3.85546875" style="2" customWidth="1"/>
    <col min="13840" max="13840" width="2.85546875" style="2" customWidth="1"/>
    <col min="13841" max="13841" width="2.42578125" style="2" customWidth="1"/>
    <col min="13842" max="13842" width="1.140625" style="2" customWidth="1"/>
    <col min="13843" max="13843" width="8.140625" style="2" customWidth="1"/>
    <col min="13844" max="13844" width="7.42578125" style="2" customWidth="1"/>
    <col min="13845" max="13845" width="9.28515625" style="2" customWidth="1"/>
    <col min="13846" max="13846" width="11.85546875" style="2" customWidth="1"/>
    <col min="13847" max="13847" width="11.28515625" style="2" bestFit="1" customWidth="1"/>
    <col min="13848" max="13848" width="19.7109375" style="2" customWidth="1"/>
    <col min="13849" max="13849" width="17.42578125" style="2" customWidth="1"/>
    <col min="13850" max="14080" width="9.140625" style="2"/>
    <col min="14081" max="14082" width="3.42578125" style="2" customWidth="1"/>
    <col min="14083" max="14083" width="2.85546875" style="2" customWidth="1"/>
    <col min="14084" max="14084" width="2.28515625" style="2" customWidth="1"/>
    <col min="14085" max="14085" width="1.85546875" style="2" customWidth="1"/>
    <col min="14086" max="14086" width="9.140625" style="2" customWidth="1"/>
    <col min="14087" max="14087" width="2" style="2" customWidth="1"/>
    <col min="14088" max="14088" width="0" style="2" hidden="1" customWidth="1"/>
    <col min="14089" max="14089" width="1" style="2" customWidth="1"/>
    <col min="14090" max="14090" width="31" style="2" customWidth="1"/>
    <col min="14091" max="14091" width="3.42578125" style="2" customWidth="1"/>
    <col min="14092" max="14092" width="3.85546875" style="2" customWidth="1"/>
    <col min="14093" max="14093" width="2.7109375" style="2" customWidth="1"/>
    <col min="14094" max="14094" width="2.85546875" style="2" customWidth="1"/>
    <col min="14095" max="14095" width="3.85546875" style="2" customWidth="1"/>
    <col min="14096" max="14096" width="2.85546875" style="2" customWidth="1"/>
    <col min="14097" max="14097" width="2.42578125" style="2" customWidth="1"/>
    <col min="14098" max="14098" width="1.140625" style="2" customWidth="1"/>
    <col min="14099" max="14099" width="8.140625" style="2" customWidth="1"/>
    <col min="14100" max="14100" width="7.42578125" style="2" customWidth="1"/>
    <col min="14101" max="14101" width="9.28515625" style="2" customWidth="1"/>
    <col min="14102" max="14102" width="11.85546875" style="2" customWidth="1"/>
    <col min="14103" max="14103" width="11.28515625" style="2" bestFit="1" customWidth="1"/>
    <col min="14104" max="14104" width="19.7109375" style="2" customWidth="1"/>
    <col min="14105" max="14105" width="17.42578125" style="2" customWidth="1"/>
    <col min="14106" max="14336" width="9.140625" style="2"/>
    <col min="14337" max="14338" width="3.42578125" style="2" customWidth="1"/>
    <col min="14339" max="14339" width="2.85546875" style="2" customWidth="1"/>
    <col min="14340" max="14340" width="2.28515625" style="2" customWidth="1"/>
    <col min="14341" max="14341" width="1.85546875" style="2" customWidth="1"/>
    <col min="14342" max="14342" width="9.140625" style="2" customWidth="1"/>
    <col min="14343" max="14343" width="2" style="2" customWidth="1"/>
    <col min="14344" max="14344" width="0" style="2" hidden="1" customWidth="1"/>
    <col min="14345" max="14345" width="1" style="2" customWidth="1"/>
    <col min="14346" max="14346" width="31" style="2" customWidth="1"/>
    <col min="14347" max="14347" width="3.42578125" style="2" customWidth="1"/>
    <col min="14348" max="14348" width="3.85546875" style="2" customWidth="1"/>
    <col min="14349" max="14349" width="2.7109375" style="2" customWidth="1"/>
    <col min="14350" max="14350" width="2.85546875" style="2" customWidth="1"/>
    <col min="14351" max="14351" width="3.85546875" style="2" customWidth="1"/>
    <col min="14352" max="14352" width="2.85546875" style="2" customWidth="1"/>
    <col min="14353" max="14353" width="2.42578125" style="2" customWidth="1"/>
    <col min="14354" max="14354" width="1.140625" style="2" customWidth="1"/>
    <col min="14355" max="14355" width="8.140625" style="2" customWidth="1"/>
    <col min="14356" max="14356" width="7.42578125" style="2" customWidth="1"/>
    <col min="14357" max="14357" width="9.28515625" style="2" customWidth="1"/>
    <col min="14358" max="14358" width="11.85546875" style="2" customWidth="1"/>
    <col min="14359" max="14359" width="11.28515625" style="2" bestFit="1" customWidth="1"/>
    <col min="14360" max="14360" width="19.7109375" style="2" customWidth="1"/>
    <col min="14361" max="14361" width="17.42578125" style="2" customWidth="1"/>
    <col min="14362" max="14592" width="9.140625" style="2"/>
    <col min="14593" max="14594" width="3.42578125" style="2" customWidth="1"/>
    <col min="14595" max="14595" width="2.85546875" style="2" customWidth="1"/>
    <col min="14596" max="14596" width="2.28515625" style="2" customWidth="1"/>
    <col min="14597" max="14597" width="1.85546875" style="2" customWidth="1"/>
    <col min="14598" max="14598" width="9.140625" style="2" customWidth="1"/>
    <col min="14599" max="14599" width="2" style="2" customWidth="1"/>
    <col min="14600" max="14600" width="0" style="2" hidden="1" customWidth="1"/>
    <col min="14601" max="14601" width="1" style="2" customWidth="1"/>
    <col min="14602" max="14602" width="31" style="2" customWidth="1"/>
    <col min="14603" max="14603" width="3.42578125" style="2" customWidth="1"/>
    <col min="14604" max="14604" width="3.85546875" style="2" customWidth="1"/>
    <col min="14605" max="14605" width="2.7109375" style="2" customWidth="1"/>
    <col min="14606" max="14606" width="2.85546875" style="2" customWidth="1"/>
    <col min="14607" max="14607" width="3.85546875" style="2" customWidth="1"/>
    <col min="14608" max="14608" width="2.85546875" style="2" customWidth="1"/>
    <col min="14609" max="14609" width="2.42578125" style="2" customWidth="1"/>
    <col min="14610" max="14610" width="1.140625" style="2" customWidth="1"/>
    <col min="14611" max="14611" width="8.140625" style="2" customWidth="1"/>
    <col min="14612" max="14612" width="7.42578125" style="2" customWidth="1"/>
    <col min="14613" max="14613" width="9.28515625" style="2" customWidth="1"/>
    <col min="14614" max="14614" width="11.85546875" style="2" customWidth="1"/>
    <col min="14615" max="14615" width="11.28515625" style="2" bestFit="1" customWidth="1"/>
    <col min="14616" max="14616" width="19.7109375" style="2" customWidth="1"/>
    <col min="14617" max="14617" width="17.42578125" style="2" customWidth="1"/>
    <col min="14618" max="14848" width="9.140625" style="2"/>
    <col min="14849" max="14850" width="3.42578125" style="2" customWidth="1"/>
    <col min="14851" max="14851" width="2.85546875" style="2" customWidth="1"/>
    <col min="14852" max="14852" width="2.28515625" style="2" customWidth="1"/>
    <col min="14853" max="14853" width="1.85546875" style="2" customWidth="1"/>
    <col min="14854" max="14854" width="9.140625" style="2" customWidth="1"/>
    <col min="14855" max="14855" width="2" style="2" customWidth="1"/>
    <col min="14856" max="14856" width="0" style="2" hidden="1" customWidth="1"/>
    <col min="14857" max="14857" width="1" style="2" customWidth="1"/>
    <col min="14858" max="14858" width="31" style="2" customWidth="1"/>
    <col min="14859" max="14859" width="3.42578125" style="2" customWidth="1"/>
    <col min="14860" max="14860" width="3.85546875" style="2" customWidth="1"/>
    <col min="14861" max="14861" width="2.7109375" style="2" customWidth="1"/>
    <col min="14862" max="14862" width="2.85546875" style="2" customWidth="1"/>
    <col min="14863" max="14863" width="3.85546875" style="2" customWidth="1"/>
    <col min="14864" max="14864" width="2.85546875" style="2" customWidth="1"/>
    <col min="14865" max="14865" width="2.42578125" style="2" customWidth="1"/>
    <col min="14866" max="14866" width="1.140625" style="2" customWidth="1"/>
    <col min="14867" max="14867" width="8.140625" style="2" customWidth="1"/>
    <col min="14868" max="14868" width="7.42578125" style="2" customWidth="1"/>
    <col min="14869" max="14869" width="9.28515625" style="2" customWidth="1"/>
    <col min="14870" max="14870" width="11.85546875" style="2" customWidth="1"/>
    <col min="14871" max="14871" width="11.28515625" style="2" bestFit="1" customWidth="1"/>
    <col min="14872" max="14872" width="19.7109375" style="2" customWidth="1"/>
    <col min="14873" max="14873" width="17.42578125" style="2" customWidth="1"/>
    <col min="14874" max="15104" width="9.140625" style="2"/>
    <col min="15105" max="15106" width="3.42578125" style="2" customWidth="1"/>
    <col min="15107" max="15107" width="2.85546875" style="2" customWidth="1"/>
    <col min="15108" max="15108" width="2.28515625" style="2" customWidth="1"/>
    <col min="15109" max="15109" width="1.85546875" style="2" customWidth="1"/>
    <col min="15110" max="15110" width="9.140625" style="2" customWidth="1"/>
    <col min="15111" max="15111" width="2" style="2" customWidth="1"/>
    <col min="15112" max="15112" width="0" style="2" hidden="1" customWidth="1"/>
    <col min="15113" max="15113" width="1" style="2" customWidth="1"/>
    <col min="15114" max="15114" width="31" style="2" customWidth="1"/>
    <col min="15115" max="15115" width="3.42578125" style="2" customWidth="1"/>
    <col min="15116" max="15116" width="3.85546875" style="2" customWidth="1"/>
    <col min="15117" max="15117" width="2.7109375" style="2" customWidth="1"/>
    <col min="15118" max="15118" width="2.85546875" style="2" customWidth="1"/>
    <col min="15119" max="15119" width="3.85546875" style="2" customWidth="1"/>
    <col min="15120" max="15120" width="2.85546875" style="2" customWidth="1"/>
    <col min="15121" max="15121" width="2.42578125" style="2" customWidth="1"/>
    <col min="15122" max="15122" width="1.140625" style="2" customWidth="1"/>
    <col min="15123" max="15123" width="8.140625" style="2" customWidth="1"/>
    <col min="15124" max="15124" width="7.42578125" style="2" customWidth="1"/>
    <col min="15125" max="15125" width="9.28515625" style="2" customWidth="1"/>
    <col min="15126" max="15126" width="11.85546875" style="2" customWidth="1"/>
    <col min="15127" max="15127" width="11.28515625" style="2" bestFit="1" customWidth="1"/>
    <col min="15128" max="15128" width="19.7109375" style="2" customWidth="1"/>
    <col min="15129" max="15129" width="17.42578125" style="2" customWidth="1"/>
    <col min="15130" max="15360" width="9.140625" style="2"/>
    <col min="15361" max="15362" width="3.42578125" style="2" customWidth="1"/>
    <col min="15363" max="15363" width="2.85546875" style="2" customWidth="1"/>
    <col min="15364" max="15364" width="2.28515625" style="2" customWidth="1"/>
    <col min="15365" max="15365" width="1.85546875" style="2" customWidth="1"/>
    <col min="15366" max="15366" width="9.140625" style="2" customWidth="1"/>
    <col min="15367" max="15367" width="2" style="2" customWidth="1"/>
    <col min="15368" max="15368" width="0" style="2" hidden="1" customWidth="1"/>
    <col min="15369" max="15369" width="1" style="2" customWidth="1"/>
    <col min="15370" max="15370" width="31" style="2" customWidth="1"/>
    <col min="15371" max="15371" width="3.42578125" style="2" customWidth="1"/>
    <col min="15372" max="15372" width="3.85546875" style="2" customWidth="1"/>
    <col min="15373" max="15373" width="2.7109375" style="2" customWidth="1"/>
    <col min="15374" max="15374" width="2.85546875" style="2" customWidth="1"/>
    <col min="15375" max="15375" width="3.85546875" style="2" customWidth="1"/>
    <col min="15376" max="15376" width="2.85546875" style="2" customWidth="1"/>
    <col min="15377" max="15377" width="2.42578125" style="2" customWidth="1"/>
    <col min="15378" max="15378" width="1.140625" style="2" customWidth="1"/>
    <col min="15379" max="15379" width="8.140625" style="2" customWidth="1"/>
    <col min="15380" max="15380" width="7.42578125" style="2" customWidth="1"/>
    <col min="15381" max="15381" width="9.28515625" style="2" customWidth="1"/>
    <col min="15382" max="15382" width="11.85546875" style="2" customWidth="1"/>
    <col min="15383" max="15383" width="11.28515625" style="2" bestFit="1" customWidth="1"/>
    <col min="15384" max="15384" width="19.7109375" style="2" customWidth="1"/>
    <col min="15385" max="15385" width="17.42578125" style="2" customWidth="1"/>
    <col min="15386" max="15616" width="9.140625" style="2"/>
    <col min="15617" max="15618" width="3.42578125" style="2" customWidth="1"/>
    <col min="15619" max="15619" width="2.85546875" style="2" customWidth="1"/>
    <col min="15620" max="15620" width="2.28515625" style="2" customWidth="1"/>
    <col min="15621" max="15621" width="1.85546875" style="2" customWidth="1"/>
    <col min="15622" max="15622" width="9.140625" style="2" customWidth="1"/>
    <col min="15623" max="15623" width="2" style="2" customWidth="1"/>
    <col min="15624" max="15624" width="0" style="2" hidden="1" customWidth="1"/>
    <col min="15625" max="15625" width="1" style="2" customWidth="1"/>
    <col min="15626" max="15626" width="31" style="2" customWidth="1"/>
    <col min="15627" max="15627" width="3.42578125" style="2" customWidth="1"/>
    <col min="15628" max="15628" width="3.85546875" style="2" customWidth="1"/>
    <col min="15629" max="15629" width="2.7109375" style="2" customWidth="1"/>
    <col min="15630" max="15630" width="2.85546875" style="2" customWidth="1"/>
    <col min="15631" max="15631" width="3.85546875" style="2" customWidth="1"/>
    <col min="15632" max="15632" width="2.85546875" style="2" customWidth="1"/>
    <col min="15633" max="15633" width="2.42578125" style="2" customWidth="1"/>
    <col min="15634" max="15634" width="1.140625" style="2" customWidth="1"/>
    <col min="15635" max="15635" width="8.140625" style="2" customWidth="1"/>
    <col min="15636" max="15636" width="7.42578125" style="2" customWidth="1"/>
    <col min="15637" max="15637" width="9.28515625" style="2" customWidth="1"/>
    <col min="15638" max="15638" width="11.85546875" style="2" customWidth="1"/>
    <col min="15639" max="15639" width="11.28515625" style="2" bestFit="1" customWidth="1"/>
    <col min="15640" max="15640" width="19.7109375" style="2" customWidth="1"/>
    <col min="15641" max="15641" width="17.42578125" style="2" customWidth="1"/>
    <col min="15642" max="15872" width="9.140625" style="2"/>
    <col min="15873" max="15874" width="3.42578125" style="2" customWidth="1"/>
    <col min="15875" max="15875" width="2.85546875" style="2" customWidth="1"/>
    <col min="15876" max="15876" width="2.28515625" style="2" customWidth="1"/>
    <col min="15877" max="15877" width="1.85546875" style="2" customWidth="1"/>
    <col min="15878" max="15878" width="9.140625" style="2" customWidth="1"/>
    <col min="15879" max="15879" width="2" style="2" customWidth="1"/>
    <col min="15880" max="15880" width="0" style="2" hidden="1" customWidth="1"/>
    <col min="15881" max="15881" width="1" style="2" customWidth="1"/>
    <col min="15882" max="15882" width="31" style="2" customWidth="1"/>
    <col min="15883" max="15883" width="3.42578125" style="2" customWidth="1"/>
    <col min="15884" max="15884" width="3.85546875" style="2" customWidth="1"/>
    <col min="15885" max="15885" width="2.7109375" style="2" customWidth="1"/>
    <col min="15886" max="15886" width="2.85546875" style="2" customWidth="1"/>
    <col min="15887" max="15887" width="3.85546875" style="2" customWidth="1"/>
    <col min="15888" max="15888" width="2.85546875" style="2" customWidth="1"/>
    <col min="15889" max="15889" width="2.42578125" style="2" customWidth="1"/>
    <col min="15890" max="15890" width="1.140625" style="2" customWidth="1"/>
    <col min="15891" max="15891" width="8.140625" style="2" customWidth="1"/>
    <col min="15892" max="15892" width="7.42578125" style="2" customWidth="1"/>
    <col min="15893" max="15893" width="9.28515625" style="2" customWidth="1"/>
    <col min="15894" max="15894" width="11.85546875" style="2" customWidth="1"/>
    <col min="15895" max="15895" width="11.28515625" style="2" bestFit="1" customWidth="1"/>
    <col min="15896" max="15896" width="19.7109375" style="2" customWidth="1"/>
    <col min="15897" max="15897" width="17.42578125" style="2" customWidth="1"/>
    <col min="15898" max="16128" width="9.140625" style="2"/>
    <col min="16129" max="16130" width="3.42578125" style="2" customWidth="1"/>
    <col min="16131" max="16131" width="2.85546875" style="2" customWidth="1"/>
    <col min="16132" max="16132" width="2.28515625" style="2" customWidth="1"/>
    <col min="16133" max="16133" width="1.85546875" style="2" customWidth="1"/>
    <col min="16134" max="16134" width="9.140625" style="2" customWidth="1"/>
    <col min="16135" max="16135" width="2" style="2" customWidth="1"/>
    <col min="16136" max="16136" width="0" style="2" hidden="1" customWidth="1"/>
    <col min="16137" max="16137" width="1" style="2" customWidth="1"/>
    <col min="16138" max="16138" width="31" style="2" customWidth="1"/>
    <col min="16139" max="16139" width="3.42578125" style="2" customWidth="1"/>
    <col min="16140" max="16140" width="3.85546875" style="2" customWidth="1"/>
    <col min="16141" max="16141" width="2.7109375" style="2" customWidth="1"/>
    <col min="16142" max="16142" width="2.85546875" style="2" customWidth="1"/>
    <col min="16143" max="16143" width="3.85546875" style="2" customWidth="1"/>
    <col min="16144" max="16144" width="2.85546875" style="2" customWidth="1"/>
    <col min="16145" max="16145" width="2.42578125" style="2" customWidth="1"/>
    <col min="16146" max="16146" width="1.140625" style="2" customWidth="1"/>
    <col min="16147" max="16147" width="8.140625" style="2" customWidth="1"/>
    <col min="16148" max="16148" width="7.42578125" style="2" customWidth="1"/>
    <col min="16149" max="16149" width="9.28515625" style="2" customWidth="1"/>
    <col min="16150" max="16150" width="11.85546875" style="2" customWidth="1"/>
    <col min="16151" max="16151" width="11.28515625" style="2" bestFit="1" customWidth="1"/>
    <col min="16152" max="16152" width="19.7109375" style="2" customWidth="1"/>
    <col min="16153" max="16153" width="17.42578125" style="2" customWidth="1"/>
    <col min="16154" max="16384" width="9.140625" style="2"/>
  </cols>
  <sheetData>
    <row r="1" spans="1:22" ht="12.75" customHeight="1" x14ac:dyDescent="0.2">
      <c r="A1" s="504" t="s">
        <v>17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6"/>
      <c r="V1" s="1" t="s">
        <v>18</v>
      </c>
    </row>
    <row r="2" spans="1:22" ht="15.75" customHeight="1" x14ac:dyDescent="0.2">
      <c r="A2" s="533" t="s">
        <v>19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5"/>
      <c r="V2" s="38" t="s">
        <v>20</v>
      </c>
    </row>
    <row r="3" spans="1:22" ht="15.75" customHeight="1" x14ac:dyDescent="0.2">
      <c r="A3" s="526" t="s">
        <v>21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38"/>
    </row>
    <row r="4" spans="1:22" x14ac:dyDescent="0.2">
      <c r="A4" s="526" t="s">
        <v>229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38"/>
    </row>
    <row r="5" spans="1:22" ht="14.1" customHeight="1" x14ac:dyDescent="0.2">
      <c r="A5" s="12" t="s">
        <v>22</v>
      </c>
      <c r="B5" s="13"/>
      <c r="C5" s="13"/>
      <c r="D5" s="13"/>
      <c r="E5" s="13"/>
      <c r="F5" s="13"/>
      <c r="G5" s="13" t="s">
        <v>23</v>
      </c>
      <c r="H5" s="13"/>
      <c r="I5" s="13"/>
      <c r="J5" s="16">
        <v>207</v>
      </c>
      <c r="K5" s="13"/>
      <c r="L5" s="14" t="s">
        <v>213</v>
      </c>
      <c r="M5" s="13"/>
      <c r="N5" s="13"/>
      <c r="O5" s="13"/>
      <c r="P5" s="15"/>
      <c r="Q5" s="13"/>
      <c r="R5" s="14"/>
      <c r="S5" s="13"/>
      <c r="T5" s="13"/>
      <c r="U5" s="13"/>
      <c r="V5" s="15"/>
    </row>
    <row r="6" spans="1:22" ht="14.1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6"/>
      <c r="K6" s="13"/>
      <c r="L6" s="13"/>
      <c r="M6" s="13"/>
      <c r="N6" s="13"/>
      <c r="O6" s="13"/>
      <c r="P6" s="146"/>
      <c r="Q6" s="13"/>
      <c r="R6" s="13"/>
      <c r="S6" s="13"/>
      <c r="T6" s="13"/>
      <c r="U6" s="13"/>
      <c r="V6" s="15"/>
    </row>
    <row r="7" spans="1:22" ht="14.1" customHeight="1" x14ac:dyDescent="0.2">
      <c r="A7" s="17" t="s">
        <v>25</v>
      </c>
      <c r="B7" s="18"/>
      <c r="C7" s="18"/>
      <c r="D7" s="18"/>
      <c r="E7" s="18"/>
      <c r="F7" s="18"/>
      <c r="G7" s="18" t="s">
        <v>23</v>
      </c>
      <c r="H7" s="18"/>
      <c r="I7" s="18"/>
      <c r="J7" s="481">
        <v>207.4</v>
      </c>
      <c r="K7" s="19"/>
      <c r="L7" s="19" t="s">
        <v>26</v>
      </c>
      <c r="M7" s="18"/>
      <c r="N7" s="18"/>
      <c r="O7" s="18"/>
      <c r="P7" s="20"/>
      <c r="Q7" s="19"/>
      <c r="R7" s="19"/>
      <c r="S7" s="18"/>
      <c r="T7" s="18"/>
      <c r="U7" s="18"/>
      <c r="V7" s="20"/>
    </row>
    <row r="8" spans="1:22" ht="14.1" customHeight="1" x14ac:dyDescent="0.2">
      <c r="A8" s="17" t="s">
        <v>27</v>
      </c>
      <c r="B8" s="18"/>
      <c r="C8" s="18"/>
      <c r="D8" s="18"/>
      <c r="E8" s="18"/>
      <c r="F8" s="18"/>
      <c r="G8" s="18" t="s">
        <v>28</v>
      </c>
      <c r="H8" s="18"/>
      <c r="I8" s="18"/>
      <c r="J8" s="18" t="s">
        <v>436</v>
      </c>
      <c r="K8" s="19"/>
      <c r="L8" s="19" t="s">
        <v>26</v>
      </c>
      <c r="M8" s="18"/>
      <c r="N8" s="18"/>
      <c r="O8" s="18"/>
      <c r="P8" s="20"/>
      <c r="Q8" s="19"/>
      <c r="R8" s="19"/>
      <c r="S8" s="18"/>
      <c r="T8" s="18"/>
      <c r="U8" s="18"/>
      <c r="V8" s="20"/>
    </row>
    <row r="9" spans="1:22" ht="14.1" customHeight="1" x14ac:dyDescent="0.2">
      <c r="A9" s="17" t="s">
        <v>29</v>
      </c>
      <c r="B9" s="18"/>
      <c r="C9" s="18"/>
      <c r="D9" s="18"/>
      <c r="E9" s="18"/>
      <c r="F9" s="18"/>
      <c r="G9" s="18" t="s">
        <v>23</v>
      </c>
      <c r="H9" s="18"/>
      <c r="I9" s="18"/>
      <c r="J9" s="18" t="s">
        <v>411</v>
      </c>
      <c r="K9" s="18"/>
      <c r="L9" s="574" t="s">
        <v>289</v>
      </c>
      <c r="M9" s="574"/>
      <c r="N9" s="574"/>
      <c r="O9" s="574"/>
      <c r="P9" s="574"/>
      <c r="Q9" s="574"/>
      <c r="R9" s="574"/>
      <c r="S9" s="574"/>
      <c r="T9" s="574"/>
      <c r="U9" s="574"/>
      <c r="V9" s="575"/>
    </row>
    <row r="10" spans="1:22" ht="14.1" customHeight="1" x14ac:dyDescent="0.2">
      <c r="A10" s="17" t="s">
        <v>30</v>
      </c>
      <c r="B10" s="18"/>
      <c r="C10" s="18"/>
      <c r="D10" s="18"/>
      <c r="E10" s="18"/>
      <c r="F10" s="18"/>
      <c r="G10" s="18" t="s">
        <v>23</v>
      </c>
      <c r="H10" s="18"/>
      <c r="I10" s="18"/>
      <c r="J10" s="18" t="s">
        <v>437</v>
      </c>
      <c r="K10" s="19"/>
      <c r="L10" s="574" t="s">
        <v>412</v>
      </c>
      <c r="M10" s="574"/>
      <c r="N10" s="574"/>
      <c r="O10" s="574"/>
      <c r="P10" s="574"/>
      <c r="Q10" s="574"/>
      <c r="R10" s="574"/>
      <c r="S10" s="574"/>
      <c r="T10" s="574"/>
      <c r="U10" s="574"/>
      <c r="V10" s="575"/>
    </row>
    <row r="11" spans="1:22" ht="14.1" customHeight="1" x14ac:dyDescent="0.2">
      <c r="A11" s="17" t="s">
        <v>31</v>
      </c>
      <c r="B11" s="18"/>
      <c r="C11" s="18"/>
      <c r="D11" s="18"/>
      <c r="E11" s="18"/>
      <c r="F11" s="18"/>
      <c r="G11" s="18" t="s">
        <v>23</v>
      </c>
      <c r="H11" s="18"/>
      <c r="I11" s="18"/>
      <c r="J11" s="18" t="s">
        <v>230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0"/>
    </row>
    <row r="12" spans="1:22" ht="14.1" customHeight="1" x14ac:dyDescent="0.2">
      <c r="A12" s="17" t="s">
        <v>32</v>
      </c>
      <c r="B12" s="18"/>
      <c r="C12" s="18"/>
      <c r="D12" s="18"/>
      <c r="E12" s="18"/>
      <c r="F12" s="18"/>
      <c r="G12" s="18" t="s">
        <v>23</v>
      </c>
      <c r="H12" s="18"/>
      <c r="I12" s="18"/>
      <c r="J12" s="18" t="s">
        <v>26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20"/>
    </row>
    <row r="13" spans="1:22" ht="14.1" customHeight="1" x14ac:dyDescent="0.2">
      <c r="A13" s="12" t="s">
        <v>33</v>
      </c>
      <c r="B13" s="13"/>
      <c r="C13" s="13"/>
      <c r="D13" s="13"/>
      <c r="E13" s="13"/>
      <c r="F13" s="13"/>
      <c r="G13" s="13" t="s">
        <v>23</v>
      </c>
      <c r="H13" s="13"/>
      <c r="I13" s="13"/>
      <c r="J13" s="13" t="s">
        <v>231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5"/>
    </row>
    <row r="14" spans="1:22" ht="19.5" customHeight="1" x14ac:dyDescent="0.2">
      <c r="A14" s="515" t="s">
        <v>34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  <c r="T14" s="516"/>
      <c r="U14" s="516"/>
      <c r="V14" s="517"/>
    </row>
    <row r="15" spans="1:22" ht="14.1" customHeight="1" x14ac:dyDescent="0.2">
      <c r="A15" s="21" t="s">
        <v>35</v>
      </c>
      <c r="B15" s="22"/>
      <c r="C15" s="22"/>
      <c r="D15" s="23"/>
      <c r="E15" s="23"/>
      <c r="F15" s="23"/>
      <c r="G15" s="518" t="s">
        <v>36</v>
      </c>
      <c r="H15" s="519"/>
      <c r="I15" s="519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18" t="s">
        <v>37</v>
      </c>
      <c r="U15" s="520"/>
      <c r="V15" s="521"/>
    </row>
    <row r="16" spans="1:22" ht="25.5" customHeight="1" x14ac:dyDescent="0.2">
      <c r="A16" s="578" t="s">
        <v>38</v>
      </c>
      <c r="B16" s="579"/>
      <c r="C16" s="579"/>
      <c r="D16" s="579"/>
      <c r="E16" s="579"/>
      <c r="F16" s="580"/>
      <c r="G16" s="25"/>
      <c r="H16" s="25"/>
      <c r="I16" s="25"/>
      <c r="J16" s="522" t="s">
        <v>128</v>
      </c>
      <c r="K16" s="522"/>
      <c r="L16" s="522"/>
      <c r="M16" s="522"/>
      <c r="N16" s="522"/>
      <c r="O16" s="522"/>
      <c r="P16" s="522"/>
      <c r="Q16" s="522"/>
      <c r="R16" s="522"/>
      <c r="S16" s="523"/>
      <c r="T16" s="501">
        <v>1</v>
      </c>
      <c r="U16" s="502"/>
      <c r="V16" s="503"/>
    </row>
    <row r="17" spans="1:24" ht="25.5" customHeight="1" x14ac:dyDescent="0.2">
      <c r="A17" s="581"/>
      <c r="B17" s="582"/>
      <c r="C17" s="582"/>
      <c r="D17" s="582"/>
      <c r="E17" s="582"/>
      <c r="F17" s="583"/>
      <c r="G17" s="28"/>
      <c r="H17" s="28"/>
      <c r="I17" s="28"/>
      <c r="J17" s="584" t="s">
        <v>129</v>
      </c>
      <c r="K17" s="584"/>
      <c r="L17" s="584"/>
      <c r="M17" s="584"/>
      <c r="N17" s="584"/>
      <c r="O17" s="584"/>
      <c r="P17" s="584"/>
      <c r="Q17" s="584"/>
      <c r="R17" s="584"/>
      <c r="S17" s="585"/>
      <c r="T17" s="501">
        <v>1</v>
      </c>
      <c r="U17" s="502"/>
      <c r="V17" s="503"/>
    </row>
    <row r="18" spans="1:24" ht="14.1" customHeight="1" x14ac:dyDescent="0.2">
      <c r="A18" s="27" t="s">
        <v>39</v>
      </c>
      <c r="B18" s="28"/>
      <c r="C18" s="28"/>
      <c r="D18" s="28"/>
      <c r="E18" s="28"/>
      <c r="F18" s="29"/>
      <c r="G18" s="28"/>
      <c r="H18" s="28"/>
      <c r="I18" s="28"/>
      <c r="J18" s="28" t="s">
        <v>40</v>
      </c>
      <c r="K18" s="28"/>
      <c r="L18" s="28"/>
      <c r="M18" s="28"/>
      <c r="N18" s="28"/>
      <c r="O18" s="28"/>
      <c r="P18" s="28"/>
      <c r="Q18" s="28"/>
      <c r="R18" s="28"/>
      <c r="S18" s="29"/>
      <c r="T18" s="524">
        <f>V29</f>
        <v>35000000</v>
      </c>
      <c r="U18" s="525"/>
      <c r="V18" s="30"/>
      <c r="X18" s="2">
        <v>60000000</v>
      </c>
    </row>
    <row r="19" spans="1:24" ht="14.1" customHeight="1" x14ac:dyDescent="0.2">
      <c r="A19" s="150" t="s">
        <v>41</v>
      </c>
      <c r="B19" s="151"/>
      <c r="C19" s="151"/>
      <c r="D19" s="151"/>
      <c r="E19" s="151"/>
      <c r="F19" s="152"/>
      <c r="G19" s="151"/>
      <c r="H19" s="151"/>
      <c r="I19" s="151"/>
      <c r="J19" s="151" t="s">
        <v>212</v>
      </c>
      <c r="K19" s="151"/>
      <c r="L19" s="151"/>
      <c r="M19" s="151"/>
      <c r="N19" s="151"/>
      <c r="O19" s="151"/>
      <c r="P19" s="151"/>
      <c r="Q19" s="151"/>
      <c r="R19" s="151"/>
      <c r="S19" s="152"/>
      <c r="T19" s="153">
        <v>7</v>
      </c>
      <c r="U19" s="151" t="s">
        <v>130</v>
      </c>
      <c r="V19" s="154"/>
    </row>
    <row r="20" spans="1:24" ht="14.1" customHeight="1" x14ac:dyDescent="0.2">
      <c r="A20" s="155"/>
      <c r="B20" s="51"/>
      <c r="C20" s="51"/>
      <c r="D20" s="51"/>
      <c r="E20" s="51"/>
      <c r="F20" s="52"/>
      <c r="G20" s="51"/>
      <c r="H20" s="51"/>
      <c r="I20" s="51"/>
      <c r="J20" s="51" t="s">
        <v>211</v>
      </c>
      <c r="K20" s="51"/>
      <c r="L20" s="51"/>
      <c r="M20" s="51"/>
      <c r="N20" s="51"/>
      <c r="O20" s="51"/>
      <c r="P20" s="51"/>
      <c r="Q20" s="51"/>
      <c r="R20" s="51"/>
      <c r="S20" s="52"/>
      <c r="T20" s="156">
        <v>7</v>
      </c>
      <c r="U20" s="51" t="s">
        <v>130</v>
      </c>
      <c r="V20" s="157"/>
    </row>
    <row r="21" spans="1:24" ht="14.1" customHeight="1" x14ac:dyDescent="0.2">
      <c r="A21" s="158"/>
      <c r="B21" s="98"/>
      <c r="C21" s="98"/>
      <c r="D21" s="98"/>
      <c r="E21" s="98"/>
      <c r="F21" s="99"/>
      <c r="G21" s="98"/>
      <c r="H21" s="98"/>
      <c r="I21" s="98"/>
      <c r="J21" s="98" t="s">
        <v>132</v>
      </c>
      <c r="K21" s="98"/>
      <c r="L21" s="98"/>
      <c r="M21" s="98"/>
      <c r="N21" s="98"/>
      <c r="O21" s="98"/>
      <c r="P21" s="98"/>
      <c r="Q21" s="98"/>
      <c r="R21" s="98"/>
      <c r="S21" s="99"/>
      <c r="T21" s="159">
        <v>7</v>
      </c>
      <c r="U21" s="98" t="s">
        <v>130</v>
      </c>
      <c r="V21" s="160"/>
    </row>
    <row r="22" spans="1:24" ht="14.1" customHeight="1" x14ac:dyDescent="0.2">
      <c r="A22" s="150" t="s">
        <v>43</v>
      </c>
      <c r="B22" s="151"/>
      <c r="C22" s="151"/>
      <c r="D22" s="151"/>
      <c r="E22" s="151"/>
      <c r="F22" s="152"/>
      <c r="G22" s="151"/>
      <c r="H22" s="151"/>
      <c r="I22" s="151"/>
      <c r="J22" s="151" t="s">
        <v>133</v>
      </c>
      <c r="K22" s="151"/>
      <c r="L22" s="151"/>
      <c r="M22" s="151"/>
      <c r="N22" s="151"/>
      <c r="O22" s="151"/>
      <c r="P22" s="151"/>
      <c r="Q22" s="151"/>
      <c r="R22" s="151"/>
      <c r="S22" s="152"/>
      <c r="T22" s="586">
        <v>1</v>
      </c>
      <c r="U22" s="587"/>
      <c r="V22" s="588"/>
    </row>
    <row r="23" spans="1:24" ht="14.1" customHeight="1" x14ac:dyDescent="0.2">
      <c r="A23" s="161" t="s">
        <v>45</v>
      </c>
      <c r="B23" s="13"/>
      <c r="C23" s="13"/>
      <c r="D23" s="13"/>
      <c r="E23" s="13"/>
      <c r="F23" s="29"/>
      <c r="G23" s="13"/>
      <c r="H23" s="13"/>
      <c r="I23" s="13"/>
      <c r="J23" s="28" t="s">
        <v>134</v>
      </c>
      <c r="K23" s="28"/>
      <c r="L23" s="28"/>
      <c r="M23" s="28"/>
      <c r="N23" s="28"/>
      <c r="O23" s="28"/>
      <c r="P23" s="28"/>
      <c r="Q23" s="28"/>
      <c r="R23" s="28"/>
      <c r="S23" s="29"/>
      <c r="T23" s="589">
        <v>1</v>
      </c>
      <c r="U23" s="590"/>
      <c r="V23" s="591"/>
    </row>
    <row r="24" spans="1:24" ht="27.75" customHeight="1" x14ac:dyDescent="0.2">
      <c r="A24" s="526" t="s">
        <v>46</v>
      </c>
      <c r="B24" s="527"/>
      <c r="C24" s="527"/>
      <c r="D24" s="527"/>
      <c r="E24" s="527"/>
      <c r="F24" s="527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9"/>
    </row>
    <row r="25" spans="1:24" ht="14.1" customHeight="1" x14ac:dyDescent="0.2">
      <c r="A25" s="530" t="s">
        <v>47</v>
      </c>
      <c r="B25" s="531"/>
      <c r="C25" s="531"/>
      <c r="D25" s="531"/>
      <c r="E25" s="531"/>
      <c r="F25" s="532"/>
      <c r="G25" s="536" t="s">
        <v>48</v>
      </c>
      <c r="H25" s="531"/>
      <c r="I25" s="531"/>
      <c r="J25" s="531"/>
      <c r="K25" s="531"/>
      <c r="L25" s="531"/>
      <c r="M25" s="531"/>
      <c r="N25" s="531"/>
      <c r="O25" s="531"/>
      <c r="P25" s="531"/>
      <c r="Q25" s="531"/>
      <c r="R25" s="532"/>
      <c r="S25" s="527" t="s">
        <v>0</v>
      </c>
      <c r="T25" s="527"/>
      <c r="U25" s="527"/>
      <c r="V25" s="538" t="s">
        <v>1</v>
      </c>
    </row>
    <row r="26" spans="1:24" ht="24.75" customHeight="1" x14ac:dyDescent="0.2">
      <c r="A26" s="533"/>
      <c r="B26" s="534"/>
      <c r="C26" s="534"/>
      <c r="D26" s="534"/>
      <c r="E26" s="534"/>
      <c r="F26" s="535"/>
      <c r="G26" s="537"/>
      <c r="H26" s="534"/>
      <c r="I26" s="534"/>
      <c r="J26" s="534"/>
      <c r="K26" s="534"/>
      <c r="L26" s="534"/>
      <c r="M26" s="534"/>
      <c r="N26" s="534"/>
      <c r="O26" s="534"/>
      <c r="P26" s="534"/>
      <c r="Q26" s="534"/>
      <c r="R26" s="535"/>
      <c r="S26" s="36" t="s">
        <v>49</v>
      </c>
      <c r="T26" s="36" t="s">
        <v>50</v>
      </c>
      <c r="U26" s="36" t="s">
        <v>51</v>
      </c>
      <c r="V26" s="538"/>
    </row>
    <row r="27" spans="1:24" ht="14.1" customHeight="1" x14ac:dyDescent="0.2">
      <c r="A27" s="539">
        <v>1</v>
      </c>
      <c r="B27" s="540"/>
      <c r="C27" s="540"/>
      <c r="D27" s="540"/>
      <c r="E27" s="540"/>
      <c r="F27" s="541"/>
      <c r="G27" s="528">
        <v>2</v>
      </c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37">
        <v>3</v>
      </c>
      <c r="T27" s="37">
        <v>4</v>
      </c>
      <c r="U27" s="37">
        <v>5</v>
      </c>
      <c r="V27" s="38">
        <v>6</v>
      </c>
    </row>
    <row r="28" spans="1:24" ht="14.1" customHeight="1" x14ac:dyDescent="0.2">
      <c r="A28" s="39"/>
      <c r="B28" s="40"/>
      <c r="C28" s="40"/>
      <c r="D28" s="40"/>
      <c r="E28" s="40"/>
      <c r="F28" s="41"/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/>
      <c r="S28" s="45"/>
      <c r="T28" s="45"/>
      <c r="U28" s="45"/>
      <c r="V28" s="46"/>
    </row>
    <row r="29" spans="1:24" ht="14.1" customHeight="1" x14ac:dyDescent="0.2">
      <c r="A29" s="410" t="s">
        <v>413</v>
      </c>
      <c r="B29" s="266"/>
      <c r="C29" s="266"/>
      <c r="D29" s="266"/>
      <c r="E29" s="266"/>
      <c r="F29" s="267"/>
      <c r="G29" s="268" t="s">
        <v>52</v>
      </c>
      <c r="H29" s="269"/>
      <c r="I29" s="269"/>
      <c r="J29" s="269"/>
      <c r="K29" s="255"/>
      <c r="L29" s="255"/>
      <c r="M29" s="255"/>
      <c r="N29" s="255"/>
      <c r="O29" s="255"/>
      <c r="P29" s="255"/>
      <c r="Q29" s="255"/>
      <c r="R29" s="270"/>
      <c r="S29" s="271"/>
      <c r="T29" s="272"/>
      <c r="U29" s="272"/>
      <c r="V29" s="273">
        <f>V30</f>
        <v>35000000</v>
      </c>
    </row>
    <row r="30" spans="1:24" ht="14.1" customHeight="1" x14ac:dyDescent="0.2">
      <c r="A30" s="410" t="s">
        <v>414</v>
      </c>
      <c r="B30" s="266"/>
      <c r="C30" s="266"/>
      <c r="D30" s="266"/>
      <c r="E30" s="266"/>
      <c r="F30" s="267"/>
      <c r="G30" s="268" t="s">
        <v>53</v>
      </c>
      <c r="H30" s="269"/>
      <c r="I30" s="269"/>
      <c r="J30" s="269"/>
      <c r="K30" s="255"/>
      <c r="L30" s="255"/>
      <c r="M30" s="255"/>
      <c r="N30" s="255"/>
      <c r="O30" s="255"/>
      <c r="P30" s="255"/>
      <c r="Q30" s="255"/>
      <c r="R30" s="270"/>
      <c r="S30" s="271"/>
      <c r="T30" s="272"/>
      <c r="U30" s="272"/>
      <c r="V30" s="273">
        <f>V31+V46</f>
        <v>35000000</v>
      </c>
    </row>
    <row r="31" spans="1:24" ht="14.1" customHeight="1" x14ac:dyDescent="0.2">
      <c r="A31" s="410" t="s">
        <v>415</v>
      </c>
      <c r="B31" s="266"/>
      <c r="C31" s="266"/>
      <c r="D31" s="266"/>
      <c r="E31" s="266"/>
      <c r="F31" s="274"/>
      <c r="G31" s="268" t="s">
        <v>54</v>
      </c>
      <c r="H31" s="269"/>
      <c r="I31" s="269"/>
      <c r="J31" s="269"/>
      <c r="K31" s="255"/>
      <c r="L31" s="255"/>
      <c r="M31" s="255"/>
      <c r="N31" s="255"/>
      <c r="O31" s="255"/>
      <c r="P31" s="255"/>
      <c r="Q31" s="255"/>
      <c r="R31" s="270"/>
      <c r="S31" s="271"/>
      <c r="T31" s="272"/>
      <c r="U31" s="272"/>
      <c r="V31" s="273">
        <f>V32</f>
        <v>15750000</v>
      </c>
    </row>
    <row r="32" spans="1:24" ht="14.1" customHeight="1" x14ac:dyDescent="0.2">
      <c r="A32" s="294"/>
      <c r="B32" s="266"/>
      <c r="C32" s="266"/>
      <c r="D32" s="266"/>
      <c r="E32" s="266"/>
      <c r="F32" s="274"/>
      <c r="G32" s="268" t="s">
        <v>55</v>
      </c>
      <c r="H32" s="269"/>
      <c r="I32" s="269"/>
      <c r="J32" s="269"/>
      <c r="K32" s="255"/>
      <c r="L32" s="255"/>
      <c r="M32" s="255"/>
      <c r="N32" s="255"/>
      <c r="O32" s="255"/>
      <c r="P32" s="311"/>
      <c r="Q32" s="311"/>
      <c r="R32" s="679"/>
      <c r="S32" s="313"/>
      <c r="T32" s="680"/>
      <c r="U32" s="680"/>
      <c r="V32" s="681">
        <f>V33</f>
        <v>15750000</v>
      </c>
    </row>
    <row r="33" spans="1:22" ht="14.1" customHeight="1" x14ac:dyDescent="0.2">
      <c r="A33" s="294"/>
      <c r="B33" s="266"/>
      <c r="C33" s="266"/>
      <c r="D33" s="266"/>
      <c r="E33" s="266"/>
      <c r="F33" s="274"/>
      <c r="G33" s="255" t="s">
        <v>8</v>
      </c>
      <c r="H33" s="269"/>
      <c r="I33" s="269"/>
      <c r="J33" s="269"/>
      <c r="K33" s="255"/>
      <c r="L33" s="255"/>
      <c r="M33" s="255"/>
      <c r="N33" s="255"/>
      <c r="O33" s="255"/>
      <c r="P33" s="311"/>
      <c r="Q33" s="311"/>
      <c r="R33" s="679"/>
      <c r="S33" s="313"/>
      <c r="T33" s="680"/>
      <c r="U33" s="680"/>
      <c r="V33" s="681">
        <f>V34+V40</f>
        <v>15750000</v>
      </c>
    </row>
    <row r="34" spans="1:22" ht="14.1" customHeight="1" x14ac:dyDescent="0.2">
      <c r="A34" s="294"/>
      <c r="B34" s="266"/>
      <c r="C34" s="266"/>
      <c r="D34" s="266"/>
      <c r="E34" s="266"/>
      <c r="F34" s="274"/>
      <c r="G34" s="269" t="s">
        <v>416</v>
      </c>
      <c r="H34" s="269"/>
      <c r="I34" s="269"/>
      <c r="J34" s="269"/>
      <c r="K34" s="269"/>
      <c r="L34" s="269"/>
      <c r="M34" s="269"/>
      <c r="N34" s="269"/>
      <c r="O34" s="269"/>
      <c r="P34" s="311"/>
      <c r="Q34" s="311"/>
      <c r="R34" s="679"/>
      <c r="S34" s="313"/>
      <c r="T34" s="680"/>
      <c r="U34" s="680"/>
      <c r="V34" s="681">
        <f>SUM(V35:V38)</f>
        <v>5250000</v>
      </c>
    </row>
    <row r="35" spans="1:22" ht="14.1" customHeight="1" x14ac:dyDescent="0.2">
      <c r="A35" s="294"/>
      <c r="B35" s="266"/>
      <c r="C35" s="266"/>
      <c r="D35" s="266"/>
      <c r="E35" s="266"/>
      <c r="F35" s="274"/>
      <c r="G35" s="280"/>
      <c r="H35" s="269"/>
      <c r="I35" s="269"/>
      <c r="J35" s="255" t="s">
        <v>64</v>
      </c>
      <c r="K35" s="281">
        <v>1</v>
      </c>
      <c r="L35" s="281" t="s">
        <v>56</v>
      </c>
      <c r="M35" s="281" t="s">
        <v>57</v>
      </c>
      <c r="N35" s="281">
        <v>1</v>
      </c>
      <c r="O35" s="255" t="s">
        <v>58</v>
      </c>
      <c r="P35" s="311" t="s">
        <v>57</v>
      </c>
      <c r="Q35" s="311">
        <v>7</v>
      </c>
      <c r="R35" s="679" t="s">
        <v>144</v>
      </c>
      <c r="S35" s="313">
        <f>K35*N35*Q35</f>
        <v>7</v>
      </c>
      <c r="T35" s="313" t="s">
        <v>4</v>
      </c>
      <c r="U35" s="283">
        <v>175000</v>
      </c>
      <c r="V35" s="682">
        <f>S35*U35</f>
        <v>1225000</v>
      </c>
    </row>
    <row r="36" spans="1:22" ht="14.1" customHeight="1" x14ac:dyDescent="0.2">
      <c r="A36" s="294"/>
      <c r="B36" s="266"/>
      <c r="C36" s="266"/>
      <c r="D36" s="266"/>
      <c r="E36" s="266"/>
      <c r="F36" s="274"/>
      <c r="G36" s="280"/>
      <c r="H36" s="269"/>
      <c r="I36" s="269"/>
      <c r="J36" s="255" t="s">
        <v>65</v>
      </c>
      <c r="K36" s="281">
        <v>1</v>
      </c>
      <c r="L36" s="281" t="s">
        <v>56</v>
      </c>
      <c r="M36" s="281" t="s">
        <v>57</v>
      </c>
      <c r="N36" s="281">
        <v>1</v>
      </c>
      <c r="O36" s="255" t="s">
        <v>58</v>
      </c>
      <c r="P36" s="311" t="s">
        <v>57</v>
      </c>
      <c r="Q36" s="311">
        <v>7</v>
      </c>
      <c r="R36" s="679" t="s">
        <v>144</v>
      </c>
      <c r="S36" s="313">
        <f t="shared" ref="S36:S38" si="0">K36*N36*Q36</f>
        <v>7</v>
      </c>
      <c r="T36" s="313" t="s">
        <v>4</v>
      </c>
      <c r="U36" s="283">
        <v>150000</v>
      </c>
      <c r="V36" s="682">
        <f t="shared" ref="V36:V38" si="1">S36*U36</f>
        <v>1050000</v>
      </c>
    </row>
    <row r="37" spans="1:22" ht="14.1" customHeight="1" x14ac:dyDescent="0.2">
      <c r="A37" s="683"/>
      <c r="B37" s="266"/>
      <c r="C37" s="266"/>
      <c r="D37" s="266"/>
      <c r="E37" s="266"/>
      <c r="F37" s="274"/>
      <c r="G37" s="280"/>
      <c r="H37" s="269"/>
      <c r="I37" s="269"/>
      <c r="J37" s="255" t="s">
        <v>66</v>
      </c>
      <c r="K37" s="281">
        <v>1</v>
      </c>
      <c r="L37" s="281" t="s">
        <v>56</v>
      </c>
      <c r="M37" s="281" t="s">
        <v>57</v>
      </c>
      <c r="N37" s="281">
        <v>1</v>
      </c>
      <c r="O37" s="255" t="s">
        <v>58</v>
      </c>
      <c r="P37" s="311" t="s">
        <v>57</v>
      </c>
      <c r="Q37" s="311">
        <v>7</v>
      </c>
      <c r="R37" s="679" t="s">
        <v>144</v>
      </c>
      <c r="S37" s="313">
        <f t="shared" si="0"/>
        <v>7</v>
      </c>
      <c r="T37" s="313" t="s">
        <v>4</v>
      </c>
      <c r="U37" s="283">
        <v>125000</v>
      </c>
      <c r="V37" s="682">
        <f t="shared" si="1"/>
        <v>875000</v>
      </c>
    </row>
    <row r="38" spans="1:22" ht="14.1" customHeight="1" x14ac:dyDescent="0.2">
      <c r="A38" s="683"/>
      <c r="B38" s="266"/>
      <c r="C38" s="266"/>
      <c r="D38" s="266"/>
      <c r="E38" s="266"/>
      <c r="F38" s="274"/>
      <c r="G38" s="280"/>
      <c r="H38" s="269"/>
      <c r="I38" s="269"/>
      <c r="J38" s="255" t="s">
        <v>67</v>
      </c>
      <c r="K38" s="281">
        <v>3</v>
      </c>
      <c r="L38" s="281" t="s">
        <v>56</v>
      </c>
      <c r="M38" s="281" t="s">
        <v>57</v>
      </c>
      <c r="N38" s="281">
        <v>1</v>
      </c>
      <c r="O38" s="255" t="s">
        <v>58</v>
      </c>
      <c r="P38" s="311" t="s">
        <v>57</v>
      </c>
      <c r="Q38" s="311">
        <v>7</v>
      </c>
      <c r="R38" s="679" t="s">
        <v>144</v>
      </c>
      <c r="S38" s="313">
        <f t="shared" si="0"/>
        <v>21</v>
      </c>
      <c r="T38" s="684" t="s">
        <v>4</v>
      </c>
      <c r="U38" s="283">
        <v>100000</v>
      </c>
      <c r="V38" s="682">
        <f t="shared" si="1"/>
        <v>2100000</v>
      </c>
    </row>
    <row r="39" spans="1:22" ht="14.1" customHeight="1" x14ac:dyDescent="0.2">
      <c r="A39" s="683"/>
      <c r="B39" s="266"/>
      <c r="C39" s="266"/>
      <c r="D39" s="266"/>
      <c r="E39" s="266"/>
      <c r="F39" s="274"/>
      <c r="G39" s="685"/>
      <c r="H39" s="310"/>
      <c r="I39" s="310"/>
      <c r="J39" s="311"/>
      <c r="K39" s="686"/>
      <c r="L39" s="686"/>
      <c r="M39" s="686"/>
      <c r="N39" s="686"/>
      <c r="O39" s="311"/>
      <c r="P39" s="311"/>
      <c r="Q39" s="311"/>
      <c r="R39" s="679"/>
      <c r="S39" s="313"/>
      <c r="T39" s="684"/>
      <c r="U39" s="687"/>
      <c r="V39" s="682"/>
    </row>
    <row r="40" spans="1:22" ht="14.1" customHeight="1" x14ac:dyDescent="0.2">
      <c r="A40" s="683"/>
      <c r="B40" s="266"/>
      <c r="C40" s="266"/>
      <c r="D40" s="266"/>
      <c r="E40" s="266"/>
      <c r="F40" s="274"/>
      <c r="G40" s="269" t="s">
        <v>417</v>
      </c>
      <c r="H40" s="269"/>
      <c r="I40" s="269"/>
      <c r="J40" s="269"/>
      <c r="K40" s="269"/>
      <c r="L40" s="269"/>
      <c r="M40" s="269"/>
      <c r="N40" s="269"/>
      <c r="O40" s="269"/>
      <c r="P40" s="311"/>
      <c r="Q40" s="311"/>
      <c r="R40" s="679"/>
      <c r="S40" s="313"/>
      <c r="T40" s="680"/>
      <c r="U40" s="680"/>
      <c r="V40" s="681">
        <f>SUM(V41:V44)</f>
        <v>10500000</v>
      </c>
    </row>
    <row r="41" spans="1:22" ht="14.1" customHeight="1" x14ac:dyDescent="0.2">
      <c r="A41" s="683"/>
      <c r="B41" s="266"/>
      <c r="C41" s="266"/>
      <c r="D41" s="266"/>
      <c r="E41" s="266"/>
      <c r="F41" s="274"/>
      <c r="G41" s="280"/>
      <c r="H41" s="269"/>
      <c r="I41" s="269"/>
      <c r="J41" s="255" t="s">
        <v>64</v>
      </c>
      <c r="K41" s="281">
        <v>1</v>
      </c>
      <c r="L41" s="281" t="s">
        <v>56</v>
      </c>
      <c r="M41" s="281" t="s">
        <v>57</v>
      </c>
      <c r="N41" s="281">
        <v>2</v>
      </c>
      <c r="O41" s="255" t="s">
        <v>58</v>
      </c>
      <c r="P41" s="311" t="s">
        <v>57</v>
      </c>
      <c r="Q41" s="311">
        <v>7</v>
      </c>
      <c r="R41" s="679" t="s">
        <v>144</v>
      </c>
      <c r="S41" s="313">
        <f>K41*N41*Q41</f>
        <v>14</v>
      </c>
      <c r="T41" s="313" t="s">
        <v>4</v>
      </c>
      <c r="U41" s="283">
        <v>175000</v>
      </c>
      <c r="V41" s="682">
        <f>S41*U41</f>
        <v>2450000</v>
      </c>
    </row>
    <row r="42" spans="1:22" ht="14.1" customHeight="1" x14ac:dyDescent="0.2">
      <c r="A42" s="683"/>
      <c r="B42" s="266"/>
      <c r="C42" s="266"/>
      <c r="D42" s="266"/>
      <c r="E42" s="266"/>
      <c r="F42" s="274"/>
      <c r="G42" s="280"/>
      <c r="H42" s="269"/>
      <c r="I42" s="269"/>
      <c r="J42" s="255" t="s">
        <v>65</v>
      </c>
      <c r="K42" s="281">
        <v>1</v>
      </c>
      <c r="L42" s="281" t="s">
        <v>56</v>
      </c>
      <c r="M42" s="281" t="s">
        <v>57</v>
      </c>
      <c r="N42" s="281">
        <v>2</v>
      </c>
      <c r="O42" s="255" t="s">
        <v>58</v>
      </c>
      <c r="P42" s="311" t="s">
        <v>57</v>
      </c>
      <c r="Q42" s="311">
        <v>7</v>
      </c>
      <c r="R42" s="679" t="s">
        <v>144</v>
      </c>
      <c r="S42" s="313">
        <f t="shared" ref="S42:S44" si="2">K42*N42*Q42</f>
        <v>14</v>
      </c>
      <c r="T42" s="313" t="s">
        <v>4</v>
      </c>
      <c r="U42" s="283">
        <v>150000</v>
      </c>
      <c r="V42" s="682">
        <f t="shared" ref="V42:V44" si="3">S42*U42</f>
        <v>2100000</v>
      </c>
    </row>
    <row r="43" spans="1:22" ht="14.1" customHeight="1" x14ac:dyDescent="0.2">
      <c r="A43" s="683"/>
      <c r="B43" s="266"/>
      <c r="C43" s="266"/>
      <c r="D43" s="266"/>
      <c r="E43" s="266"/>
      <c r="F43" s="274"/>
      <c r="G43" s="280"/>
      <c r="H43" s="269"/>
      <c r="I43" s="269"/>
      <c r="J43" s="255" t="s">
        <v>66</v>
      </c>
      <c r="K43" s="281">
        <v>1</v>
      </c>
      <c r="L43" s="281" t="s">
        <v>56</v>
      </c>
      <c r="M43" s="281" t="s">
        <v>57</v>
      </c>
      <c r="N43" s="281">
        <v>2</v>
      </c>
      <c r="O43" s="255" t="s">
        <v>58</v>
      </c>
      <c r="P43" s="311" t="s">
        <v>57</v>
      </c>
      <c r="Q43" s="311">
        <v>7</v>
      </c>
      <c r="R43" s="679" t="s">
        <v>144</v>
      </c>
      <c r="S43" s="313">
        <f t="shared" si="2"/>
        <v>14</v>
      </c>
      <c r="T43" s="313" t="s">
        <v>4</v>
      </c>
      <c r="U43" s="283">
        <v>125000</v>
      </c>
      <c r="V43" s="682">
        <f t="shared" si="3"/>
        <v>1750000</v>
      </c>
    </row>
    <row r="44" spans="1:22" ht="14.1" customHeight="1" x14ac:dyDescent="0.2">
      <c r="A44" s="683"/>
      <c r="B44" s="266"/>
      <c r="C44" s="266"/>
      <c r="D44" s="266"/>
      <c r="E44" s="266"/>
      <c r="F44" s="274"/>
      <c r="G44" s="280"/>
      <c r="H44" s="269"/>
      <c r="I44" s="269"/>
      <c r="J44" s="255" t="s">
        <v>67</v>
      </c>
      <c r="K44" s="281">
        <v>3</v>
      </c>
      <c r="L44" s="281" t="s">
        <v>56</v>
      </c>
      <c r="M44" s="281" t="s">
        <v>57</v>
      </c>
      <c r="N44" s="281">
        <v>2</v>
      </c>
      <c r="O44" s="255" t="s">
        <v>58</v>
      </c>
      <c r="P44" s="311" t="s">
        <v>57</v>
      </c>
      <c r="Q44" s="311">
        <v>7</v>
      </c>
      <c r="R44" s="679" t="s">
        <v>144</v>
      </c>
      <c r="S44" s="313">
        <f t="shared" si="2"/>
        <v>42</v>
      </c>
      <c r="T44" s="684" t="s">
        <v>4</v>
      </c>
      <c r="U44" s="283">
        <v>100000</v>
      </c>
      <c r="V44" s="682">
        <f t="shared" si="3"/>
        <v>4200000</v>
      </c>
    </row>
    <row r="45" spans="1:22" s="3" customFormat="1" ht="14.1" customHeight="1" x14ac:dyDescent="0.2">
      <c r="A45" s="279"/>
      <c r="B45" s="277"/>
      <c r="C45" s="277"/>
      <c r="D45" s="277"/>
      <c r="E45" s="277"/>
      <c r="F45" s="274"/>
      <c r="G45" s="688"/>
      <c r="H45" s="689"/>
      <c r="I45" s="689"/>
      <c r="J45" s="311"/>
      <c r="K45" s="311"/>
      <c r="L45" s="311"/>
      <c r="M45" s="311"/>
      <c r="N45" s="311"/>
      <c r="O45" s="311"/>
      <c r="P45" s="311"/>
      <c r="Q45" s="311"/>
      <c r="R45" s="312"/>
      <c r="S45" s="313"/>
      <c r="T45" s="313"/>
      <c r="U45" s="314"/>
      <c r="V45" s="690"/>
    </row>
    <row r="46" spans="1:22" s="3" customFormat="1" ht="14.1" customHeight="1" x14ac:dyDescent="0.2">
      <c r="A46" s="279" t="s">
        <v>275</v>
      </c>
      <c r="B46" s="277"/>
      <c r="C46" s="277"/>
      <c r="D46" s="277"/>
      <c r="E46" s="277"/>
      <c r="F46" s="274"/>
      <c r="G46" s="286" t="s">
        <v>94</v>
      </c>
      <c r="H46" s="287"/>
      <c r="I46" s="287"/>
      <c r="J46" s="269"/>
      <c r="K46" s="255"/>
      <c r="L46" s="255"/>
      <c r="M46" s="255"/>
      <c r="N46" s="255"/>
      <c r="O46" s="255"/>
      <c r="P46" s="255"/>
      <c r="Q46" s="255"/>
      <c r="R46" s="288"/>
      <c r="S46" s="271"/>
      <c r="T46" s="271"/>
      <c r="U46" s="289"/>
      <c r="V46" s="285">
        <f>V47+V59+V75+V79</f>
        <v>19250000</v>
      </c>
    </row>
    <row r="47" spans="1:22" s="3" customFormat="1" ht="14.1" customHeight="1" x14ac:dyDescent="0.2">
      <c r="A47" s="279" t="s">
        <v>276</v>
      </c>
      <c r="B47" s="277"/>
      <c r="C47" s="277"/>
      <c r="D47" s="277"/>
      <c r="E47" s="277"/>
      <c r="F47" s="274"/>
      <c r="G47" s="286" t="s">
        <v>69</v>
      </c>
      <c r="H47" s="287"/>
      <c r="I47" s="287"/>
      <c r="J47" s="269"/>
      <c r="K47" s="255"/>
      <c r="L47" s="255"/>
      <c r="M47" s="255"/>
      <c r="N47" s="255"/>
      <c r="O47" s="255"/>
      <c r="P47" s="255"/>
      <c r="Q47" s="255"/>
      <c r="R47" s="288"/>
      <c r="S47" s="271"/>
      <c r="T47" s="271"/>
      <c r="U47" s="289"/>
      <c r="V47" s="285">
        <f>V48</f>
        <v>380750</v>
      </c>
    </row>
    <row r="48" spans="1:22" s="3" customFormat="1" ht="14.1" customHeight="1" x14ac:dyDescent="0.2">
      <c r="A48" s="279" t="s">
        <v>277</v>
      </c>
      <c r="B48" s="277"/>
      <c r="C48" s="277"/>
      <c r="D48" s="277"/>
      <c r="E48" s="277"/>
      <c r="F48" s="274"/>
      <c r="G48" s="286" t="s">
        <v>160</v>
      </c>
      <c r="H48" s="287"/>
      <c r="I48" s="287"/>
      <c r="J48" s="269"/>
      <c r="K48" s="255"/>
      <c r="L48" s="255"/>
      <c r="M48" s="255"/>
      <c r="N48" s="255"/>
      <c r="O48" s="255"/>
      <c r="P48" s="255"/>
      <c r="Q48" s="255"/>
      <c r="R48" s="288"/>
      <c r="S48" s="271"/>
      <c r="T48" s="271"/>
      <c r="U48" s="289"/>
      <c r="V48" s="285">
        <f>SUM(V49:V57)</f>
        <v>380750</v>
      </c>
    </row>
    <row r="49" spans="1:24" s="3" customFormat="1" ht="14.1" customHeight="1" x14ac:dyDescent="0.2">
      <c r="A49" s="279"/>
      <c r="B49" s="277"/>
      <c r="C49" s="277"/>
      <c r="D49" s="277"/>
      <c r="E49" s="277"/>
      <c r="F49" s="274"/>
      <c r="G49" s="290" t="s">
        <v>60</v>
      </c>
      <c r="H49" s="291"/>
      <c r="I49" s="291"/>
      <c r="J49" s="691" t="s">
        <v>175</v>
      </c>
      <c r="K49" s="255"/>
      <c r="L49" s="255"/>
      <c r="M49" s="255"/>
      <c r="N49" s="255"/>
      <c r="O49" s="255"/>
      <c r="P49" s="255"/>
      <c r="Q49" s="255"/>
      <c r="R49" s="288"/>
      <c r="S49" s="692">
        <v>4</v>
      </c>
      <c r="T49" s="692" t="s">
        <v>185</v>
      </c>
      <c r="U49" s="693">
        <v>57000</v>
      </c>
      <c r="V49" s="284">
        <f t="shared" ref="V49:V57" si="4">S49*U49</f>
        <v>228000</v>
      </c>
    </row>
    <row r="50" spans="1:24" s="3" customFormat="1" ht="14.1" customHeight="1" x14ac:dyDescent="0.2">
      <c r="A50" s="279"/>
      <c r="B50" s="277"/>
      <c r="C50" s="277"/>
      <c r="D50" s="277"/>
      <c r="E50" s="277"/>
      <c r="F50" s="274"/>
      <c r="G50" s="290" t="s">
        <v>60</v>
      </c>
      <c r="H50" s="291"/>
      <c r="I50" s="291"/>
      <c r="J50" s="691" t="s">
        <v>176</v>
      </c>
      <c r="K50" s="255"/>
      <c r="L50" s="255"/>
      <c r="M50" s="255"/>
      <c r="N50" s="255"/>
      <c r="O50" s="255"/>
      <c r="P50" s="255"/>
      <c r="Q50" s="255"/>
      <c r="R50" s="288"/>
      <c r="S50" s="692">
        <v>2</v>
      </c>
      <c r="T50" s="692" t="s">
        <v>74</v>
      </c>
      <c r="U50" s="693">
        <v>35000</v>
      </c>
      <c r="V50" s="284">
        <f t="shared" si="4"/>
        <v>70000</v>
      </c>
    </row>
    <row r="51" spans="1:24" s="3" customFormat="1" ht="14.1" customHeight="1" x14ac:dyDescent="0.2">
      <c r="A51" s="279"/>
      <c r="B51" s="277"/>
      <c r="C51" s="277"/>
      <c r="D51" s="277"/>
      <c r="E51" s="277"/>
      <c r="F51" s="274"/>
      <c r="G51" s="290" t="s">
        <v>60</v>
      </c>
      <c r="H51" s="291"/>
      <c r="I51" s="291"/>
      <c r="J51" s="691" t="s">
        <v>177</v>
      </c>
      <c r="K51" s="255"/>
      <c r="L51" s="255"/>
      <c r="M51" s="255"/>
      <c r="N51" s="255"/>
      <c r="O51" s="255"/>
      <c r="P51" s="255"/>
      <c r="Q51" s="255"/>
      <c r="R51" s="288"/>
      <c r="S51" s="692">
        <v>10</v>
      </c>
      <c r="T51" s="692" t="s">
        <v>74</v>
      </c>
      <c r="U51" s="693">
        <v>500</v>
      </c>
      <c r="V51" s="284">
        <f t="shared" si="4"/>
        <v>5000</v>
      </c>
    </row>
    <row r="52" spans="1:24" s="3" customFormat="1" ht="14.1" customHeight="1" x14ac:dyDescent="0.2">
      <c r="A52" s="279"/>
      <c r="B52" s="277"/>
      <c r="C52" s="277"/>
      <c r="D52" s="277"/>
      <c r="E52" s="277"/>
      <c r="F52" s="274"/>
      <c r="G52" s="290" t="s">
        <v>60</v>
      </c>
      <c r="H52" s="291"/>
      <c r="I52" s="291"/>
      <c r="J52" s="691" t="s">
        <v>178</v>
      </c>
      <c r="K52" s="255"/>
      <c r="L52" s="255"/>
      <c r="M52" s="255"/>
      <c r="N52" s="255"/>
      <c r="O52" s="255"/>
      <c r="P52" s="255"/>
      <c r="Q52" s="255"/>
      <c r="R52" s="288"/>
      <c r="S52" s="692">
        <v>10</v>
      </c>
      <c r="T52" s="692" t="s">
        <v>74</v>
      </c>
      <c r="U52" s="693">
        <v>600</v>
      </c>
      <c r="V52" s="284">
        <f t="shared" si="4"/>
        <v>6000</v>
      </c>
    </row>
    <row r="53" spans="1:24" s="3" customFormat="1" ht="14.1" customHeight="1" x14ac:dyDescent="0.2">
      <c r="A53" s="279"/>
      <c r="B53" s="277"/>
      <c r="C53" s="277"/>
      <c r="D53" s="277"/>
      <c r="E53" s="277"/>
      <c r="F53" s="274"/>
      <c r="G53" s="290" t="s">
        <v>60</v>
      </c>
      <c r="H53" s="291"/>
      <c r="I53" s="291"/>
      <c r="J53" s="691" t="s">
        <v>179</v>
      </c>
      <c r="K53" s="255"/>
      <c r="L53" s="255"/>
      <c r="M53" s="255"/>
      <c r="N53" s="255"/>
      <c r="O53" s="255"/>
      <c r="P53" s="255"/>
      <c r="Q53" s="255"/>
      <c r="R53" s="288"/>
      <c r="S53" s="692">
        <v>5</v>
      </c>
      <c r="T53" s="692" t="s">
        <v>74</v>
      </c>
      <c r="U53" s="693">
        <v>3150</v>
      </c>
      <c r="V53" s="284">
        <f t="shared" si="4"/>
        <v>15750</v>
      </c>
    </row>
    <row r="54" spans="1:24" s="3" customFormat="1" ht="14.1" customHeight="1" x14ac:dyDescent="0.2">
      <c r="A54" s="279"/>
      <c r="B54" s="277"/>
      <c r="C54" s="277"/>
      <c r="D54" s="277"/>
      <c r="E54" s="277"/>
      <c r="F54" s="274"/>
      <c r="G54" s="290" t="s">
        <v>60</v>
      </c>
      <c r="H54" s="291"/>
      <c r="I54" s="291"/>
      <c r="J54" s="691" t="s">
        <v>180</v>
      </c>
      <c r="K54" s="255"/>
      <c r="L54" s="255"/>
      <c r="M54" s="255"/>
      <c r="N54" s="255"/>
      <c r="O54" s="255"/>
      <c r="P54" s="255"/>
      <c r="Q54" s="255"/>
      <c r="R54" s="288"/>
      <c r="S54" s="692">
        <v>3</v>
      </c>
      <c r="T54" s="692" t="s">
        <v>79</v>
      </c>
      <c r="U54" s="693">
        <v>12000</v>
      </c>
      <c r="V54" s="284">
        <f t="shared" si="4"/>
        <v>36000</v>
      </c>
      <c r="X54" s="10">
        <v>35000000</v>
      </c>
    </row>
    <row r="55" spans="1:24" s="3" customFormat="1" ht="14.1" customHeight="1" x14ac:dyDescent="0.2">
      <c r="A55" s="279"/>
      <c r="B55" s="277"/>
      <c r="C55" s="277"/>
      <c r="D55" s="277"/>
      <c r="E55" s="277"/>
      <c r="F55" s="274"/>
      <c r="G55" s="290" t="s">
        <v>60</v>
      </c>
      <c r="H55" s="291"/>
      <c r="I55" s="291"/>
      <c r="J55" s="691" t="s">
        <v>181</v>
      </c>
      <c r="K55" s="255"/>
      <c r="L55" s="255"/>
      <c r="M55" s="255"/>
      <c r="N55" s="255"/>
      <c r="O55" s="255"/>
      <c r="P55" s="255"/>
      <c r="Q55" s="255"/>
      <c r="R55" s="288"/>
      <c r="S55" s="692">
        <v>2</v>
      </c>
      <c r="T55" s="692" t="s">
        <v>79</v>
      </c>
      <c r="U55" s="693">
        <v>5000</v>
      </c>
      <c r="V55" s="284">
        <f t="shared" si="4"/>
        <v>10000</v>
      </c>
      <c r="X55" s="10">
        <f>X54-V29</f>
        <v>0</v>
      </c>
    </row>
    <row r="56" spans="1:24" s="3" customFormat="1" ht="14.1" customHeight="1" x14ac:dyDescent="0.2">
      <c r="A56" s="279"/>
      <c r="B56" s="277"/>
      <c r="C56" s="277"/>
      <c r="D56" s="277"/>
      <c r="E56" s="277"/>
      <c r="F56" s="274"/>
      <c r="G56" s="290" t="s">
        <v>60</v>
      </c>
      <c r="H56" s="291"/>
      <c r="I56" s="291"/>
      <c r="J56" s="691" t="s">
        <v>182</v>
      </c>
      <c r="K56" s="255"/>
      <c r="L56" s="255"/>
      <c r="M56" s="255"/>
      <c r="N56" s="255"/>
      <c r="O56" s="255"/>
      <c r="P56" s="255"/>
      <c r="Q56" s="255"/>
      <c r="R56" s="288"/>
      <c r="S56" s="692">
        <v>2</v>
      </c>
      <c r="T56" s="692" t="s">
        <v>74</v>
      </c>
      <c r="U56" s="693">
        <v>3000</v>
      </c>
      <c r="V56" s="284">
        <f t="shared" si="4"/>
        <v>6000</v>
      </c>
      <c r="X56" s="10"/>
    </row>
    <row r="57" spans="1:24" s="3" customFormat="1" ht="14.1" customHeight="1" x14ac:dyDescent="0.2">
      <c r="A57" s="279"/>
      <c r="B57" s="277"/>
      <c r="C57" s="277"/>
      <c r="D57" s="277"/>
      <c r="E57" s="277"/>
      <c r="F57" s="274"/>
      <c r="G57" s="290" t="s">
        <v>60</v>
      </c>
      <c r="H57" s="291"/>
      <c r="I57" s="291"/>
      <c r="J57" s="691" t="s">
        <v>184</v>
      </c>
      <c r="K57" s="255"/>
      <c r="L57" s="255"/>
      <c r="M57" s="255"/>
      <c r="N57" s="255"/>
      <c r="O57" s="255"/>
      <c r="P57" s="255"/>
      <c r="Q57" s="255"/>
      <c r="R57" s="288"/>
      <c r="S57" s="692">
        <v>2</v>
      </c>
      <c r="T57" s="692" t="s">
        <v>79</v>
      </c>
      <c r="U57" s="693">
        <v>2000</v>
      </c>
      <c r="V57" s="284">
        <f t="shared" si="4"/>
        <v>4000</v>
      </c>
    </row>
    <row r="58" spans="1:24" s="3" customFormat="1" ht="14.1" customHeight="1" x14ac:dyDescent="0.2">
      <c r="A58" s="279"/>
      <c r="B58" s="277"/>
      <c r="C58" s="277"/>
      <c r="D58" s="277"/>
      <c r="E58" s="277"/>
      <c r="F58" s="274"/>
      <c r="G58" s="290"/>
      <c r="H58" s="291"/>
      <c r="I58" s="291"/>
      <c r="J58" s="255"/>
      <c r="K58" s="255"/>
      <c r="L58" s="255"/>
      <c r="M58" s="255"/>
      <c r="N58" s="255"/>
      <c r="O58" s="255"/>
      <c r="P58" s="255"/>
      <c r="Q58" s="255"/>
      <c r="R58" s="288"/>
      <c r="S58" s="271"/>
      <c r="T58" s="271"/>
      <c r="U58" s="289"/>
      <c r="V58" s="284"/>
      <c r="X58" s="3">
        <f>27750/250</f>
        <v>111</v>
      </c>
    </row>
    <row r="59" spans="1:24" s="3" customFormat="1" ht="14.1" customHeight="1" x14ac:dyDescent="0.2">
      <c r="A59" s="279" t="s">
        <v>278</v>
      </c>
      <c r="B59" s="277"/>
      <c r="C59" s="277"/>
      <c r="D59" s="277"/>
      <c r="E59" s="277"/>
      <c r="F59" s="274"/>
      <c r="G59" s="286" t="s">
        <v>95</v>
      </c>
      <c r="H59" s="287"/>
      <c r="I59" s="287"/>
      <c r="J59" s="269"/>
      <c r="K59" s="269"/>
      <c r="L59" s="269"/>
      <c r="M59" s="269"/>
      <c r="N59" s="269"/>
      <c r="O59" s="269"/>
      <c r="P59" s="269"/>
      <c r="Q59" s="269"/>
      <c r="R59" s="319"/>
      <c r="S59" s="320"/>
      <c r="T59" s="320"/>
      <c r="U59" s="321"/>
      <c r="V59" s="285">
        <f>SUM(V61:V72)</f>
        <v>14700000</v>
      </c>
      <c r="X59" s="3">
        <f>2100-111</f>
        <v>1989</v>
      </c>
    </row>
    <row r="60" spans="1:24" s="3" customFormat="1" ht="14.1" customHeight="1" x14ac:dyDescent="0.2">
      <c r="A60" s="279"/>
      <c r="B60" s="277"/>
      <c r="C60" s="277"/>
      <c r="D60" s="277"/>
      <c r="E60" s="277"/>
      <c r="F60" s="274"/>
      <c r="G60" s="694" t="s">
        <v>3</v>
      </c>
      <c r="H60" s="291"/>
      <c r="I60" s="291"/>
      <c r="J60" s="255" t="s">
        <v>141</v>
      </c>
      <c r="K60" s="255"/>
      <c r="L60" s="255"/>
      <c r="M60" s="255"/>
      <c r="N60" s="255"/>
      <c r="O60" s="255"/>
      <c r="P60" s="255"/>
      <c r="Q60" s="255"/>
      <c r="R60" s="288"/>
      <c r="S60" s="271"/>
      <c r="T60" s="271"/>
      <c r="U60" s="289"/>
      <c r="V60" s="284"/>
    </row>
    <row r="61" spans="1:24" s="3" customFormat="1" ht="14.1" customHeight="1" x14ac:dyDescent="0.2">
      <c r="A61" s="279"/>
      <c r="B61" s="277"/>
      <c r="C61" s="277"/>
      <c r="D61" s="277"/>
      <c r="E61" s="277"/>
      <c r="F61" s="274"/>
      <c r="G61" s="290"/>
      <c r="H61" s="291"/>
      <c r="I61" s="291"/>
      <c r="J61" s="255" t="s">
        <v>142</v>
      </c>
      <c r="K61" s="281">
        <v>4</v>
      </c>
      <c r="L61" s="281" t="s">
        <v>143</v>
      </c>
      <c r="M61" s="281" t="s">
        <v>57</v>
      </c>
      <c r="N61" s="281">
        <v>6</v>
      </c>
      <c r="O61" s="255" t="s">
        <v>56</v>
      </c>
      <c r="P61" s="281" t="s">
        <v>57</v>
      </c>
      <c r="Q61" s="281">
        <v>7</v>
      </c>
      <c r="R61" s="288" t="s">
        <v>144</v>
      </c>
      <c r="S61" s="271">
        <v>168</v>
      </c>
      <c r="T61" s="271" t="s">
        <v>4</v>
      </c>
      <c r="U61" s="289">
        <v>50000</v>
      </c>
      <c r="V61" s="284">
        <f>S61*U61</f>
        <v>8400000</v>
      </c>
    </row>
    <row r="62" spans="1:24" s="3" customFormat="1" ht="14.1" customHeight="1" thickBot="1" x14ac:dyDescent="0.25">
      <c r="A62" s="279"/>
      <c r="B62" s="277"/>
      <c r="C62" s="277"/>
      <c r="D62" s="277"/>
      <c r="E62" s="277"/>
      <c r="F62" s="274"/>
      <c r="G62" s="290"/>
      <c r="H62" s="291"/>
      <c r="I62" s="291"/>
      <c r="J62" s="255" t="s">
        <v>145</v>
      </c>
      <c r="K62" s="281"/>
      <c r="L62" s="281"/>
      <c r="M62" s="281"/>
      <c r="N62" s="281"/>
      <c r="O62" s="255"/>
      <c r="P62" s="281"/>
      <c r="Q62" s="281"/>
      <c r="R62" s="288"/>
      <c r="S62" s="271"/>
      <c r="T62" s="271"/>
      <c r="U62" s="289"/>
      <c r="V62" s="284"/>
    </row>
    <row r="63" spans="1:24" s="3" customFormat="1" ht="14.1" customHeight="1" thickTop="1" x14ac:dyDescent="0.2">
      <c r="A63" s="695"/>
      <c r="B63" s="696"/>
      <c r="C63" s="696"/>
      <c r="D63" s="696"/>
      <c r="E63" s="696"/>
      <c r="F63" s="697"/>
      <c r="G63" s="698" t="s">
        <v>186</v>
      </c>
      <c r="H63" s="699"/>
      <c r="I63" s="699"/>
      <c r="J63" s="699"/>
      <c r="K63" s="700" t="s">
        <v>187</v>
      </c>
      <c r="L63" s="700"/>
      <c r="M63" s="700"/>
      <c r="N63" s="700"/>
      <c r="O63" s="700" t="s">
        <v>188</v>
      </c>
      <c r="P63" s="700"/>
      <c r="Q63" s="700"/>
      <c r="R63" s="700"/>
      <c r="S63" s="701" t="s">
        <v>189</v>
      </c>
      <c r="T63" s="701"/>
      <c r="U63" s="701"/>
      <c r="V63" s="702"/>
    </row>
    <row r="64" spans="1:24" s="3" customFormat="1" ht="14.1" customHeight="1" thickBot="1" x14ac:dyDescent="0.25">
      <c r="A64" s="703"/>
      <c r="B64" s="704"/>
      <c r="C64" s="704"/>
      <c r="D64" s="704"/>
      <c r="E64" s="704"/>
      <c r="F64" s="705"/>
      <c r="G64" s="706"/>
      <c r="H64" s="707"/>
      <c r="I64" s="707"/>
      <c r="J64" s="707"/>
      <c r="K64" s="708"/>
      <c r="L64" s="708"/>
      <c r="M64" s="708"/>
      <c r="N64" s="708"/>
      <c r="O64" s="708"/>
      <c r="P64" s="708"/>
      <c r="Q64" s="708"/>
      <c r="R64" s="708"/>
      <c r="S64" s="709"/>
      <c r="T64" s="709"/>
      <c r="U64" s="709"/>
      <c r="V64" s="710"/>
    </row>
    <row r="65" spans="1:25" s="3" customFormat="1" ht="14.1" customHeight="1" thickTop="1" x14ac:dyDescent="0.2">
      <c r="A65" s="715" t="s">
        <v>47</v>
      </c>
      <c r="B65" s="716"/>
      <c r="C65" s="716"/>
      <c r="D65" s="716"/>
      <c r="E65" s="716"/>
      <c r="F65" s="717"/>
      <c r="G65" s="718" t="s">
        <v>48</v>
      </c>
      <c r="H65" s="716"/>
      <c r="I65" s="716"/>
      <c r="J65" s="716"/>
      <c r="K65" s="716"/>
      <c r="L65" s="716"/>
      <c r="M65" s="716"/>
      <c r="N65" s="716"/>
      <c r="O65" s="716"/>
      <c r="P65" s="716"/>
      <c r="Q65" s="716"/>
      <c r="R65" s="717"/>
      <c r="S65" s="719" t="s">
        <v>0</v>
      </c>
      <c r="T65" s="719"/>
      <c r="U65" s="719"/>
      <c r="V65" s="720" t="s">
        <v>1</v>
      </c>
    </row>
    <row r="66" spans="1:25" s="3" customFormat="1" ht="24.95" customHeight="1" x14ac:dyDescent="0.2">
      <c r="A66" s="665"/>
      <c r="B66" s="666"/>
      <c r="C66" s="666"/>
      <c r="D66" s="666"/>
      <c r="E66" s="666"/>
      <c r="F66" s="667"/>
      <c r="G66" s="669"/>
      <c r="H66" s="666"/>
      <c r="I66" s="666"/>
      <c r="J66" s="666"/>
      <c r="K66" s="666"/>
      <c r="L66" s="666"/>
      <c r="M66" s="666"/>
      <c r="N66" s="666"/>
      <c r="O66" s="666"/>
      <c r="P66" s="666"/>
      <c r="Q66" s="666"/>
      <c r="R66" s="667"/>
      <c r="S66" s="495" t="s">
        <v>49</v>
      </c>
      <c r="T66" s="495" t="s">
        <v>50</v>
      </c>
      <c r="U66" s="495" t="s">
        <v>51</v>
      </c>
      <c r="V66" s="670"/>
    </row>
    <row r="67" spans="1:25" s="3" customFormat="1" ht="24.95" customHeight="1" x14ac:dyDescent="0.2">
      <c r="A67" s="721"/>
      <c r="B67" s="722"/>
      <c r="C67" s="722"/>
      <c r="D67" s="722"/>
      <c r="E67" s="722"/>
      <c r="F67" s="723"/>
      <c r="G67" s="498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7"/>
      <c r="S67" s="724"/>
      <c r="T67" s="724"/>
      <c r="U67" s="724"/>
      <c r="V67" s="725"/>
    </row>
    <row r="68" spans="1:25" s="3" customFormat="1" ht="14.1" customHeight="1" x14ac:dyDescent="0.2">
      <c r="A68" s="279"/>
      <c r="B68" s="277"/>
      <c r="C68" s="277"/>
      <c r="D68" s="277"/>
      <c r="E68" s="277"/>
      <c r="F68" s="274"/>
      <c r="G68" s="688"/>
      <c r="H68" s="689"/>
      <c r="I68" s="689"/>
      <c r="J68" s="311" t="s">
        <v>146</v>
      </c>
      <c r="K68" s="686">
        <v>1</v>
      </c>
      <c r="L68" s="686" t="s">
        <v>143</v>
      </c>
      <c r="M68" s="686" t="s">
        <v>57</v>
      </c>
      <c r="N68" s="686">
        <v>6</v>
      </c>
      <c r="O68" s="311" t="s">
        <v>56</v>
      </c>
      <c r="P68" s="686" t="s">
        <v>57</v>
      </c>
      <c r="Q68" s="686">
        <v>7</v>
      </c>
      <c r="R68" s="312" t="s">
        <v>144</v>
      </c>
      <c r="S68" s="313">
        <v>42</v>
      </c>
      <c r="T68" s="313" t="s">
        <v>4</v>
      </c>
      <c r="U68" s="314">
        <v>50000</v>
      </c>
      <c r="V68" s="690">
        <f>S68*U68</f>
        <v>2100000</v>
      </c>
    </row>
    <row r="69" spans="1:25" s="3" customFormat="1" ht="14.1" customHeight="1" x14ac:dyDescent="0.2">
      <c r="A69" s="279"/>
      <c r="B69" s="277"/>
      <c r="C69" s="277"/>
      <c r="D69" s="277"/>
      <c r="E69" s="277"/>
      <c r="F69" s="274"/>
      <c r="G69" s="290"/>
      <c r="H69" s="291"/>
      <c r="I69" s="291"/>
      <c r="J69" s="255" t="s">
        <v>147</v>
      </c>
      <c r="K69" s="281"/>
      <c r="L69" s="281"/>
      <c r="M69" s="281"/>
      <c r="N69" s="281"/>
      <c r="O69" s="255"/>
      <c r="P69" s="281"/>
      <c r="Q69" s="281"/>
      <c r="R69" s="288"/>
      <c r="S69" s="271"/>
      <c r="T69" s="271"/>
      <c r="U69" s="289"/>
      <c r="V69" s="284"/>
    </row>
    <row r="70" spans="1:25" s="3" customFormat="1" ht="14.1" customHeight="1" x14ac:dyDescent="0.2">
      <c r="A70" s="279"/>
      <c r="B70" s="277"/>
      <c r="C70" s="277"/>
      <c r="D70" s="277"/>
      <c r="E70" s="277"/>
      <c r="F70" s="274"/>
      <c r="G70" s="290"/>
      <c r="H70" s="291"/>
      <c r="I70" s="291"/>
      <c r="J70" s="255" t="s">
        <v>146</v>
      </c>
      <c r="K70" s="281">
        <v>1</v>
      </c>
      <c r="L70" s="281" t="s">
        <v>143</v>
      </c>
      <c r="M70" s="281" t="s">
        <v>57</v>
      </c>
      <c r="N70" s="281">
        <v>6</v>
      </c>
      <c r="O70" s="255" t="s">
        <v>56</v>
      </c>
      <c r="P70" s="281" t="s">
        <v>57</v>
      </c>
      <c r="Q70" s="281">
        <v>7</v>
      </c>
      <c r="R70" s="288" t="s">
        <v>144</v>
      </c>
      <c r="S70" s="271">
        <v>42</v>
      </c>
      <c r="T70" s="271" t="s">
        <v>4</v>
      </c>
      <c r="U70" s="289">
        <v>50000</v>
      </c>
      <c r="V70" s="284">
        <f t="shared" ref="V70" si="5">S70*U70</f>
        <v>2100000</v>
      </c>
    </row>
    <row r="71" spans="1:25" s="3" customFormat="1" ht="14.1" customHeight="1" x14ac:dyDescent="0.2">
      <c r="A71" s="279"/>
      <c r="B71" s="277"/>
      <c r="C71" s="277"/>
      <c r="D71" s="277"/>
      <c r="E71" s="277"/>
      <c r="F71" s="274"/>
      <c r="G71" s="290"/>
      <c r="H71" s="291"/>
      <c r="I71" s="291"/>
      <c r="J71" s="255" t="s">
        <v>237</v>
      </c>
      <c r="K71" s="255"/>
      <c r="L71" s="255"/>
      <c r="M71" s="255"/>
      <c r="N71" s="255"/>
      <c r="O71" s="255"/>
      <c r="P71" s="281"/>
      <c r="Q71" s="281"/>
      <c r="R71" s="288"/>
      <c r="S71" s="271"/>
      <c r="T71" s="271"/>
      <c r="U71" s="289"/>
      <c r="V71" s="284"/>
      <c r="X71" s="10">
        <v>20000000</v>
      </c>
    </row>
    <row r="72" spans="1:25" s="3" customFormat="1" ht="14.1" customHeight="1" x14ac:dyDescent="0.2">
      <c r="A72" s="279"/>
      <c r="B72" s="277"/>
      <c r="C72" s="277"/>
      <c r="D72" s="277"/>
      <c r="E72" s="277"/>
      <c r="F72" s="274"/>
      <c r="G72" s="290"/>
      <c r="H72" s="291"/>
      <c r="I72" s="291"/>
      <c r="J72" s="255" t="s">
        <v>146</v>
      </c>
      <c r="K72" s="281">
        <v>1</v>
      </c>
      <c r="L72" s="281" t="s">
        <v>143</v>
      </c>
      <c r="M72" s="281" t="s">
        <v>57</v>
      </c>
      <c r="N72" s="281">
        <v>6</v>
      </c>
      <c r="O72" s="255" t="s">
        <v>56</v>
      </c>
      <c r="P72" s="281" t="s">
        <v>57</v>
      </c>
      <c r="Q72" s="281">
        <v>7</v>
      </c>
      <c r="R72" s="288" t="s">
        <v>144</v>
      </c>
      <c r="S72" s="271">
        <f>K72*N72*Q72</f>
        <v>42</v>
      </c>
      <c r="T72" s="271" t="s">
        <v>4</v>
      </c>
      <c r="U72" s="289">
        <v>50000</v>
      </c>
      <c r="V72" s="284">
        <f>S72*U72</f>
        <v>2100000</v>
      </c>
      <c r="X72" s="10">
        <f>X71-V46</f>
        <v>750000</v>
      </c>
    </row>
    <row r="73" spans="1:25" s="3" customFormat="1" ht="14.1" customHeight="1" x14ac:dyDescent="0.2">
      <c r="A73" s="279"/>
      <c r="B73" s="277"/>
      <c r="C73" s="277"/>
      <c r="D73" s="277"/>
      <c r="E73" s="277"/>
      <c r="F73" s="274"/>
      <c r="G73" s="290"/>
      <c r="H73" s="291"/>
      <c r="I73" s="291"/>
      <c r="J73" s="255" t="s">
        <v>238</v>
      </c>
      <c r="K73" s="255"/>
      <c r="L73" s="255"/>
      <c r="M73" s="255"/>
      <c r="N73" s="255"/>
      <c r="O73" s="255"/>
      <c r="P73" s="281"/>
      <c r="Q73" s="281"/>
      <c r="R73" s="288"/>
      <c r="S73" s="271"/>
      <c r="T73" s="271"/>
      <c r="U73" s="289"/>
      <c r="V73" s="284"/>
      <c r="X73" s="10"/>
    </row>
    <row r="74" spans="1:25" s="3" customFormat="1" ht="14.1" customHeight="1" x14ac:dyDescent="0.2">
      <c r="A74" s="279"/>
      <c r="B74" s="277"/>
      <c r="C74" s="277"/>
      <c r="D74" s="277"/>
      <c r="E74" s="277"/>
      <c r="F74" s="274"/>
      <c r="G74" s="711"/>
      <c r="H74" s="712"/>
      <c r="I74" s="712"/>
      <c r="J74" s="712"/>
      <c r="K74" s="500"/>
      <c r="L74" s="500"/>
      <c r="M74" s="500"/>
      <c r="N74" s="500"/>
      <c r="O74" s="500"/>
      <c r="P74" s="500"/>
      <c r="Q74" s="500"/>
      <c r="R74" s="500"/>
      <c r="S74" s="296"/>
      <c r="T74" s="296"/>
      <c r="U74" s="296"/>
      <c r="V74" s="404"/>
      <c r="X74" s="10"/>
    </row>
    <row r="75" spans="1:25" s="3" customFormat="1" ht="14.1" customHeight="1" x14ac:dyDescent="0.2">
      <c r="A75" s="279" t="s">
        <v>279</v>
      </c>
      <c r="B75" s="277"/>
      <c r="C75" s="277"/>
      <c r="D75" s="277"/>
      <c r="E75" s="277"/>
      <c r="F75" s="274"/>
      <c r="G75" s="308" t="s">
        <v>99</v>
      </c>
      <c r="H75" s="309"/>
      <c r="I75" s="309"/>
      <c r="J75" s="310"/>
      <c r="K75" s="311"/>
      <c r="L75" s="311"/>
      <c r="M75" s="311"/>
      <c r="N75" s="311"/>
      <c r="O75" s="311"/>
      <c r="P75" s="311"/>
      <c r="Q75" s="311"/>
      <c r="R75" s="312"/>
      <c r="S75" s="313"/>
      <c r="T75" s="313"/>
      <c r="U75" s="314"/>
      <c r="V75" s="315">
        <f>SUM(V76)</f>
        <v>497250</v>
      </c>
      <c r="X75" s="10"/>
      <c r="Y75" s="3">
        <f>356000/200</f>
        <v>1780</v>
      </c>
    </row>
    <row r="76" spans="1:25" s="3" customFormat="1" ht="14.1" customHeight="1" x14ac:dyDescent="0.2">
      <c r="A76" s="279" t="s">
        <v>280</v>
      </c>
      <c r="B76" s="277"/>
      <c r="C76" s="277"/>
      <c r="D76" s="277"/>
      <c r="E76" s="277"/>
      <c r="F76" s="274"/>
      <c r="G76" s="286" t="s">
        <v>100</v>
      </c>
      <c r="H76" s="287"/>
      <c r="I76" s="287"/>
      <c r="J76" s="269"/>
      <c r="K76" s="255"/>
      <c r="L76" s="255"/>
      <c r="M76" s="255"/>
      <c r="N76" s="255"/>
      <c r="O76" s="255"/>
      <c r="P76" s="255"/>
      <c r="Q76" s="255"/>
      <c r="R76" s="288"/>
      <c r="S76" s="271"/>
      <c r="T76" s="271"/>
      <c r="U76" s="289"/>
      <c r="V76" s="285">
        <f>SUM(V77:V77)</f>
        <v>497250</v>
      </c>
    </row>
    <row r="77" spans="1:25" s="3" customFormat="1" ht="14.1" customHeight="1" x14ac:dyDescent="0.2">
      <c r="A77" s="279"/>
      <c r="B77" s="277"/>
      <c r="C77" s="277"/>
      <c r="D77" s="277"/>
      <c r="E77" s="277"/>
      <c r="F77" s="274"/>
      <c r="G77" s="290" t="s">
        <v>60</v>
      </c>
      <c r="H77" s="291"/>
      <c r="I77" s="291"/>
      <c r="J77" s="255" t="s">
        <v>14</v>
      </c>
      <c r="K77" s="255"/>
      <c r="L77" s="255"/>
      <c r="M77" s="255"/>
      <c r="N77" s="255"/>
      <c r="O77" s="255"/>
      <c r="P77" s="255"/>
      <c r="Q77" s="255"/>
      <c r="R77" s="288"/>
      <c r="S77" s="271">
        <v>1989</v>
      </c>
      <c r="T77" s="271" t="s">
        <v>12</v>
      </c>
      <c r="U77" s="289">
        <v>250</v>
      </c>
      <c r="V77" s="284">
        <f>S77*U77</f>
        <v>497250</v>
      </c>
      <c r="X77" s="3">
        <f>32800/200</f>
        <v>164</v>
      </c>
    </row>
    <row r="78" spans="1:25" s="3" customFormat="1" ht="14.1" customHeight="1" x14ac:dyDescent="0.2">
      <c r="A78" s="279"/>
      <c r="B78" s="277"/>
      <c r="C78" s="277"/>
      <c r="D78" s="277"/>
      <c r="E78" s="277"/>
      <c r="F78" s="274"/>
      <c r="G78" s="290"/>
      <c r="H78" s="291"/>
      <c r="I78" s="291"/>
      <c r="J78" s="255"/>
      <c r="K78" s="255"/>
      <c r="L78" s="255"/>
      <c r="M78" s="255"/>
      <c r="N78" s="255"/>
      <c r="O78" s="255"/>
      <c r="P78" s="255"/>
      <c r="Q78" s="255"/>
      <c r="R78" s="288"/>
      <c r="S78" s="271"/>
      <c r="T78" s="271"/>
      <c r="U78" s="289"/>
      <c r="V78" s="284"/>
    </row>
    <row r="79" spans="1:25" s="3" customFormat="1" ht="14.1" customHeight="1" x14ac:dyDescent="0.2">
      <c r="A79" s="279" t="s">
        <v>281</v>
      </c>
      <c r="B79" s="277"/>
      <c r="C79" s="277"/>
      <c r="D79" s="277"/>
      <c r="E79" s="277"/>
      <c r="F79" s="274"/>
      <c r="G79" s="286" t="s">
        <v>101</v>
      </c>
      <c r="H79" s="287"/>
      <c r="I79" s="287"/>
      <c r="J79" s="269"/>
      <c r="K79" s="255"/>
      <c r="L79" s="255"/>
      <c r="M79" s="713"/>
      <c r="N79" s="255"/>
      <c r="O79" s="255"/>
      <c r="P79" s="255"/>
      <c r="Q79" s="255"/>
      <c r="R79" s="288"/>
      <c r="S79" s="271"/>
      <c r="T79" s="271"/>
      <c r="U79" s="289"/>
      <c r="V79" s="285">
        <f>SUM(V80)</f>
        <v>3672000</v>
      </c>
    </row>
    <row r="80" spans="1:25" s="3" customFormat="1" ht="14.1" customHeight="1" x14ac:dyDescent="0.2">
      <c r="A80" s="279" t="s">
        <v>282</v>
      </c>
      <c r="B80" s="277"/>
      <c r="C80" s="277"/>
      <c r="D80" s="277"/>
      <c r="E80" s="277"/>
      <c r="F80" s="274"/>
      <c r="G80" s="286" t="s">
        <v>102</v>
      </c>
      <c r="H80" s="287"/>
      <c r="I80" s="287"/>
      <c r="J80" s="269"/>
      <c r="K80" s="255"/>
      <c r="L80" s="255"/>
      <c r="M80" s="255"/>
      <c r="N80" s="255"/>
      <c r="O80" s="255"/>
      <c r="P80" s="255"/>
      <c r="Q80" s="255"/>
      <c r="R80" s="288"/>
      <c r="S80" s="271"/>
      <c r="T80" s="271"/>
      <c r="U80" s="289"/>
      <c r="V80" s="285">
        <f>V81+V84+V87</f>
        <v>3672000</v>
      </c>
    </row>
    <row r="81" spans="1:25" s="3" customFormat="1" ht="14.1" customHeight="1" x14ac:dyDescent="0.2">
      <c r="A81" s="279"/>
      <c r="B81" s="277"/>
      <c r="C81" s="277"/>
      <c r="D81" s="277"/>
      <c r="E81" s="277"/>
      <c r="F81" s="274"/>
      <c r="G81" s="290" t="s">
        <v>103</v>
      </c>
      <c r="H81" s="291"/>
      <c r="I81" s="291"/>
      <c r="J81" s="269" t="s">
        <v>149</v>
      </c>
      <c r="K81" s="269"/>
      <c r="L81" s="269"/>
      <c r="M81" s="269"/>
      <c r="N81" s="269"/>
      <c r="O81" s="269"/>
      <c r="P81" s="269"/>
      <c r="Q81" s="269"/>
      <c r="R81" s="319"/>
      <c r="S81" s="320"/>
      <c r="T81" s="320"/>
      <c r="U81" s="321"/>
      <c r="V81" s="334">
        <f>V82+V83</f>
        <v>2856000</v>
      </c>
    </row>
    <row r="82" spans="1:25" s="3" customFormat="1" ht="14.1" customHeight="1" x14ac:dyDescent="0.2">
      <c r="A82" s="279"/>
      <c r="B82" s="277"/>
      <c r="C82" s="277"/>
      <c r="D82" s="277"/>
      <c r="E82" s="277"/>
      <c r="F82" s="274"/>
      <c r="G82" s="290"/>
      <c r="H82" s="291"/>
      <c r="I82" s="291"/>
      <c r="J82" s="255" t="s">
        <v>150</v>
      </c>
      <c r="K82" s="281">
        <v>42</v>
      </c>
      <c r="L82" s="281" t="s">
        <v>56</v>
      </c>
      <c r="M82" s="281" t="s">
        <v>57</v>
      </c>
      <c r="N82" s="281">
        <v>2</v>
      </c>
      <c r="O82" s="281" t="s">
        <v>143</v>
      </c>
      <c r="P82" s="255"/>
      <c r="Q82" s="255"/>
      <c r="R82" s="288"/>
      <c r="S82" s="271">
        <f>K82*N82</f>
        <v>84</v>
      </c>
      <c r="T82" s="271" t="s">
        <v>6</v>
      </c>
      <c r="U82" s="289">
        <v>9000</v>
      </c>
      <c r="V82" s="284">
        <f>S82*U82</f>
        <v>756000</v>
      </c>
      <c r="X82" s="3">
        <f>5*13</f>
        <v>65</v>
      </c>
      <c r="Y82" s="3">
        <f>5*13</f>
        <v>65</v>
      </c>
    </row>
    <row r="83" spans="1:25" s="3" customFormat="1" ht="14.1" customHeight="1" x14ac:dyDescent="0.2">
      <c r="A83" s="279"/>
      <c r="B83" s="277"/>
      <c r="C83" s="277"/>
      <c r="D83" s="277"/>
      <c r="E83" s="277"/>
      <c r="F83" s="274"/>
      <c r="G83" s="290"/>
      <c r="H83" s="291"/>
      <c r="I83" s="291"/>
      <c r="J83" s="255" t="s">
        <v>151</v>
      </c>
      <c r="K83" s="281">
        <v>42</v>
      </c>
      <c r="L83" s="281" t="s">
        <v>56</v>
      </c>
      <c r="M83" s="281" t="s">
        <v>57</v>
      </c>
      <c r="N83" s="281">
        <v>2</v>
      </c>
      <c r="O83" s="281" t="s">
        <v>143</v>
      </c>
      <c r="P83" s="255"/>
      <c r="Q83" s="255"/>
      <c r="R83" s="288"/>
      <c r="S83" s="271">
        <f>K83*N83</f>
        <v>84</v>
      </c>
      <c r="T83" s="271" t="s">
        <v>6</v>
      </c>
      <c r="U83" s="289">
        <v>25000</v>
      </c>
      <c r="V83" s="284">
        <f>S83*U83</f>
        <v>2100000</v>
      </c>
    </row>
    <row r="84" spans="1:25" s="3" customFormat="1" ht="14.1" customHeight="1" x14ac:dyDescent="0.2">
      <c r="A84" s="279"/>
      <c r="B84" s="277"/>
      <c r="C84" s="277"/>
      <c r="D84" s="277"/>
      <c r="E84" s="277"/>
      <c r="F84" s="274"/>
      <c r="G84" s="290" t="s">
        <v>235</v>
      </c>
      <c r="H84" s="291"/>
      <c r="I84" s="291"/>
      <c r="J84" s="255" t="s">
        <v>236</v>
      </c>
      <c r="K84" s="281"/>
      <c r="L84" s="281"/>
      <c r="M84" s="281"/>
      <c r="N84" s="281"/>
      <c r="O84" s="281"/>
      <c r="P84" s="255"/>
      <c r="Q84" s="255"/>
      <c r="R84" s="288"/>
      <c r="S84" s="271"/>
      <c r="T84" s="271"/>
      <c r="U84" s="289"/>
      <c r="V84" s="285">
        <f>SUM(V85:V86)</f>
        <v>408000</v>
      </c>
    </row>
    <row r="85" spans="1:25" s="3" customFormat="1" ht="14.1" customHeight="1" x14ac:dyDescent="0.2">
      <c r="A85" s="279"/>
      <c r="B85" s="277"/>
      <c r="C85" s="277"/>
      <c r="D85" s="277"/>
      <c r="E85" s="277"/>
      <c r="F85" s="274"/>
      <c r="G85" s="290"/>
      <c r="H85" s="291"/>
      <c r="I85" s="291"/>
      <c r="J85" s="255" t="s">
        <v>150</v>
      </c>
      <c r="K85" s="281">
        <v>6</v>
      </c>
      <c r="L85" s="281" t="s">
        <v>56</v>
      </c>
      <c r="M85" s="281" t="s">
        <v>57</v>
      </c>
      <c r="N85" s="281">
        <v>2</v>
      </c>
      <c r="O85" s="281" t="s">
        <v>143</v>
      </c>
      <c r="P85" s="255"/>
      <c r="Q85" s="255"/>
      <c r="R85" s="288"/>
      <c r="S85" s="271">
        <f>K85*N85</f>
        <v>12</v>
      </c>
      <c r="T85" s="271" t="s">
        <v>6</v>
      </c>
      <c r="U85" s="289">
        <v>9000</v>
      </c>
      <c r="V85" s="284">
        <f>S85*U85</f>
        <v>108000</v>
      </c>
    </row>
    <row r="86" spans="1:25" s="3" customFormat="1" ht="14.1" customHeight="1" x14ac:dyDescent="0.2">
      <c r="A86" s="279"/>
      <c r="B86" s="277"/>
      <c r="C86" s="277"/>
      <c r="D86" s="277"/>
      <c r="E86" s="277"/>
      <c r="F86" s="274"/>
      <c r="G86" s="290"/>
      <c r="H86" s="291"/>
      <c r="I86" s="291"/>
      <c r="J86" s="255" t="s">
        <v>151</v>
      </c>
      <c r="K86" s="281">
        <v>6</v>
      </c>
      <c r="L86" s="281" t="s">
        <v>56</v>
      </c>
      <c r="M86" s="281" t="s">
        <v>57</v>
      </c>
      <c r="N86" s="281">
        <v>2</v>
      </c>
      <c r="O86" s="281" t="s">
        <v>143</v>
      </c>
      <c r="P86" s="255"/>
      <c r="Q86" s="255"/>
      <c r="R86" s="288"/>
      <c r="S86" s="271">
        <f>K86*N86</f>
        <v>12</v>
      </c>
      <c r="T86" s="271" t="s">
        <v>6</v>
      </c>
      <c r="U86" s="289">
        <v>25000</v>
      </c>
      <c r="V86" s="284">
        <f>S86*U86</f>
        <v>300000</v>
      </c>
    </row>
    <row r="87" spans="1:25" s="3" customFormat="1" ht="14.1" customHeight="1" x14ac:dyDescent="0.2">
      <c r="A87" s="279"/>
      <c r="B87" s="277"/>
      <c r="C87" s="277"/>
      <c r="D87" s="277"/>
      <c r="E87" s="277"/>
      <c r="F87" s="274"/>
      <c r="G87" s="324" t="s">
        <v>267</v>
      </c>
      <c r="H87" s="325"/>
      <c r="I87" s="325"/>
      <c r="J87" s="255" t="s">
        <v>418</v>
      </c>
      <c r="K87" s="281"/>
      <c r="L87" s="281"/>
      <c r="M87" s="281"/>
      <c r="N87" s="281"/>
      <c r="O87" s="281"/>
      <c r="P87" s="255"/>
      <c r="Q87" s="255"/>
      <c r="R87" s="288"/>
      <c r="S87" s="271"/>
      <c r="T87" s="271"/>
      <c r="U87" s="289"/>
      <c r="V87" s="337">
        <f>SUM(V88:V89)</f>
        <v>408000</v>
      </c>
    </row>
    <row r="88" spans="1:25" s="3" customFormat="1" ht="14.1" customHeight="1" x14ac:dyDescent="0.2">
      <c r="A88" s="279"/>
      <c r="B88" s="277"/>
      <c r="C88" s="277"/>
      <c r="D88" s="277"/>
      <c r="E88" s="277"/>
      <c r="F88" s="274"/>
      <c r="G88" s="324"/>
      <c r="H88" s="325"/>
      <c r="I88" s="325"/>
      <c r="J88" s="255" t="s">
        <v>150</v>
      </c>
      <c r="K88" s="281">
        <v>6</v>
      </c>
      <c r="L88" s="281" t="s">
        <v>56</v>
      </c>
      <c r="M88" s="281" t="s">
        <v>57</v>
      </c>
      <c r="N88" s="281">
        <v>2</v>
      </c>
      <c r="O88" s="281" t="s">
        <v>143</v>
      </c>
      <c r="P88" s="255"/>
      <c r="Q88" s="255"/>
      <c r="R88" s="288"/>
      <c r="S88" s="271">
        <f>K88*N88</f>
        <v>12</v>
      </c>
      <c r="T88" s="271" t="s">
        <v>6</v>
      </c>
      <c r="U88" s="289">
        <v>9000</v>
      </c>
      <c r="V88" s="331">
        <f>S88*U88</f>
        <v>108000</v>
      </c>
    </row>
    <row r="89" spans="1:25" s="3" customFormat="1" ht="14.1" customHeight="1" x14ac:dyDescent="0.2">
      <c r="A89" s="279"/>
      <c r="B89" s="277"/>
      <c r="C89" s="277"/>
      <c r="D89" s="277"/>
      <c r="E89" s="277"/>
      <c r="F89" s="274"/>
      <c r="G89" s="324"/>
      <c r="H89" s="325"/>
      <c r="I89" s="325"/>
      <c r="J89" s="255" t="s">
        <v>151</v>
      </c>
      <c r="K89" s="281">
        <v>6</v>
      </c>
      <c r="L89" s="281" t="s">
        <v>56</v>
      </c>
      <c r="M89" s="281" t="s">
        <v>57</v>
      </c>
      <c r="N89" s="281">
        <v>2</v>
      </c>
      <c r="O89" s="281" t="s">
        <v>143</v>
      </c>
      <c r="P89" s="255"/>
      <c r="Q89" s="255"/>
      <c r="R89" s="288"/>
      <c r="S89" s="271">
        <f>K89*N89</f>
        <v>12</v>
      </c>
      <c r="T89" s="271" t="s">
        <v>6</v>
      </c>
      <c r="U89" s="289">
        <v>25000</v>
      </c>
      <c r="V89" s="331">
        <f>S89*U89</f>
        <v>300000</v>
      </c>
    </row>
    <row r="90" spans="1:25" ht="14.1" customHeight="1" x14ac:dyDescent="0.2">
      <c r="A90" s="346"/>
      <c r="B90" s="347"/>
      <c r="C90" s="347"/>
      <c r="D90" s="347"/>
      <c r="E90" s="347"/>
      <c r="F90" s="348"/>
      <c r="G90" s="349"/>
      <c r="H90" s="350"/>
      <c r="I90" s="350"/>
      <c r="J90" s="351"/>
      <c r="K90" s="351"/>
      <c r="L90" s="351"/>
      <c r="M90" s="351"/>
      <c r="N90" s="351"/>
      <c r="O90" s="351"/>
      <c r="P90" s="351"/>
      <c r="Q90" s="351"/>
      <c r="R90" s="353"/>
      <c r="S90" s="354"/>
      <c r="T90" s="355"/>
      <c r="U90" s="356"/>
      <c r="V90" s="357"/>
    </row>
    <row r="91" spans="1:25" ht="14.1" customHeight="1" x14ac:dyDescent="0.2">
      <c r="A91" s="346"/>
      <c r="B91" s="347"/>
      <c r="C91" s="347"/>
      <c r="D91" s="347"/>
      <c r="E91" s="347"/>
      <c r="F91" s="347"/>
      <c r="G91" s="358"/>
      <c r="H91" s="358"/>
      <c r="I91" s="358"/>
      <c r="J91" s="614"/>
      <c r="K91" s="614"/>
      <c r="L91" s="493"/>
      <c r="M91" s="493"/>
      <c r="N91" s="358"/>
      <c r="O91" s="358"/>
      <c r="P91" s="358"/>
      <c r="Q91" s="358"/>
      <c r="R91" s="358"/>
      <c r="S91" s="358" t="s">
        <v>105</v>
      </c>
      <c r="T91" s="499" t="s">
        <v>1</v>
      </c>
      <c r="U91" s="358"/>
      <c r="V91" s="361">
        <f>V29</f>
        <v>35000000</v>
      </c>
      <c r="X91" s="4"/>
      <c r="Y91" s="4">
        <f>25000000-V91</f>
        <v>-10000000</v>
      </c>
    </row>
    <row r="92" spans="1:25" ht="14.1" customHeight="1" x14ac:dyDescent="0.2">
      <c r="A92" s="362"/>
      <c r="B92" s="363"/>
      <c r="C92" s="363"/>
      <c r="D92" s="363"/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T92" s="363"/>
      <c r="U92" s="363"/>
      <c r="V92" s="364"/>
    </row>
    <row r="93" spans="1:25" ht="14.1" customHeight="1" x14ac:dyDescent="0.2">
      <c r="A93" s="365" t="s">
        <v>106</v>
      </c>
      <c r="B93" s="366"/>
      <c r="C93" s="366"/>
      <c r="D93" s="366"/>
      <c r="E93" s="366"/>
      <c r="F93" s="366"/>
      <c r="G93" s="366"/>
      <c r="H93" s="366"/>
      <c r="I93" s="366"/>
      <c r="J93" s="366"/>
      <c r="K93" s="366"/>
      <c r="L93" s="366"/>
      <c r="M93" s="366"/>
      <c r="N93" s="366"/>
      <c r="O93" s="366"/>
      <c r="P93" s="366"/>
      <c r="Q93" s="366"/>
      <c r="R93" s="367"/>
      <c r="S93" s="604"/>
      <c r="T93" s="604"/>
      <c r="U93" s="604"/>
      <c r="V93" s="605"/>
    </row>
    <row r="94" spans="1:25" ht="14.1" customHeight="1" x14ac:dyDescent="0.2">
      <c r="A94" s="368" t="s">
        <v>107</v>
      </c>
      <c r="B94" s="369"/>
      <c r="C94" s="369"/>
      <c r="D94" s="369"/>
      <c r="E94" s="369"/>
      <c r="F94" s="369"/>
      <c r="G94" s="369"/>
      <c r="H94" s="366" t="s">
        <v>108</v>
      </c>
      <c r="I94" s="614">
        <v>5000000</v>
      </c>
      <c r="J94" s="614"/>
      <c r="K94" s="366"/>
      <c r="L94" s="366"/>
      <c r="M94" s="366"/>
      <c r="N94" s="301"/>
      <c r="O94" s="301"/>
      <c r="P94" s="301"/>
      <c r="Q94" s="301"/>
      <c r="R94" s="301"/>
      <c r="S94" s="618" t="s">
        <v>109</v>
      </c>
      <c r="T94" s="618"/>
      <c r="U94" s="618"/>
      <c r="V94" s="619"/>
    </row>
    <row r="95" spans="1:25" ht="14.1" customHeight="1" x14ac:dyDescent="0.2">
      <c r="A95" s="368" t="s">
        <v>110</v>
      </c>
      <c r="B95" s="369"/>
      <c r="C95" s="369"/>
      <c r="D95" s="369"/>
      <c r="E95" s="369"/>
      <c r="F95" s="369"/>
      <c r="G95" s="369"/>
      <c r="H95" s="366" t="str">
        <f>H94</f>
        <v>:</v>
      </c>
      <c r="I95" s="614">
        <v>10000000</v>
      </c>
      <c r="J95" s="614"/>
      <c r="K95" s="366"/>
      <c r="L95" s="366"/>
      <c r="M95" s="366"/>
      <c r="N95" s="301"/>
      <c r="O95" s="301"/>
      <c r="P95" s="301"/>
      <c r="Q95" s="301"/>
      <c r="R95" s="301"/>
      <c r="S95" s="494"/>
      <c r="T95" s="366"/>
      <c r="U95" s="371"/>
      <c r="V95" s="372"/>
    </row>
    <row r="96" spans="1:25" ht="14.1" customHeight="1" x14ac:dyDescent="0.2">
      <c r="A96" s="368" t="s">
        <v>111</v>
      </c>
      <c r="B96" s="369"/>
      <c r="C96" s="369"/>
      <c r="D96" s="369"/>
      <c r="E96" s="369"/>
      <c r="F96" s="369"/>
      <c r="G96" s="369"/>
      <c r="H96" s="366" t="str">
        <f>H95</f>
        <v>:</v>
      </c>
      <c r="I96" s="614">
        <v>10000000</v>
      </c>
      <c r="J96" s="614"/>
      <c r="K96" s="373"/>
      <c r="L96" s="373"/>
      <c r="M96" s="373"/>
      <c r="N96" s="301"/>
      <c r="O96" s="301"/>
      <c r="P96" s="301"/>
      <c r="Q96" s="301"/>
      <c r="R96" s="301"/>
      <c r="S96" s="494"/>
      <c r="T96" s="366"/>
      <c r="U96" s="371"/>
      <c r="V96" s="372"/>
    </row>
    <row r="97" spans="1:23" ht="14.1" customHeight="1" x14ac:dyDescent="0.35">
      <c r="A97" s="368" t="s">
        <v>112</v>
      </c>
      <c r="B97" s="369"/>
      <c r="C97" s="369"/>
      <c r="D97" s="369"/>
      <c r="E97" s="369"/>
      <c r="F97" s="369"/>
      <c r="G97" s="369"/>
      <c r="H97" s="366" t="str">
        <f>H96</f>
        <v>:</v>
      </c>
      <c r="I97" s="673">
        <v>10000000</v>
      </c>
      <c r="J97" s="673"/>
      <c r="K97" s="366"/>
      <c r="L97" s="366"/>
      <c r="M97" s="366"/>
      <c r="N97" s="301"/>
      <c r="O97" s="301"/>
      <c r="P97" s="301"/>
      <c r="Q97" s="301"/>
      <c r="R97" s="301"/>
      <c r="S97" s="494"/>
      <c r="T97" s="366"/>
      <c r="U97" s="371"/>
      <c r="V97" s="372"/>
    </row>
    <row r="98" spans="1:23" ht="14.1" customHeight="1" x14ac:dyDescent="0.2">
      <c r="A98" s="365"/>
      <c r="B98" s="366"/>
      <c r="C98" s="366"/>
      <c r="D98" s="366"/>
      <c r="E98" s="366"/>
      <c r="F98" s="366"/>
      <c r="G98" s="366"/>
      <c r="H98" s="366"/>
      <c r="I98" s="614">
        <f>SUM(I94:J97)</f>
        <v>35000000</v>
      </c>
      <c r="J98" s="614"/>
      <c r="K98" s="366"/>
      <c r="L98" s="366"/>
      <c r="M98" s="366"/>
      <c r="N98" s="301"/>
      <c r="O98" s="301"/>
      <c r="P98" s="301"/>
      <c r="Q98" s="301"/>
      <c r="R98" s="301"/>
      <c r="S98" s="616" t="s">
        <v>113</v>
      </c>
      <c r="T98" s="616"/>
      <c r="U98" s="616"/>
      <c r="V98" s="617"/>
    </row>
    <row r="99" spans="1:23" ht="14.1" customHeight="1" thickBot="1" x14ac:dyDescent="0.25">
      <c r="A99" s="374"/>
      <c r="B99" s="375"/>
      <c r="C99" s="375"/>
      <c r="D99" s="375"/>
      <c r="E99" s="375"/>
      <c r="F99" s="375"/>
      <c r="G99" s="375"/>
      <c r="H99" s="376"/>
      <c r="I99" s="377"/>
      <c r="J99" s="377"/>
      <c r="K99" s="377"/>
      <c r="L99" s="377"/>
      <c r="M99" s="377"/>
      <c r="N99" s="377"/>
      <c r="O99" s="377"/>
      <c r="P99" s="377"/>
      <c r="Q99" s="377"/>
      <c r="R99" s="376"/>
      <c r="S99" s="620" t="s">
        <v>114</v>
      </c>
      <c r="T99" s="620"/>
      <c r="U99" s="620"/>
      <c r="V99" s="621"/>
    </row>
    <row r="100" spans="1:23" ht="14.1" customHeight="1" x14ac:dyDescent="0.2">
      <c r="A100" s="622" t="s">
        <v>115</v>
      </c>
      <c r="B100" s="623"/>
      <c r="C100" s="623"/>
      <c r="D100" s="623"/>
      <c r="E100" s="623"/>
      <c r="F100" s="623"/>
      <c r="G100" s="623"/>
      <c r="H100" s="623"/>
      <c r="I100" s="623"/>
      <c r="J100" s="623"/>
      <c r="K100" s="623"/>
      <c r="L100" s="623"/>
      <c r="M100" s="623"/>
      <c r="N100" s="623"/>
      <c r="O100" s="623"/>
      <c r="P100" s="623"/>
      <c r="Q100" s="623"/>
      <c r="R100" s="623"/>
      <c r="S100" s="623"/>
      <c r="T100" s="623"/>
      <c r="U100" s="623"/>
      <c r="V100" s="624"/>
    </row>
    <row r="101" spans="1:23" ht="14.1" customHeight="1" x14ac:dyDescent="0.2">
      <c r="A101" s="362"/>
      <c r="B101" s="36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302"/>
      <c r="V101" s="378"/>
    </row>
    <row r="102" spans="1:23" ht="14.1" customHeight="1" x14ac:dyDescent="0.2">
      <c r="A102" s="379"/>
      <c r="B102" s="301"/>
      <c r="C102" s="301"/>
      <c r="D102" s="301"/>
      <c r="E102" s="301"/>
      <c r="F102" s="301"/>
      <c r="G102" s="301"/>
      <c r="H102" s="301"/>
      <c r="I102" s="301"/>
      <c r="J102" s="301"/>
      <c r="K102" s="301"/>
      <c r="L102" s="301"/>
      <c r="M102" s="301"/>
      <c r="N102" s="301"/>
      <c r="O102" s="301"/>
      <c r="P102" s="301"/>
      <c r="Q102" s="301"/>
      <c r="R102" s="604" t="s">
        <v>232</v>
      </c>
      <c r="S102" s="604"/>
      <c r="T102" s="604"/>
      <c r="U102" s="604"/>
      <c r="V102" s="605"/>
    </row>
    <row r="103" spans="1:23" ht="14.1" customHeight="1" x14ac:dyDescent="0.25">
      <c r="A103" s="714">
        <v>1</v>
      </c>
      <c r="B103" s="380" t="s">
        <v>116</v>
      </c>
      <c r="C103" s="455"/>
      <c r="D103" s="380"/>
      <c r="E103" s="380"/>
      <c r="F103" s="301" t="s">
        <v>172</v>
      </c>
      <c r="G103" s="455"/>
      <c r="H103" s="301"/>
      <c r="I103" s="301"/>
      <c r="J103" s="455"/>
      <c r="K103" s="301" t="s">
        <v>118</v>
      </c>
      <c r="L103" s="301"/>
      <c r="M103" s="301"/>
      <c r="N103" s="301"/>
      <c r="O103" s="301"/>
      <c r="P103" s="301"/>
      <c r="Q103" s="301"/>
      <c r="R103" s="625" t="s">
        <v>119</v>
      </c>
      <c r="S103" s="625"/>
      <c r="T103" s="625"/>
      <c r="U103" s="625"/>
      <c r="V103" s="626"/>
      <c r="W103" s="5"/>
    </row>
    <row r="104" spans="1:23" ht="14.1" customHeight="1" x14ac:dyDescent="0.2">
      <c r="A104" s="714"/>
      <c r="B104" s="301"/>
      <c r="C104" s="455"/>
      <c r="D104" s="301"/>
      <c r="E104" s="301"/>
      <c r="F104" s="301"/>
      <c r="G104" s="455"/>
      <c r="H104" s="301"/>
      <c r="I104" s="301"/>
      <c r="J104" s="455"/>
      <c r="K104" s="301"/>
      <c r="L104" s="301"/>
      <c r="M104" s="301"/>
      <c r="N104" s="301"/>
      <c r="O104" s="301"/>
      <c r="P104" s="301"/>
      <c r="Q104" s="301"/>
      <c r="R104" s="604" t="s">
        <v>120</v>
      </c>
      <c r="S104" s="604"/>
      <c r="T104" s="604"/>
      <c r="U104" s="604"/>
      <c r="V104" s="605"/>
      <c r="W104" s="8"/>
    </row>
    <row r="105" spans="1:23" ht="14.1" customHeight="1" x14ac:dyDescent="0.2">
      <c r="A105" s="714">
        <v>2</v>
      </c>
      <c r="B105" s="380" t="s">
        <v>116</v>
      </c>
      <c r="C105" s="455"/>
      <c r="D105" s="381"/>
      <c r="E105" s="381"/>
      <c r="F105" s="301" t="s">
        <v>173</v>
      </c>
      <c r="G105" s="455"/>
      <c r="H105" s="301"/>
      <c r="I105" s="301"/>
      <c r="J105" s="455"/>
      <c r="K105" s="301" t="s">
        <v>118</v>
      </c>
      <c r="L105" s="301"/>
      <c r="M105" s="301"/>
      <c r="N105" s="301"/>
      <c r="O105" s="301"/>
      <c r="P105" s="301"/>
      <c r="Q105" s="301"/>
      <c r="R105" s="382"/>
      <c r="S105" s="301"/>
      <c r="T105" s="301"/>
      <c r="U105" s="301"/>
      <c r="V105" s="383"/>
    </row>
    <row r="106" spans="1:23" ht="14.1" customHeight="1" x14ac:dyDescent="0.2">
      <c r="A106" s="714"/>
      <c r="B106" s="301"/>
      <c r="C106" s="455"/>
      <c r="D106" s="301"/>
      <c r="E106" s="301"/>
      <c r="F106" s="301"/>
      <c r="G106" s="455"/>
      <c r="H106" s="301"/>
      <c r="I106" s="301"/>
      <c r="J106" s="455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84"/>
    </row>
    <row r="107" spans="1:23" ht="14.1" customHeight="1" x14ac:dyDescent="0.2">
      <c r="A107" s="714">
        <v>3</v>
      </c>
      <c r="B107" s="380" t="s">
        <v>122</v>
      </c>
      <c r="C107" s="455"/>
      <c r="D107" s="301"/>
      <c r="E107" s="380"/>
      <c r="F107" s="301" t="s">
        <v>174</v>
      </c>
      <c r="G107" s="455"/>
      <c r="H107" s="301"/>
      <c r="I107" s="301"/>
      <c r="J107" s="455"/>
      <c r="K107" s="301" t="s">
        <v>118</v>
      </c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84"/>
    </row>
    <row r="108" spans="1:23" ht="14.1" customHeight="1" x14ac:dyDescent="0.2">
      <c r="A108" s="379"/>
      <c r="B108" s="301"/>
      <c r="C108" s="301"/>
      <c r="D108" s="301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1"/>
      <c r="Q108" s="301"/>
      <c r="R108" s="616" t="s">
        <v>124</v>
      </c>
      <c r="S108" s="616"/>
      <c r="T108" s="616"/>
      <c r="U108" s="616"/>
      <c r="V108" s="617"/>
    </row>
    <row r="109" spans="1:23" ht="14.1" customHeight="1" x14ac:dyDescent="0.2">
      <c r="A109" s="379"/>
      <c r="B109" s="301"/>
      <c r="C109" s="301"/>
      <c r="D109" s="301"/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01"/>
      <c r="Q109" s="301"/>
      <c r="R109" s="604" t="s">
        <v>125</v>
      </c>
      <c r="S109" s="604"/>
      <c r="T109" s="604"/>
      <c r="U109" s="604"/>
      <c r="V109" s="605"/>
    </row>
    <row r="110" spans="1:23" ht="14.1" customHeight="1" x14ac:dyDescent="0.2">
      <c r="A110" s="379"/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301"/>
      <c r="Q110" s="301"/>
      <c r="R110" s="604" t="s">
        <v>126</v>
      </c>
      <c r="S110" s="604"/>
      <c r="T110" s="604"/>
      <c r="U110" s="604"/>
      <c r="V110" s="605"/>
    </row>
    <row r="111" spans="1:23" ht="14.1" customHeight="1" thickBot="1" x14ac:dyDescent="0.25">
      <c r="A111" s="129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1"/>
    </row>
    <row r="112" spans="1:23" x14ac:dyDescent="0.2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</row>
  </sheetData>
  <mergeCells count="49">
    <mergeCell ref="T17:V17"/>
    <mergeCell ref="I98:J98"/>
    <mergeCell ref="S98:V98"/>
    <mergeCell ref="S99:V99"/>
    <mergeCell ref="A100:V100"/>
    <mergeCell ref="T22:V22"/>
    <mergeCell ref="T23:V23"/>
    <mergeCell ref="A24:V24"/>
    <mergeCell ref="A25:F26"/>
    <mergeCell ref="G25:R26"/>
    <mergeCell ref="S25:U25"/>
    <mergeCell ref="V25:V26"/>
    <mergeCell ref="A1:U1"/>
    <mergeCell ref="A2:U2"/>
    <mergeCell ref="A3:V3"/>
    <mergeCell ref="A4:V4"/>
    <mergeCell ref="L9:V9"/>
    <mergeCell ref="A14:V14"/>
    <mergeCell ref="L10:V10"/>
    <mergeCell ref="R102:V102"/>
    <mergeCell ref="R103:V103"/>
    <mergeCell ref="R104:V104"/>
    <mergeCell ref="A65:F66"/>
    <mergeCell ref="G15:S15"/>
    <mergeCell ref="T15:V15"/>
    <mergeCell ref="A16:F17"/>
    <mergeCell ref="J16:S16"/>
    <mergeCell ref="T16:V16"/>
    <mergeCell ref="J17:S17"/>
    <mergeCell ref="A27:F27"/>
    <mergeCell ref="G27:R27"/>
    <mergeCell ref="J91:K91"/>
    <mergeCell ref="T18:U18"/>
    <mergeCell ref="R108:V108"/>
    <mergeCell ref="R109:V109"/>
    <mergeCell ref="R110:V110"/>
    <mergeCell ref="G63:J64"/>
    <mergeCell ref="K63:N64"/>
    <mergeCell ref="O63:R64"/>
    <mergeCell ref="S63:U64"/>
    <mergeCell ref="G65:R66"/>
    <mergeCell ref="S65:U65"/>
    <mergeCell ref="V65:V66"/>
    <mergeCell ref="S93:V93"/>
    <mergeCell ref="I94:J94"/>
    <mergeCell ref="S94:V94"/>
    <mergeCell ref="I95:J95"/>
    <mergeCell ref="I96:J96"/>
    <mergeCell ref="I97:J97"/>
  </mergeCells>
  <pageMargins left="0.39370078740157483" right="0.39370078740157483" top="0.74803149606299213" bottom="1.5748031496062993" header="0.31496062992125984" footer="0.31496062992125984"/>
  <pageSetup paperSize="5" scale="9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0"/>
  <sheetViews>
    <sheetView topLeftCell="A54" workbookViewId="0">
      <selection activeCell="J54" sqref="J54"/>
    </sheetView>
  </sheetViews>
  <sheetFormatPr defaultRowHeight="12.75" x14ac:dyDescent="0.2"/>
  <cols>
    <col min="1" max="2" width="3.42578125" style="2" customWidth="1"/>
    <col min="3" max="3" width="2.85546875" style="2" customWidth="1"/>
    <col min="4" max="4" width="2.28515625" style="2" customWidth="1"/>
    <col min="5" max="5" width="1.85546875" style="2" customWidth="1"/>
    <col min="6" max="6" width="8.42578125" style="2" customWidth="1"/>
    <col min="7" max="7" width="1.5703125" style="2" customWidth="1"/>
    <col min="8" max="8" width="0.140625" style="2" hidden="1" customWidth="1"/>
    <col min="9" max="9" width="1" style="2" customWidth="1"/>
    <col min="10" max="10" width="26.5703125" style="2" customWidth="1"/>
    <col min="11" max="11" width="3.5703125" style="2" customWidth="1"/>
    <col min="12" max="12" width="3.85546875" style="2" customWidth="1"/>
    <col min="13" max="13" width="2.7109375" style="2" customWidth="1"/>
    <col min="14" max="14" width="2.85546875" style="2" customWidth="1"/>
    <col min="15" max="15" width="3.85546875" style="2" customWidth="1"/>
    <col min="16" max="16" width="2.28515625" style="2" customWidth="1"/>
    <col min="17" max="17" width="2.42578125" style="2" customWidth="1"/>
    <col min="18" max="18" width="3" style="2" customWidth="1"/>
    <col min="19" max="19" width="6.85546875" style="2" customWidth="1"/>
    <col min="20" max="20" width="6.42578125" style="2" customWidth="1"/>
    <col min="21" max="21" width="8.28515625" style="2" customWidth="1"/>
    <col min="22" max="22" width="10.85546875" style="2" customWidth="1"/>
    <col min="23" max="23" width="11.28515625" style="2" bestFit="1" customWidth="1"/>
    <col min="24" max="24" width="19.7109375" style="2" customWidth="1"/>
    <col min="25" max="25" width="17.42578125" style="2" customWidth="1"/>
    <col min="26" max="256" width="9.140625" style="2"/>
    <col min="257" max="258" width="3.42578125" style="2" customWidth="1"/>
    <col min="259" max="259" width="2.85546875" style="2" customWidth="1"/>
    <col min="260" max="260" width="2.28515625" style="2" customWidth="1"/>
    <col min="261" max="261" width="1.85546875" style="2" customWidth="1"/>
    <col min="262" max="262" width="9.140625" style="2" customWidth="1"/>
    <col min="263" max="263" width="2" style="2" customWidth="1"/>
    <col min="264" max="264" width="0" style="2" hidden="1" customWidth="1"/>
    <col min="265" max="265" width="1" style="2" customWidth="1"/>
    <col min="266" max="266" width="31" style="2" customWidth="1"/>
    <col min="267" max="267" width="3.42578125" style="2" customWidth="1"/>
    <col min="268" max="268" width="3.85546875" style="2" customWidth="1"/>
    <col min="269" max="269" width="2.7109375" style="2" customWidth="1"/>
    <col min="270" max="270" width="2.85546875" style="2" customWidth="1"/>
    <col min="271" max="271" width="3.85546875" style="2" customWidth="1"/>
    <col min="272" max="272" width="2.85546875" style="2" customWidth="1"/>
    <col min="273" max="273" width="2.42578125" style="2" customWidth="1"/>
    <col min="274" max="274" width="1.140625" style="2" customWidth="1"/>
    <col min="275" max="275" width="8.140625" style="2" customWidth="1"/>
    <col min="276" max="276" width="7.42578125" style="2" customWidth="1"/>
    <col min="277" max="277" width="9.28515625" style="2" customWidth="1"/>
    <col min="278" max="278" width="11.85546875" style="2" customWidth="1"/>
    <col min="279" max="279" width="11.28515625" style="2" bestFit="1" customWidth="1"/>
    <col min="280" max="280" width="19.7109375" style="2" customWidth="1"/>
    <col min="281" max="281" width="17.42578125" style="2" customWidth="1"/>
    <col min="282" max="512" width="9.140625" style="2"/>
    <col min="513" max="514" width="3.42578125" style="2" customWidth="1"/>
    <col min="515" max="515" width="2.85546875" style="2" customWidth="1"/>
    <col min="516" max="516" width="2.28515625" style="2" customWidth="1"/>
    <col min="517" max="517" width="1.85546875" style="2" customWidth="1"/>
    <col min="518" max="518" width="9.140625" style="2" customWidth="1"/>
    <col min="519" max="519" width="2" style="2" customWidth="1"/>
    <col min="520" max="520" width="0" style="2" hidden="1" customWidth="1"/>
    <col min="521" max="521" width="1" style="2" customWidth="1"/>
    <col min="522" max="522" width="31" style="2" customWidth="1"/>
    <col min="523" max="523" width="3.42578125" style="2" customWidth="1"/>
    <col min="524" max="524" width="3.85546875" style="2" customWidth="1"/>
    <col min="525" max="525" width="2.7109375" style="2" customWidth="1"/>
    <col min="526" max="526" width="2.85546875" style="2" customWidth="1"/>
    <col min="527" max="527" width="3.85546875" style="2" customWidth="1"/>
    <col min="528" max="528" width="2.85546875" style="2" customWidth="1"/>
    <col min="529" max="529" width="2.42578125" style="2" customWidth="1"/>
    <col min="530" max="530" width="1.140625" style="2" customWidth="1"/>
    <col min="531" max="531" width="8.140625" style="2" customWidth="1"/>
    <col min="532" max="532" width="7.42578125" style="2" customWidth="1"/>
    <col min="533" max="533" width="9.28515625" style="2" customWidth="1"/>
    <col min="534" max="534" width="11.85546875" style="2" customWidth="1"/>
    <col min="535" max="535" width="11.28515625" style="2" bestFit="1" customWidth="1"/>
    <col min="536" max="536" width="19.7109375" style="2" customWidth="1"/>
    <col min="537" max="537" width="17.42578125" style="2" customWidth="1"/>
    <col min="538" max="768" width="9.140625" style="2"/>
    <col min="769" max="770" width="3.42578125" style="2" customWidth="1"/>
    <col min="771" max="771" width="2.85546875" style="2" customWidth="1"/>
    <col min="772" max="772" width="2.28515625" style="2" customWidth="1"/>
    <col min="773" max="773" width="1.85546875" style="2" customWidth="1"/>
    <col min="774" max="774" width="9.140625" style="2" customWidth="1"/>
    <col min="775" max="775" width="2" style="2" customWidth="1"/>
    <col min="776" max="776" width="0" style="2" hidden="1" customWidth="1"/>
    <col min="777" max="777" width="1" style="2" customWidth="1"/>
    <col min="778" max="778" width="31" style="2" customWidth="1"/>
    <col min="779" max="779" width="3.42578125" style="2" customWidth="1"/>
    <col min="780" max="780" width="3.85546875" style="2" customWidth="1"/>
    <col min="781" max="781" width="2.7109375" style="2" customWidth="1"/>
    <col min="782" max="782" width="2.85546875" style="2" customWidth="1"/>
    <col min="783" max="783" width="3.85546875" style="2" customWidth="1"/>
    <col min="784" max="784" width="2.85546875" style="2" customWidth="1"/>
    <col min="785" max="785" width="2.42578125" style="2" customWidth="1"/>
    <col min="786" max="786" width="1.140625" style="2" customWidth="1"/>
    <col min="787" max="787" width="8.140625" style="2" customWidth="1"/>
    <col min="788" max="788" width="7.42578125" style="2" customWidth="1"/>
    <col min="789" max="789" width="9.28515625" style="2" customWidth="1"/>
    <col min="790" max="790" width="11.85546875" style="2" customWidth="1"/>
    <col min="791" max="791" width="11.28515625" style="2" bestFit="1" customWidth="1"/>
    <col min="792" max="792" width="19.7109375" style="2" customWidth="1"/>
    <col min="793" max="793" width="17.42578125" style="2" customWidth="1"/>
    <col min="794" max="1024" width="9.140625" style="2"/>
    <col min="1025" max="1026" width="3.42578125" style="2" customWidth="1"/>
    <col min="1027" max="1027" width="2.85546875" style="2" customWidth="1"/>
    <col min="1028" max="1028" width="2.28515625" style="2" customWidth="1"/>
    <col min="1029" max="1029" width="1.85546875" style="2" customWidth="1"/>
    <col min="1030" max="1030" width="9.140625" style="2" customWidth="1"/>
    <col min="1031" max="1031" width="2" style="2" customWidth="1"/>
    <col min="1032" max="1032" width="0" style="2" hidden="1" customWidth="1"/>
    <col min="1033" max="1033" width="1" style="2" customWidth="1"/>
    <col min="1034" max="1034" width="31" style="2" customWidth="1"/>
    <col min="1035" max="1035" width="3.42578125" style="2" customWidth="1"/>
    <col min="1036" max="1036" width="3.85546875" style="2" customWidth="1"/>
    <col min="1037" max="1037" width="2.7109375" style="2" customWidth="1"/>
    <col min="1038" max="1038" width="2.85546875" style="2" customWidth="1"/>
    <col min="1039" max="1039" width="3.85546875" style="2" customWidth="1"/>
    <col min="1040" max="1040" width="2.85546875" style="2" customWidth="1"/>
    <col min="1041" max="1041" width="2.42578125" style="2" customWidth="1"/>
    <col min="1042" max="1042" width="1.140625" style="2" customWidth="1"/>
    <col min="1043" max="1043" width="8.140625" style="2" customWidth="1"/>
    <col min="1044" max="1044" width="7.42578125" style="2" customWidth="1"/>
    <col min="1045" max="1045" width="9.28515625" style="2" customWidth="1"/>
    <col min="1046" max="1046" width="11.85546875" style="2" customWidth="1"/>
    <col min="1047" max="1047" width="11.28515625" style="2" bestFit="1" customWidth="1"/>
    <col min="1048" max="1048" width="19.7109375" style="2" customWidth="1"/>
    <col min="1049" max="1049" width="17.42578125" style="2" customWidth="1"/>
    <col min="1050" max="1280" width="9.140625" style="2"/>
    <col min="1281" max="1282" width="3.42578125" style="2" customWidth="1"/>
    <col min="1283" max="1283" width="2.85546875" style="2" customWidth="1"/>
    <col min="1284" max="1284" width="2.28515625" style="2" customWidth="1"/>
    <col min="1285" max="1285" width="1.85546875" style="2" customWidth="1"/>
    <col min="1286" max="1286" width="9.140625" style="2" customWidth="1"/>
    <col min="1287" max="1287" width="2" style="2" customWidth="1"/>
    <col min="1288" max="1288" width="0" style="2" hidden="1" customWidth="1"/>
    <col min="1289" max="1289" width="1" style="2" customWidth="1"/>
    <col min="1290" max="1290" width="31" style="2" customWidth="1"/>
    <col min="1291" max="1291" width="3.42578125" style="2" customWidth="1"/>
    <col min="1292" max="1292" width="3.85546875" style="2" customWidth="1"/>
    <col min="1293" max="1293" width="2.7109375" style="2" customWidth="1"/>
    <col min="1294" max="1294" width="2.85546875" style="2" customWidth="1"/>
    <col min="1295" max="1295" width="3.85546875" style="2" customWidth="1"/>
    <col min="1296" max="1296" width="2.85546875" style="2" customWidth="1"/>
    <col min="1297" max="1297" width="2.42578125" style="2" customWidth="1"/>
    <col min="1298" max="1298" width="1.140625" style="2" customWidth="1"/>
    <col min="1299" max="1299" width="8.140625" style="2" customWidth="1"/>
    <col min="1300" max="1300" width="7.42578125" style="2" customWidth="1"/>
    <col min="1301" max="1301" width="9.28515625" style="2" customWidth="1"/>
    <col min="1302" max="1302" width="11.85546875" style="2" customWidth="1"/>
    <col min="1303" max="1303" width="11.28515625" style="2" bestFit="1" customWidth="1"/>
    <col min="1304" max="1304" width="19.7109375" style="2" customWidth="1"/>
    <col min="1305" max="1305" width="17.42578125" style="2" customWidth="1"/>
    <col min="1306" max="1536" width="9.140625" style="2"/>
    <col min="1537" max="1538" width="3.42578125" style="2" customWidth="1"/>
    <col min="1539" max="1539" width="2.85546875" style="2" customWidth="1"/>
    <col min="1540" max="1540" width="2.28515625" style="2" customWidth="1"/>
    <col min="1541" max="1541" width="1.85546875" style="2" customWidth="1"/>
    <col min="1542" max="1542" width="9.140625" style="2" customWidth="1"/>
    <col min="1543" max="1543" width="2" style="2" customWidth="1"/>
    <col min="1544" max="1544" width="0" style="2" hidden="1" customWidth="1"/>
    <col min="1545" max="1545" width="1" style="2" customWidth="1"/>
    <col min="1546" max="1546" width="31" style="2" customWidth="1"/>
    <col min="1547" max="1547" width="3.42578125" style="2" customWidth="1"/>
    <col min="1548" max="1548" width="3.85546875" style="2" customWidth="1"/>
    <col min="1549" max="1549" width="2.7109375" style="2" customWidth="1"/>
    <col min="1550" max="1550" width="2.85546875" style="2" customWidth="1"/>
    <col min="1551" max="1551" width="3.85546875" style="2" customWidth="1"/>
    <col min="1552" max="1552" width="2.85546875" style="2" customWidth="1"/>
    <col min="1553" max="1553" width="2.42578125" style="2" customWidth="1"/>
    <col min="1554" max="1554" width="1.140625" style="2" customWidth="1"/>
    <col min="1555" max="1555" width="8.140625" style="2" customWidth="1"/>
    <col min="1556" max="1556" width="7.42578125" style="2" customWidth="1"/>
    <col min="1557" max="1557" width="9.28515625" style="2" customWidth="1"/>
    <col min="1558" max="1558" width="11.85546875" style="2" customWidth="1"/>
    <col min="1559" max="1559" width="11.28515625" style="2" bestFit="1" customWidth="1"/>
    <col min="1560" max="1560" width="19.7109375" style="2" customWidth="1"/>
    <col min="1561" max="1561" width="17.42578125" style="2" customWidth="1"/>
    <col min="1562" max="1792" width="9.140625" style="2"/>
    <col min="1793" max="1794" width="3.42578125" style="2" customWidth="1"/>
    <col min="1795" max="1795" width="2.85546875" style="2" customWidth="1"/>
    <col min="1796" max="1796" width="2.28515625" style="2" customWidth="1"/>
    <col min="1797" max="1797" width="1.85546875" style="2" customWidth="1"/>
    <col min="1798" max="1798" width="9.140625" style="2" customWidth="1"/>
    <col min="1799" max="1799" width="2" style="2" customWidth="1"/>
    <col min="1800" max="1800" width="0" style="2" hidden="1" customWidth="1"/>
    <col min="1801" max="1801" width="1" style="2" customWidth="1"/>
    <col min="1802" max="1802" width="31" style="2" customWidth="1"/>
    <col min="1803" max="1803" width="3.42578125" style="2" customWidth="1"/>
    <col min="1804" max="1804" width="3.85546875" style="2" customWidth="1"/>
    <col min="1805" max="1805" width="2.7109375" style="2" customWidth="1"/>
    <col min="1806" max="1806" width="2.85546875" style="2" customWidth="1"/>
    <col min="1807" max="1807" width="3.85546875" style="2" customWidth="1"/>
    <col min="1808" max="1808" width="2.85546875" style="2" customWidth="1"/>
    <col min="1809" max="1809" width="2.42578125" style="2" customWidth="1"/>
    <col min="1810" max="1810" width="1.140625" style="2" customWidth="1"/>
    <col min="1811" max="1811" width="8.140625" style="2" customWidth="1"/>
    <col min="1812" max="1812" width="7.42578125" style="2" customWidth="1"/>
    <col min="1813" max="1813" width="9.28515625" style="2" customWidth="1"/>
    <col min="1814" max="1814" width="11.85546875" style="2" customWidth="1"/>
    <col min="1815" max="1815" width="11.28515625" style="2" bestFit="1" customWidth="1"/>
    <col min="1816" max="1816" width="19.7109375" style="2" customWidth="1"/>
    <col min="1817" max="1817" width="17.42578125" style="2" customWidth="1"/>
    <col min="1818" max="2048" width="9.140625" style="2"/>
    <col min="2049" max="2050" width="3.42578125" style="2" customWidth="1"/>
    <col min="2051" max="2051" width="2.85546875" style="2" customWidth="1"/>
    <col min="2052" max="2052" width="2.28515625" style="2" customWidth="1"/>
    <col min="2053" max="2053" width="1.85546875" style="2" customWidth="1"/>
    <col min="2054" max="2054" width="9.140625" style="2" customWidth="1"/>
    <col min="2055" max="2055" width="2" style="2" customWidth="1"/>
    <col min="2056" max="2056" width="0" style="2" hidden="1" customWidth="1"/>
    <col min="2057" max="2057" width="1" style="2" customWidth="1"/>
    <col min="2058" max="2058" width="31" style="2" customWidth="1"/>
    <col min="2059" max="2059" width="3.42578125" style="2" customWidth="1"/>
    <col min="2060" max="2060" width="3.85546875" style="2" customWidth="1"/>
    <col min="2061" max="2061" width="2.7109375" style="2" customWidth="1"/>
    <col min="2062" max="2062" width="2.85546875" style="2" customWidth="1"/>
    <col min="2063" max="2063" width="3.85546875" style="2" customWidth="1"/>
    <col min="2064" max="2064" width="2.85546875" style="2" customWidth="1"/>
    <col min="2065" max="2065" width="2.42578125" style="2" customWidth="1"/>
    <col min="2066" max="2066" width="1.140625" style="2" customWidth="1"/>
    <col min="2067" max="2067" width="8.140625" style="2" customWidth="1"/>
    <col min="2068" max="2068" width="7.42578125" style="2" customWidth="1"/>
    <col min="2069" max="2069" width="9.28515625" style="2" customWidth="1"/>
    <col min="2070" max="2070" width="11.85546875" style="2" customWidth="1"/>
    <col min="2071" max="2071" width="11.28515625" style="2" bestFit="1" customWidth="1"/>
    <col min="2072" max="2072" width="19.7109375" style="2" customWidth="1"/>
    <col min="2073" max="2073" width="17.42578125" style="2" customWidth="1"/>
    <col min="2074" max="2304" width="9.140625" style="2"/>
    <col min="2305" max="2306" width="3.42578125" style="2" customWidth="1"/>
    <col min="2307" max="2307" width="2.85546875" style="2" customWidth="1"/>
    <col min="2308" max="2308" width="2.28515625" style="2" customWidth="1"/>
    <col min="2309" max="2309" width="1.85546875" style="2" customWidth="1"/>
    <col min="2310" max="2310" width="9.140625" style="2" customWidth="1"/>
    <col min="2311" max="2311" width="2" style="2" customWidth="1"/>
    <col min="2312" max="2312" width="0" style="2" hidden="1" customWidth="1"/>
    <col min="2313" max="2313" width="1" style="2" customWidth="1"/>
    <col min="2314" max="2314" width="31" style="2" customWidth="1"/>
    <col min="2315" max="2315" width="3.42578125" style="2" customWidth="1"/>
    <col min="2316" max="2316" width="3.85546875" style="2" customWidth="1"/>
    <col min="2317" max="2317" width="2.7109375" style="2" customWidth="1"/>
    <col min="2318" max="2318" width="2.85546875" style="2" customWidth="1"/>
    <col min="2319" max="2319" width="3.85546875" style="2" customWidth="1"/>
    <col min="2320" max="2320" width="2.85546875" style="2" customWidth="1"/>
    <col min="2321" max="2321" width="2.42578125" style="2" customWidth="1"/>
    <col min="2322" max="2322" width="1.140625" style="2" customWidth="1"/>
    <col min="2323" max="2323" width="8.140625" style="2" customWidth="1"/>
    <col min="2324" max="2324" width="7.42578125" style="2" customWidth="1"/>
    <col min="2325" max="2325" width="9.28515625" style="2" customWidth="1"/>
    <col min="2326" max="2326" width="11.85546875" style="2" customWidth="1"/>
    <col min="2327" max="2327" width="11.28515625" style="2" bestFit="1" customWidth="1"/>
    <col min="2328" max="2328" width="19.7109375" style="2" customWidth="1"/>
    <col min="2329" max="2329" width="17.42578125" style="2" customWidth="1"/>
    <col min="2330" max="2560" width="9.140625" style="2"/>
    <col min="2561" max="2562" width="3.42578125" style="2" customWidth="1"/>
    <col min="2563" max="2563" width="2.85546875" style="2" customWidth="1"/>
    <col min="2564" max="2564" width="2.28515625" style="2" customWidth="1"/>
    <col min="2565" max="2565" width="1.85546875" style="2" customWidth="1"/>
    <col min="2566" max="2566" width="9.140625" style="2" customWidth="1"/>
    <col min="2567" max="2567" width="2" style="2" customWidth="1"/>
    <col min="2568" max="2568" width="0" style="2" hidden="1" customWidth="1"/>
    <col min="2569" max="2569" width="1" style="2" customWidth="1"/>
    <col min="2570" max="2570" width="31" style="2" customWidth="1"/>
    <col min="2571" max="2571" width="3.42578125" style="2" customWidth="1"/>
    <col min="2572" max="2572" width="3.85546875" style="2" customWidth="1"/>
    <col min="2573" max="2573" width="2.7109375" style="2" customWidth="1"/>
    <col min="2574" max="2574" width="2.85546875" style="2" customWidth="1"/>
    <col min="2575" max="2575" width="3.85546875" style="2" customWidth="1"/>
    <col min="2576" max="2576" width="2.85546875" style="2" customWidth="1"/>
    <col min="2577" max="2577" width="2.42578125" style="2" customWidth="1"/>
    <col min="2578" max="2578" width="1.140625" style="2" customWidth="1"/>
    <col min="2579" max="2579" width="8.140625" style="2" customWidth="1"/>
    <col min="2580" max="2580" width="7.42578125" style="2" customWidth="1"/>
    <col min="2581" max="2581" width="9.28515625" style="2" customWidth="1"/>
    <col min="2582" max="2582" width="11.85546875" style="2" customWidth="1"/>
    <col min="2583" max="2583" width="11.28515625" style="2" bestFit="1" customWidth="1"/>
    <col min="2584" max="2584" width="19.7109375" style="2" customWidth="1"/>
    <col min="2585" max="2585" width="17.42578125" style="2" customWidth="1"/>
    <col min="2586" max="2816" width="9.140625" style="2"/>
    <col min="2817" max="2818" width="3.42578125" style="2" customWidth="1"/>
    <col min="2819" max="2819" width="2.85546875" style="2" customWidth="1"/>
    <col min="2820" max="2820" width="2.28515625" style="2" customWidth="1"/>
    <col min="2821" max="2821" width="1.85546875" style="2" customWidth="1"/>
    <col min="2822" max="2822" width="9.140625" style="2" customWidth="1"/>
    <col min="2823" max="2823" width="2" style="2" customWidth="1"/>
    <col min="2824" max="2824" width="0" style="2" hidden="1" customWidth="1"/>
    <col min="2825" max="2825" width="1" style="2" customWidth="1"/>
    <col min="2826" max="2826" width="31" style="2" customWidth="1"/>
    <col min="2827" max="2827" width="3.42578125" style="2" customWidth="1"/>
    <col min="2828" max="2828" width="3.85546875" style="2" customWidth="1"/>
    <col min="2829" max="2829" width="2.7109375" style="2" customWidth="1"/>
    <col min="2830" max="2830" width="2.85546875" style="2" customWidth="1"/>
    <col min="2831" max="2831" width="3.85546875" style="2" customWidth="1"/>
    <col min="2832" max="2832" width="2.85546875" style="2" customWidth="1"/>
    <col min="2833" max="2833" width="2.42578125" style="2" customWidth="1"/>
    <col min="2834" max="2834" width="1.140625" style="2" customWidth="1"/>
    <col min="2835" max="2835" width="8.140625" style="2" customWidth="1"/>
    <col min="2836" max="2836" width="7.42578125" style="2" customWidth="1"/>
    <col min="2837" max="2837" width="9.28515625" style="2" customWidth="1"/>
    <col min="2838" max="2838" width="11.85546875" style="2" customWidth="1"/>
    <col min="2839" max="2839" width="11.28515625" style="2" bestFit="1" customWidth="1"/>
    <col min="2840" max="2840" width="19.7109375" style="2" customWidth="1"/>
    <col min="2841" max="2841" width="17.42578125" style="2" customWidth="1"/>
    <col min="2842" max="3072" width="9.140625" style="2"/>
    <col min="3073" max="3074" width="3.42578125" style="2" customWidth="1"/>
    <col min="3075" max="3075" width="2.85546875" style="2" customWidth="1"/>
    <col min="3076" max="3076" width="2.28515625" style="2" customWidth="1"/>
    <col min="3077" max="3077" width="1.85546875" style="2" customWidth="1"/>
    <col min="3078" max="3078" width="9.140625" style="2" customWidth="1"/>
    <col min="3079" max="3079" width="2" style="2" customWidth="1"/>
    <col min="3080" max="3080" width="0" style="2" hidden="1" customWidth="1"/>
    <col min="3081" max="3081" width="1" style="2" customWidth="1"/>
    <col min="3082" max="3082" width="31" style="2" customWidth="1"/>
    <col min="3083" max="3083" width="3.42578125" style="2" customWidth="1"/>
    <col min="3084" max="3084" width="3.85546875" style="2" customWidth="1"/>
    <col min="3085" max="3085" width="2.7109375" style="2" customWidth="1"/>
    <col min="3086" max="3086" width="2.85546875" style="2" customWidth="1"/>
    <col min="3087" max="3087" width="3.85546875" style="2" customWidth="1"/>
    <col min="3088" max="3088" width="2.85546875" style="2" customWidth="1"/>
    <col min="3089" max="3089" width="2.42578125" style="2" customWidth="1"/>
    <col min="3090" max="3090" width="1.140625" style="2" customWidth="1"/>
    <col min="3091" max="3091" width="8.140625" style="2" customWidth="1"/>
    <col min="3092" max="3092" width="7.42578125" style="2" customWidth="1"/>
    <col min="3093" max="3093" width="9.28515625" style="2" customWidth="1"/>
    <col min="3094" max="3094" width="11.85546875" style="2" customWidth="1"/>
    <col min="3095" max="3095" width="11.28515625" style="2" bestFit="1" customWidth="1"/>
    <col min="3096" max="3096" width="19.7109375" style="2" customWidth="1"/>
    <col min="3097" max="3097" width="17.42578125" style="2" customWidth="1"/>
    <col min="3098" max="3328" width="9.140625" style="2"/>
    <col min="3329" max="3330" width="3.42578125" style="2" customWidth="1"/>
    <col min="3331" max="3331" width="2.85546875" style="2" customWidth="1"/>
    <col min="3332" max="3332" width="2.28515625" style="2" customWidth="1"/>
    <col min="3333" max="3333" width="1.85546875" style="2" customWidth="1"/>
    <col min="3334" max="3334" width="9.140625" style="2" customWidth="1"/>
    <col min="3335" max="3335" width="2" style="2" customWidth="1"/>
    <col min="3336" max="3336" width="0" style="2" hidden="1" customWidth="1"/>
    <col min="3337" max="3337" width="1" style="2" customWidth="1"/>
    <col min="3338" max="3338" width="31" style="2" customWidth="1"/>
    <col min="3339" max="3339" width="3.42578125" style="2" customWidth="1"/>
    <col min="3340" max="3340" width="3.85546875" style="2" customWidth="1"/>
    <col min="3341" max="3341" width="2.7109375" style="2" customWidth="1"/>
    <col min="3342" max="3342" width="2.85546875" style="2" customWidth="1"/>
    <col min="3343" max="3343" width="3.85546875" style="2" customWidth="1"/>
    <col min="3344" max="3344" width="2.85546875" style="2" customWidth="1"/>
    <col min="3345" max="3345" width="2.42578125" style="2" customWidth="1"/>
    <col min="3346" max="3346" width="1.140625" style="2" customWidth="1"/>
    <col min="3347" max="3347" width="8.140625" style="2" customWidth="1"/>
    <col min="3348" max="3348" width="7.42578125" style="2" customWidth="1"/>
    <col min="3349" max="3349" width="9.28515625" style="2" customWidth="1"/>
    <col min="3350" max="3350" width="11.85546875" style="2" customWidth="1"/>
    <col min="3351" max="3351" width="11.28515625" style="2" bestFit="1" customWidth="1"/>
    <col min="3352" max="3352" width="19.7109375" style="2" customWidth="1"/>
    <col min="3353" max="3353" width="17.42578125" style="2" customWidth="1"/>
    <col min="3354" max="3584" width="9.140625" style="2"/>
    <col min="3585" max="3586" width="3.42578125" style="2" customWidth="1"/>
    <col min="3587" max="3587" width="2.85546875" style="2" customWidth="1"/>
    <col min="3588" max="3588" width="2.28515625" style="2" customWidth="1"/>
    <col min="3589" max="3589" width="1.85546875" style="2" customWidth="1"/>
    <col min="3590" max="3590" width="9.140625" style="2" customWidth="1"/>
    <col min="3591" max="3591" width="2" style="2" customWidth="1"/>
    <col min="3592" max="3592" width="0" style="2" hidden="1" customWidth="1"/>
    <col min="3593" max="3593" width="1" style="2" customWidth="1"/>
    <col min="3594" max="3594" width="31" style="2" customWidth="1"/>
    <col min="3595" max="3595" width="3.42578125" style="2" customWidth="1"/>
    <col min="3596" max="3596" width="3.85546875" style="2" customWidth="1"/>
    <col min="3597" max="3597" width="2.7109375" style="2" customWidth="1"/>
    <col min="3598" max="3598" width="2.85546875" style="2" customWidth="1"/>
    <col min="3599" max="3599" width="3.85546875" style="2" customWidth="1"/>
    <col min="3600" max="3600" width="2.85546875" style="2" customWidth="1"/>
    <col min="3601" max="3601" width="2.42578125" style="2" customWidth="1"/>
    <col min="3602" max="3602" width="1.140625" style="2" customWidth="1"/>
    <col min="3603" max="3603" width="8.140625" style="2" customWidth="1"/>
    <col min="3604" max="3604" width="7.42578125" style="2" customWidth="1"/>
    <col min="3605" max="3605" width="9.28515625" style="2" customWidth="1"/>
    <col min="3606" max="3606" width="11.85546875" style="2" customWidth="1"/>
    <col min="3607" max="3607" width="11.28515625" style="2" bestFit="1" customWidth="1"/>
    <col min="3608" max="3608" width="19.7109375" style="2" customWidth="1"/>
    <col min="3609" max="3609" width="17.42578125" style="2" customWidth="1"/>
    <col min="3610" max="3840" width="9.140625" style="2"/>
    <col min="3841" max="3842" width="3.42578125" style="2" customWidth="1"/>
    <col min="3843" max="3843" width="2.85546875" style="2" customWidth="1"/>
    <col min="3844" max="3844" width="2.28515625" style="2" customWidth="1"/>
    <col min="3845" max="3845" width="1.85546875" style="2" customWidth="1"/>
    <col min="3846" max="3846" width="9.140625" style="2" customWidth="1"/>
    <col min="3847" max="3847" width="2" style="2" customWidth="1"/>
    <col min="3848" max="3848" width="0" style="2" hidden="1" customWidth="1"/>
    <col min="3849" max="3849" width="1" style="2" customWidth="1"/>
    <col min="3850" max="3850" width="31" style="2" customWidth="1"/>
    <col min="3851" max="3851" width="3.42578125" style="2" customWidth="1"/>
    <col min="3852" max="3852" width="3.85546875" style="2" customWidth="1"/>
    <col min="3853" max="3853" width="2.7109375" style="2" customWidth="1"/>
    <col min="3854" max="3854" width="2.85546875" style="2" customWidth="1"/>
    <col min="3855" max="3855" width="3.85546875" style="2" customWidth="1"/>
    <col min="3856" max="3856" width="2.85546875" style="2" customWidth="1"/>
    <col min="3857" max="3857" width="2.42578125" style="2" customWidth="1"/>
    <col min="3858" max="3858" width="1.140625" style="2" customWidth="1"/>
    <col min="3859" max="3859" width="8.140625" style="2" customWidth="1"/>
    <col min="3860" max="3860" width="7.42578125" style="2" customWidth="1"/>
    <col min="3861" max="3861" width="9.28515625" style="2" customWidth="1"/>
    <col min="3862" max="3862" width="11.85546875" style="2" customWidth="1"/>
    <col min="3863" max="3863" width="11.28515625" style="2" bestFit="1" customWidth="1"/>
    <col min="3864" max="3864" width="19.7109375" style="2" customWidth="1"/>
    <col min="3865" max="3865" width="17.42578125" style="2" customWidth="1"/>
    <col min="3866" max="4096" width="9.140625" style="2"/>
    <col min="4097" max="4098" width="3.42578125" style="2" customWidth="1"/>
    <col min="4099" max="4099" width="2.85546875" style="2" customWidth="1"/>
    <col min="4100" max="4100" width="2.28515625" style="2" customWidth="1"/>
    <col min="4101" max="4101" width="1.85546875" style="2" customWidth="1"/>
    <col min="4102" max="4102" width="9.140625" style="2" customWidth="1"/>
    <col min="4103" max="4103" width="2" style="2" customWidth="1"/>
    <col min="4104" max="4104" width="0" style="2" hidden="1" customWidth="1"/>
    <col min="4105" max="4105" width="1" style="2" customWidth="1"/>
    <col min="4106" max="4106" width="31" style="2" customWidth="1"/>
    <col min="4107" max="4107" width="3.42578125" style="2" customWidth="1"/>
    <col min="4108" max="4108" width="3.85546875" style="2" customWidth="1"/>
    <col min="4109" max="4109" width="2.7109375" style="2" customWidth="1"/>
    <col min="4110" max="4110" width="2.85546875" style="2" customWidth="1"/>
    <col min="4111" max="4111" width="3.85546875" style="2" customWidth="1"/>
    <col min="4112" max="4112" width="2.85546875" style="2" customWidth="1"/>
    <col min="4113" max="4113" width="2.42578125" style="2" customWidth="1"/>
    <col min="4114" max="4114" width="1.140625" style="2" customWidth="1"/>
    <col min="4115" max="4115" width="8.140625" style="2" customWidth="1"/>
    <col min="4116" max="4116" width="7.42578125" style="2" customWidth="1"/>
    <col min="4117" max="4117" width="9.28515625" style="2" customWidth="1"/>
    <col min="4118" max="4118" width="11.85546875" style="2" customWidth="1"/>
    <col min="4119" max="4119" width="11.28515625" style="2" bestFit="1" customWidth="1"/>
    <col min="4120" max="4120" width="19.7109375" style="2" customWidth="1"/>
    <col min="4121" max="4121" width="17.42578125" style="2" customWidth="1"/>
    <col min="4122" max="4352" width="9.140625" style="2"/>
    <col min="4353" max="4354" width="3.42578125" style="2" customWidth="1"/>
    <col min="4355" max="4355" width="2.85546875" style="2" customWidth="1"/>
    <col min="4356" max="4356" width="2.28515625" style="2" customWidth="1"/>
    <col min="4357" max="4357" width="1.85546875" style="2" customWidth="1"/>
    <col min="4358" max="4358" width="9.140625" style="2" customWidth="1"/>
    <col min="4359" max="4359" width="2" style="2" customWidth="1"/>
    <col min="4360" max="4360" width="0" style="2" hidden="1" customWidth="1"/>
    <col min="4361" max="4361" width="1" style="2" customWidth="1"/>
    <col min="4362" max="4362" width="31" style="2" customWidth="1"/>
    <col min="4363" max="4363" width="3.42578125" style="2" customWidth="1"/>
    <col min="4364" max="4364" width="3.85546875" style="2" customWidth="1"/>
    <col min="4365" max="4365" width="2.7109375" style="2" customWidth="1"/>
    <col min="4366" max="4366" width="2.85546875" style="2" customWidth="1"/>
    <col min="4367" max="4367" width="3.85546875" style="2" customWidth="1"/>
    <col min="4368" max="4368" width="2.85546875" style="2" customWidth="1"/>
    <col min="4369" max="4369" width="2.42578125" style="2" customWidth="1"/>
    <col min="4370" max="4370" width="1.140625" style="2" customWidth="1"/>
    <col min="4371" max="4371" width="8.140625" style="2" customWidth="1"/>
    <col min="4372" max="4372" width="7.42578125" style="2" customWidth="1"/>
    <col min="4373" max="4373" width="9.28515625" style="2" customWidth="1"/>
    <col min="4374" max="4374" width="11.85546875" style="2" customWidth="1"/>
    <col min="4375" max="4375" width="11.28515625" style="2" bestFit="1" customWidth="1"/>
    <col min="4376" max="4376" width="19.7109375" style="2" customWidth="1"/>
    <col min="4377" max="4377" width="17.42578125" style="2" customWidth="1"/>
    <col min="4378" max="4608" width="9.140625" style="2"/>
    <col min="4609" max="4610" width="3.42578125" style="2" customWidth="1"/>
    <col min="4611" max="4611" width="2.85546875" style="2" customWidth="1"/>
    <col min="4612" max="4612" width="2.28515625" style="2" customWidth="1"/>
    <col min="4613" max="4613" width="1.85546875" style="2" customWidth="1"/>
    <col min="4614" max="4614" width="9.140625" style="2" customWidth="1"/>
    <col min="4615" max="4615" width="2" style="2" customWidth="1"/>
    <col min="4616" max="4616" width="0" style="2" hidden="1" customWidth="1"/>
    <col min="4617" max="4617" width="1" style="2" customWidth="1"/>
    <col min="4618" max="4618" width="31" style="2" customWidth="1"/>
    <col min="4619" max="4619" width="3.42578125" style="2" customWidth="1"/>
    <col min="4620" max="4620" width="3.85546875" style="2" customWidth="1"/>
    <col min="4621" max="4621" width="2.7109375" style="2" customWidth="1"/>
    <col min="4622" max="4622" width="2.85546875" style="2" customWidth="1"/>
    <col min="4623" max="4623" width="3.85546875" style="2" customWidth="1"/>
    <col min="4624" max="4624" width="2.85546875" style="2" customWidth="1"/>
    <col min="4625" max="4625" width="2.42578125" style="2" customWidth="1"/>
    <col min="4626" max="4626" width="1.140625" style="2" customWidth="1"/>
    <col min="4627" max="4627" width="8.140625" style="2" customWidth="1"/>
    <col min="4628" max="4628" width="7.42578125" style="2" customWidth="1"/>
    <col min="4629" max="4629" width="9.28515625" style="2" customWidth="1"/>
    <col min="4630" max="4630" width="11.85546875" style="2" customWidth="1"/>
    <col min="4631" max="4631" width="11.28515625" style="2" bestFit="1" customWidth="1"/>
    <col min="4632" max="4632" width="19.7109375" style="2" customWidth="1"/>
    <col min="4633" max="4633" width="17.42578125" style="2" customWidth="1"/>
    <col min="4634" max="4864" width="9.140625" style="2"/>
    <col min="4865" max="4866" width="3.42578125" style="2" customWidth="1"/>
    <col min="4867" max="4867" width="2.85546875" style="2" customWidth="1"/>
    <col min="4868" max="4868" width="2.28515625" style="2" customWidth="1"/>
    <col min="4869" max="4869" width="1.85546875" style="2" customWidth="1"/>
    <col min="4870" max="4870" width="9.140625" style="2" customWidth="1"/>
    <col min="4871" max="4871" width="2" style="2" customWidth="1"/>
    <col min="4872" max="4872" width="0" style="2" hidden="1" customWidth="1"/>
    <col min="4873" max="4873" width="1" style="2" customWidth="1"/>
    <col min="4874" max="4874" width="31" style="2" customWidth="1"/>
    <col min="4875" max="4875" width="3.42578125" style="2" customWidth="1"/>
    <col min="4876" max="4876" width="3.85546875" style="2" customWidth="1"/>
    <col min="4877" max="4877" width="2.7109375" style="2" customWidth="1"/>
    <col min="4878" max="4878" width="2.85546875" style="2" customWidth="1"/>
    <col min="4879" max="4879" width="3.85546875" style="2" customWidth="1"/>
    <col min="4880" max="4880" width="2.85546875" style="2" customWidth="1"/>
    <col min="4881" max="4881" width="2.42578125" style="2" customWidth="1"/>
    <col min="4882" max="4882" width="1.140625" style="2" customWidth="1"/>
    <col min="4883" max="4883" width="8.140625" style="2" customWidth="1"/>
    <col min="4884" max="4884" width="7.42578125" style="2" customWidth="1"/>
    <col min="4885" max="4885" width="9.28515625" style="2" customWidth="1"/>
    <col min="4886" max="4886" width="11.85546875" style="2" customWidth="1"/>
    <col min="4887" max="4887" width="11.28515625" style="2" bestFit="1" customWidth="1"/>
    <col min="4888" max="4888" width="19.7109375" style="2" customWidth="1"/>
    <col min="4889" max="4889" width="17.42578125" style="2" customWidth="1"/>
    <col min="4890" max="5120" width="9.140625" style="2"/>
    <col min="5121" max="5122" width="3.42578125" style="2" customWidth="1"/>
    <col min="5123" max="5123" width="2.85546875" style="2" customWidth="1"/>
    <col min="5124" max="5124" width="2.28515625" style="2" customWidth="1"/>
    <col min="5125" max="5125" width="1.85546875" style="2" customWidth="1"/>
    <col min="5126" max="5126" width="9.140625" style="2" customWidth="1"/>
    <col min="5127" max="5127" width="2" style="2" customWidth="1"/>
    <col min="5128" max="5128" width="0" style="2" hidden="1" customWidth="1"/>
    <col min="5129" max="5129" width="1" style="2" customWidth="1"/>
    <col min="5130" max="5130" width="31" style="2" customWidth="1"/>
    <col min="5131" max="5131" width="3.42578125" style="2" customWidth="1"/>
    <col min="5132" max="5132" width="3.85546875" style="2" customWidth="1"/>
    <col min="5133" max="5133" width="2.7109375" style="2" customWidth="1"/>
    <col min="5134" max="5134" width="2.85546875" style="2" customWidth="1"/>
    <col min="5135" max="5135" width="3.85546875" style="2" customWidth="1"/>
    <col min="5136" max="5136" width="2.85546875" style="2" customWidth="1"/>
    <col min="5137" max="5137" width="2.42578125" style="2" customWidth="1"/>
    <col min="5138" max="5138" width="1.140625" style="2" customWidth="1"/>
    <col min="5139" max="5139" width="8.140625" style="2" customWidth="1"/>
    <col min="5140" max="5140" width="7.42578125" style="2" customWidth="1"/>
    <col min="5141" max="5141" width="9.28515625" style="2" customWidth="1"/>
    <col min="5142" max="5142" width="11.85546875" style="2" customWidth="1"/>
    <col min="5143" max="5143" width="11.28515625" style="2" bestFit="1" customWidth="1"/>
    <col min="5144" max="5144" width="19.7109375" style="2" customWidth="1"/>
    <col min="5145" max="5145" width="17.42578125" style="2" customWidth="1"/>
    <col min="5146" max="5376" width="9.140625" style="2"/>
    <col min="5377" max="5378" width="3.42578125" style="2" customWidth="1"/>
    <col min="5379" max="5379" width="2.85546875" style="2" customWidth="1"/>
    <col min="5380" max="5380" width="2.28515625" style="2" customWidth="1"/>
    <col min="5381" max="5381" width="1.85546875" style="2" customWidth="1"/>
    <col min="5382" max="5382" width="9.140625" style="2" customWidth="1"/>
    <col min="5383" max="5383" width="2" style="2" customWidth="1"/>
    <col min="5384" max="5384" width="0" style="2" hidden="1" customWidth="1"/>
    <col min="5385" max="5385" width="1" style="2" customWidth="1"/>
    <col min="5386" max="5386" width="31" style="2" customWidth="1"/>
    <col min="5387" max="5387" width="3.42578125" style="2" customWidth="1"/>
    <col min="5388" max="5388" width="3.85546875" style="2" customWidth="1"/>
    <col min="5389" max="5389" width="2.7109375" style="2" customWidth="1"/>
    <col min="5390" max="5390" width="2.85546875" style="2" customWidth="1"/>
    <col min="5391" max="5391" width="3.85546875" style="2" customWidth="1"/>
    <col min="5392" max="5392" width="2.85546875" style="2" customWidth="1"/>
    <col min="5393" max="5393" width="2.42578125" style="2" customWidth="1"/>
    <col min="5394" max="5394" width="1.140625" style="2" customWidth="1"/>
    <col min="5395" max="5395" width="8.140625" style="2" customWidth="1"/>
    <col min="5396" max="5396" width="7.42578125" style="2" customWidth="1"/>
    <col min="5397" max="5397" width="9.28515625" style="2" customWidth="1"/>
    <col min="5398" max="5398" width="11.85546875" style="2" customWidth="1"/>
    <col min="5399" max="5399" width="11.28515625" style="2" bestFit="1" customWidth="1"/>
    <col min="5400" max="5400" width="19.7109375" style="2" customWidth="1"/>
    <col min="5401" max="5401" width="17.42578125" style="2" customWidth="1"/>
    <col min="5402" max="5632" width="9.140625" style="2"/>
    <col min="5633" max="5634" width="3.42578125" style="2" customWidth="1"/>
    <col min="5635" max="5635" width="2.85546875" style="2" customWidth="1"/>
    <col min="5636" max="5636" width="2.28515625" style="2" customWidth="1"/>
    <col min="5637" max="5637" width="1.85546875" style="2" customWidth="1"/>
    <col min="5638" max="5638" width="9.140625" style="2" customWidth="1"/>
    <col min="5639" max="5639" width="2" style="2" customWidth="1"/>
    <col min="5640" max="5640" width="0" style="2" hidden="1" customWidth="1"/>
    <col min="5641" max="5641" width="1" style="2" customWidth="1"/>
    <col min="5642" max="5642" width="31" style="2" customWidth="1"/>
    <col min="5643" max="5643" width="3.42578125" style="2" customWidth="1"/>
    <col min="5644" max="5644" width="3.85546875" style="2" customWidth="1"/>
    <col min="5645" max="5645" width="2.7109375" style="2" customWidth="1"/>
    <col min="5646" max="5646" width="2.85546875" style="2" customWidth="1"/>
    <col min="5647" max="5647" width="3.85546875" style="2" customWidth="1"/>
    <col min="5648" max="5648" width="2.85546875" style="2" customWidth="1"/>
    <col min="5649" max="5649" width="2.42578125" style="2" customWidth="1"/>
    <col min="5650" max="5650" width="1.140625" style="2" customWidth="1"/>
    <col min="5651" max="5651" width="8.140625" style="2" customWidth="1"/>
    <col min="5652" max="5652" width="7.42578125" style="2" customWidth="1"/>
    <col min="5653" max="5653" width="9.28515625" style="2" customWidth="1"/>
    <col min="5654" max="5654" width="11.85546875" style="2" customWidth="1"/>
    <col min="5655" max="5655" width="11.28515625" style="2" bestFit="1" customWidth="1"/>
    <col min="5656" max="5656" width="19.7109375" style="2" customWidth="1"/>
    <col min="5657" max="5657" width="17.42578125" style="2" customWidth="1"/>
    <col min="5658" max="5888" width="9.140625" style="2"/>
    <col min="5889" max="5890" width="3.42578125" style="2" customWidth="1"/>
    <col min="5891" max="5891" width="2.85546875" style="2" customWidth="1"/>
    <col min="5892" max="5892" width="2.28515625" style="2" customWidth="1"/>
    <col min="5893" max="5893" width="1.85546875" style="2" customWidth="1"/>
    <col min="5894" max="5894" width="9.140625" style="2" customWidth="1"/>
    <col min="5895" max="5895" width="2" style="2" customWidth="1"/>
    <col min="5896" max="5896" width="0" style="2" hidden="1" customWidth="1"/>
    <col min="5897" max="5897" width="1" style="2" customWidth="1"/>
    <col min="5898" max="5898" width="31" style="2" customWidth="1"/>
    <col min="5899" max="5899" width="3.42578125" style="2" customWidth="1"/>
    <col min="5900" max="5900" width="3.85546875" style="2" customWidth="1"/>
    <col min="5901" max="5901" width="2.7109375" style="2" customWidth="1"/>
    <col min="5902" max="5902" width="2.85546875" style="2" customWidth="1"/>
    <col min="5903" max="5903" width="3.85546875" style="2" customWidth="1"/>
    <col min="5904" max="5904" width="2.85546875" style="2" customWidth="1"/>
    <col min="5905" max="5905" width="2.42578125" style="2" customWidth="1"/>
    <col min="5906" max="5906" width="1.140625" style="2" customWidth="1"/>
    <col min="5907" max="5907" width="8.140625" style="2" customWidth="1"/>
    <col min="5908" max="5908" width="7.42578125" style="2" customWidth="1"/>
    <col min="5909" max="5909" width="9.28515625" style="2" customWidth="1"/>
    <col min="5910" max="5910" width="11.85546875" style="2" customWidth="1"/>
    <col min="5911" max="5911" width="11.28515625" style="2" bestFit="1" customWidth="1"/>
    <col min="5912" max="5912" width="19.7109375" style="2" customWidth="1"/>
    <col min="5913" max="5913" width="17.42578125" style="2" customWidth="1"/>
    <col min="5914" max="6144" width="9.140625" style="2"/>
    <col min="6145" max="6146" width="3.42578125" style="2" customWidth="1"/>
    <col min="6147" max="6147" width="2.85546875" style="2" customWidth="1"/>
    <col min="6148" max="6148" width="2.28515625" style="2" customWidth="1"/>
    <col min="6149" max="6149" width="1.85546875" style="2" customWidth="1"/>
    <col min="6150" max="6150" width="9.140625" style="2" customWidth="1"/>
    <col min="6151" max="6151" width="2" style="2" customWidth="1"/>
    <col min="6152" max="6152" width="0" style="2" hidden="1" customWidth="1"/>
    <col min="6153" max="6153" width="1" style="2" customWidth="1"/>
    <col min="6154" max="6154" width="31" style="2" customWidth="1"/>
    <col min="6155" max="6155" width="3.42578125" style="2" customWidth="1"/>
    <col min="6156" max="6156" width="3.85546875" style="2" customWidth="1"/>
    <col min="6157" max="6157" width="2.7109375" style="2" customWidth="1"/>
    <col min="6158" max="6158" width="2.85546875" style="2" customWidth="1"/>
    <col min="6159" max="6159" width="3.85546875" style="2" customWidth="1"/>
    <col min="6160" max="6160" width="2.85546875" style="2" customWidth="1"/>
    <col min="6161" max="6161" width="2.42578125" style="2" customWidth="1"/>
    <col min="6162" max="6162" width="1.140625" style="2" customWidth="1"/>
    <col min="6163" max="6163" width="8.140625" style="2" customWidth="1"/>
    <col min="6164" max="6164" width="7.42578125" style="2" customWidth="1"/>
    <col min="6165" max="6165" width="9.28515625" style="2" customWidth="1"/>
    <col min="6166" max="6166" width="11.85546875" style="2" customWidth="1"/>
    <col min="6167" max="6167" width="11.28515625" style="2" bestFit="1" customWidth="1"/>
    <col min="6168" max="6168" width="19.7109375" style="2" customWidth="1"/>
    <col min="6169" max="6169" width="17.42578125" style="2" customWidth="1"/>
    <col min="6170" max="6400" width="9.140625" style="2"/>
    <col min="6401" max="6402" width="3.42578125" style="2" customWidth="1"/>
    <col min="6403" max="6403" width="2.85546875" style="2" customWidth="1"/>
    <col min="6404" max="6404" width="2.28515625" style="2" customWidth="1"/>
    <col min="6405" max="6405" width="1.85546875" style="2" customWidth="1"/>
    <col min="6406" max="6406" width="9.140625" style="2" customWidth="1"/>
    <col min="6407" max="6407" width="2" style="2" customWidth="1"/>
    <col min="6408" max="6408" width="0" style="2" hidden="1" customWidth="1"/>
    <col min="6409" max="6409" width="1" style="2" customWidth="1"/>
    <col min="6410" max="6410" width="31" style="2" customWidth="1"/>
    <col min="6411" max="6411" width="3.42578125" style="2" customWidth="1"/>
    <col min="6412" max="6412" width="3.85546875" style="2" customWidth="1"/>
    <col min="6413" max="6413" width="2.7109375" style="2" customWidth="1"/>
    <col min="6414" max="6414" width="2.85546875" style="2" customWidth="1"/>
    <col min="6415" max="6415" width="3.85546875" style="2" customWidth="1"/>
    <col min="6416" max="6416" width="2.85546875" style="2" customWidth="1"/>
    <col min="6417" max="6417" width="2.42578125" style="2" customWidth="1"/>
    <col min="6418" max="6418" width="1.140625" style="2" customWidth="1"/>
    <col min="6419" max="6419" width="8.140625" style="2" customWidth="1"/>
    <col min="6420" max="6420" width="7.42578125" style="2" customWidth="1"/>
    <col min="6421" max="6421" width="9.28515625" style="2" customWidth="1"/>
    <col min="6422" max="6422" width="11.85546875" style="2" customWidth="1"/>
    <col min="6423" max="6423" width="11.28515625" style="2" bestFit="1" customWidth="1"/>
    <col min="6424" max="6424" width="19.7109375" style="2" customWidth="1"/>
    <col min="6425" max="6425" width="17.42578125" style="2" customWidth="1"/>
    <col min="6426" max="6656" width="9.140625" style="2"/>
    <col min="6657" max="6658" width="3.42578125" style="2" customWidth="1"/>
    <col min="6659" max="6659" width="2.85546875" style="2" customWidth="1"/>
    <col min="6660" max="6660" width="2.28515625" style="2" customWidth="1"/>
    <col min="6661" max="6661" width="1.85546875" style="2" customWidth="1"/>
    <col min="6662" max="6662" width="9.140625" style="2" customWidth="1"/>
    <col min="6663" max="6663" width="2" style="2" customWidth="1"/>
    <col min="6664" max="6664" width="0" style="2" hidden="1" customWidth="1"/>
    <col min="6665" max="6665" width="1" style="2" customWidth="1"/>
    <col min="6666" max="6666" width="31" style="2" customWidth="1"/>
    <col min="6667" max="6667" width="3.42578125" style="2" customWidth="1"/>
    <col min="6668" max="6668" width="3.85546875" style="2" customWidth="1"/>
    <col min="6669" max="6669" width="2.7109375" style="2" customWidth="1"/>
    <col min="6670" max="6670" width="2.85546875" style="2" customWidth="1"/>
    <col min="6671" max="6671" width="3.85546875" style="2" customWidth="1"/>
    <col min="6672" max="6672" width="2.85546875" style="2" customWidth="1"/>
    <col min="6673" max="6673" width="2.42578125" style="2" customWidth="1"/>
    <col min="6674" max="6674" width="1.140625" style="2" customWidth="1"/>
    <col min="6675" max="6675" width="8.140625" style="2" customWidth="1"/>
    <col min="6676" max="6676" width="7.42578125" style="2" customWidth="1"/>
    <col min="6677" max="6677" width="9.28515625" style="2" customWidth="1"/>
    <col min="6678" max="6678" width="11.85546875" style="2" customWidth="1"/>
    <col min="6679" max="6679" width="11.28515625" style="2" bestFit="1" customWidth="1"/>
    <col min="6680" max="6680" width="19.7109375" style="2" customWidth="1"/>
    <col min="6681" max="6681" width="17.42578125" style="2" customWidth="1"/>
    <col min="6682" max="6912" width="9.140625" style="2"/>
    <col min="6913" max="6914" width="3.42578125" style="2" customWidth="1"/>
    <col min="6915" max="6915" width="2.85546875" style="2" customWidth="1"/>
    <col min="6916" max="6916" width="2.28515625" style="2" customWidth="1"/>
    <col min="6917" max="6917" width="1.85546875" style="2" customWidth="1"/>
    <col min="6918" max="6918" width="9.140625" style="2" customWidth="1"/>
    <col min="6919" max="6919" width="2" style="2" customWidth="1"/>
    <col min="6920" max="6920" width="0" style="2" hidden="1" customWidth="1"/>
    <col min="6921" max="6921" width="1" style="2" customWidth="1"/>
    <col min="6922" max="6922" width="31" style="2" customWidth="1"/>
    <col min="6923" max="6923" width="3.42578125" style="2" customWidth="1"/>
    <col min="6924" max="6924" width="3.85546875" style="2" customWidth="1"/>
    <col min="6925" max="6925" width="2.7109375" style="2" customWidth="1"/>
    <col min="6926" max="6926" width="2.85546875" style="2" customWidth="1"/>
    <col min="6927" max="6927" width="3.85546875" style="2" customWidth="1"/>
    <col min="6928" max="6928" width="2.85546875" style="2" customWidth="1"/>
    <col min="6929" max="6929" width="2.42578125" style="2" customWidth="1"/>
    <col min="6930" max="6930" width="1.140625" style="2" customWidth="1"/>
    <col min="6931" max="6931" width="8.140625" style="2" customWidth="1"/>
    <col min="6932" max="6932" width="7.42578125" style="2" customWidth="1"/>
    <col min="6933" max="6933" width="9.28515625" style="2" customWidth="1"/>
    <col min="6934" max="6934" width="11.85546875" style="2" customWidth="1"/>
    <col min="6935" max="6935" width="11.28515625" style="2" bestFit="1" customWidth="1"/>
    <col min="6936" max="6936" width="19.7109375" style="2" customWidth="1"/>
    <col min="6937" max="6937" width="17.42578125" style="2" customWidth="1"/>
    <col min="6938" max="7168" width="9.140625" style="2"/>
    <col min="7169" max="7170" width="3.42578125" style="2" customWidth="1"/>
    <col min="7171" max="7171" width="2.85546875" style="2" customWidth="1"/>
    <col min="7172" max="7172" width="2.28515625" style="2" customWidth="1"/>
    <col min="7173" max="7173" width="1.85546875" style="2" customWidth="1"/>
    <col min="7174" max="7174" width="9.140625" style="2" customWidth="1"/>
    <col min="7175" max="7175" width="2" style="2" customWidth="1"/>
    <col min="7176" max="7176" width="0" style="2" hidden="1" customWidth="1"/>
    <col min="7177" max="7177" width="1" style="2" customWidth="1"/>
    <col min="7178" max="7178" width="31" style="2" customWidth="1"/>
    <col min="7179" max="7179" width="3.42578125" style="2" customWidth="1"/>
    <col min="7180" max="7180" width="3.85546875" style="2" customWidth="1"/>
    <col min="7181" max="7181" width="2.7109375" style="2" customWidth="1"/>
    <col min="7182" max="7182" width="2.85546875" style="2" customWidth="1"/>
    <col min="7183" max="7183" width="3.85546875" style="2" customWidth="1"/>
    <col min="7184" max="7184" width="2.85546875" style="2" customWidth="1"/>
    <col min="7185" max="7185" width="2.42578125" style="2" customWidth="1"/>
    <col min="7186" max="7186" width="1.140625" style="2" customWidth="1"/>
    <col min="7187" max="7187" width="8.140625" style="2" customWidth="1"/>
    <col min="7188" max="7188" width="7.42578125" style="2" customWidth="1"/>
    <col min="7189" max="7189" width="9.28515625" style="2" customWidth="1"/>
    <col min="7190" max="7190" width="11.85546875" style="2" customWidth="1"/>
    <col min="7191" max="7191" width="11.28515625" style="2" bestFit="1" customWidth="1"/>
    <col min="7192" max="7192" width="19.7109375" style="2" customWidth="1"/>
    <col min="7193" max="7193" width="17.42578125" style="2" customWidth="1"/>
    <col min="7194" max="7424" width="9.140625" style="2"/>
    <col min="7425" max="7426" width="3.42578125" style="2" customWidth="1"/>
    <col min="7427" max="7427" width="2.85546875" style="2" customWidth="1"/>
    <col min="7428" max="7428" width="2.28515625" style="2" customWidth="1"/>
    <col min="7429" max="7429" width="1.85546875" style="2" customWidth="1"/>
    <col min="7430" max="7430" width="9.140625" style="2" customWidth="1"/>
    <col min="7431" max="7431" width="2" style="2" customWidth="1"/>
    <col min="7432" max="7432" width="0" style="2" hidden="1" customWidth="1"/>
    <col min="7433" max="7433" width="1" style="2" customWidth="1"/>
    <col min="7434" max="7434" width="31" style="2" customWidth="1"/>
    <col min="7435" max="7435" width="3.42578125" style="2" customWidth="1"/>
    <col min="7436" max="7436" width="3.85546875" style="2" customWidth="1"/>
    <col min="7437" max="7437" width="2.7109375" style="2" customWidth="1"/>
    <col min="7438" max="7438" width="2.85546875" style="2" customWidth="1"/>
    <col min="7439" max="7439" width="3.85546875" style="2" customWidth="1"/>
    <col min="7440" max="7440" width="2.85546875" style="2" customWidth="1"/>
    <col min="7441" max="7441" width="2.42578125" style="2" customWidth="1"/>
    <col min="7442" max="7442" width="1.140625" style="2" customWidth="1"/>
    <col min="7443" max="7443" width="8.140625" style="2" customWidth="1"/>
    <col min="7444" max="7444" width="7.42578125" style="2" customWidth="1"/>
    <col min="7445" max="7445" width="9.28515625" style="2" customWidth="1"/>
    <col min="7446" max="7446" width="11.85546875" style="2" customWidth="1"/>
    <col min="7447" max="7447" width="11.28515625" style="2" bestFit="1" customWidth="1"/>
    <col min="7448" max="7448" width="19.7109375" style="2" customWidth="1"/>
    <col min="7449" max="7449" width="17.42578125" style="2" customWidth="1"/>
    <col min="7450" max="7680" width="9.140625" style="2"/>
    <col min="7681" max="7682" width="3.42578125" style="2" customWidth="1"/>
    <col min="7683" max="7683" width="2.85546875" style="2" customWidth="1"/>
    <col min="7684" max="7684" width="2.28515625" style="2" customWidth="1"/>
    <col min="7685" max="7685" width="1.85546875" style="2" customWidth="1"/>
    <col min="7686" max="7686" width="9.140625" style="2" customWidth="1"/>
    <col min="7687" max="7687" width="2" style="2" customWidth="1"/>
    <col min="7688" max="7688" width="0" style="2" hidden="1" customWidth="1"/>
    <col min="7689" max="7689" width="1" style="2" customWidth="1"/>
    <col min="7690" max="7690" width="31" style="2" customWidth="1"/>
    <col min="7691" max="7691" width="3.42578125" style="2" customWidth="1"/>
    <col min="7692" max="7692" width="3.85546875" style="2" customWidth="1"/>
    <col min="7693" max="7693" width="2.7109375" style="2" customWidth="1"/>
    <col min="7694" max="7694" width="2.85546875" style="2" customWidth="1"/>
    <col min="7695" max="7695" width="3.85546875" style="2" customWidth="1"/>
    <col min="7696" max="7696" width="2.85546875" style="2" customWidth="1"/>
    <col min="7697" max="7697" width="2.42578125" style="2" customWidth="1"/>
    <col min="7698" max="7698" width="1.140625" style="2" customWidth="1"/>
    <col min="7699" max="7699" width="8.140625" style="2" customWidth="1"/>
    <col min="7700" max="7700" width="7.42578125" style="2" customWidth="1"/>
    <col min="7701" max="7701" width="9.28515625" style="2" customWidth="1"/>
    <col min="7702" max="7702" width="11.85546875" style="2" customWidth="1"/>
    <col min="7703" max="7703" width="11.28515625" style="2" bestFit="1" customWidth="1"/>
    <col min="7704" max="7704" width="19.7109375" style="2" customWidth="1"/>
    <col min="7705" max="7705" width="17.42578125" style="2" customWidth="1"/>
    <col min="7706" max="7936" width="9.140625" style="2"/>
    <col min="7937" max="7938" width="3.42578125" style="2" customWidth="1"/>
    <col min="7939" max="7939" width="2.85546875" style="2" customWidth="1"/>
    <col min="7940" max="7940" width="2.28515625" style="2" customWidth="1"/>
    <col min="7941" max="7941" width="1.85546875" style="2" customWidth="1"/>
    <col min="7942" max="7942" width="9.140625" style="2" customWidth="1"/>
    <col min="7943" max="7943" width="2" style="2" customWidth="1"/>
    <col min="7944" max="7944" width="0" style="2" hidden="1" customWidth="1"/>
    <col min="7945" max="7945" width="1" style="2" customWidth="1"/>
    <col min="7946" max="7946" width="31" style="2" customWidth="1"/>
    <col min="7947" max="7947" width="3.42578125" style="2" customWidth="1"/>
    <col min="7948" max="7948" width="3.85546875" style="2" customWidth="1"/>
    <col min="7949" max="7949" width="2.7109375" style="2" customWidth="1"/>
    <col min="7950" max="7950" width="2.85546875" style="2" customWidth="1"/>
    <col min="7951" max="7951" width="3.85546875" style="2" customWidth="1"/>
    <col min="7952" max="7952" width="2.85546875" style="2" customWidth="1"/>
    <col min="7953" max="7953" width="2.42578125" style="2" customWidth="1"/>
    <col min="7954" max="7954" width="1.140625" style="2" customWidth="1"/>
    <col min="7955" max="7955" width="8.140625" style="2" customWidth="1"/>
    <col min="7956" max="7956" width="7.42578125" style="2" customWidth="1"/>
    <col min="7957" max="7957" width="9.28515625" style="2" customWidth="1"/>
    <col min="7958" max="7958" width="11.85546875" style="2" customWidth="1"/>
    <col min="7959" max="7959" width="11.28515625" style="2" bestFit="1" customWidth="1"/>
    <col min="7960" max="7960" width="19.7109375" style="2" customWidth="1"/>
    <col min="7961" max="7961" width="17.42578125" style="2" customWidth="1"/>
    <col min="7962" max="8192" width="9.140625" style="2"/>
    <col min="8193" max="8194" width="3.42578125" style="2" customWidth="1"/>
    <col min="8195" max="8195" width="2.85546875" style="2" customWidth="1"/>
    <col min="8196" max="8196" width="2.28515625" style="2" customWidth="1"/>
    <col min="8197" max="8197" width="1.85546875" style="2" customWidth="1"/>
    <col min="8198" max="8198" width="9.140625" style="2" customWidth="1"/>
    <col min="8199" max="8199" width="2" style="2" customWidth="1"/>
    <col min="8200" max="8200" width="0" style="2" hidden="1" customWidth="1"/>
    <col min="8201" max="8201" width="1" style="2" customWidth="1"/>
    <col min="8202" max="8202" width="31" style="2" customWidth="1"/>
    <col min="8203" max="8203" width="3.42578125" style="2" customWidth="1"/>
    <col min="8204" max="8204" width="3.85546875" style="2" customWidth="1"/>
    <col min="8205" max="8205" width="2.7109375" style="2" customWidth="1"/>
    <col min="8206" max="8206" width="2.85546875" style="2" customWidth="1"/>
    <col min="8207" max="8207" width="3.85546875" style="2" customWidth="1"/>
    <col min="8208" max="8208" width="2.85546875" style="2" customWidth="1"/>
    <col min="8209" max="8209" width="2.42578125" style="2" customWidth="1"/>
    <col min="8210" max="8210" width="1.140625" style="2" customWidth="1"/>
    <col min="8211" max="8211" width="8.140625" style="2" customWidth="1"/>
    <col min="8212" max="8212" width="7.42578125" style="2" customWidth="1"/>
    <col min="8213" max="8213" width="9.28515625" style="2" customWidth="1"/>
    <col min="8214" max="8214" width="11.85546875" style="2" customWidth="1"/>
    <col min="8215" max="8215" width="11.28515625" style="2" bestFit="1" customWidth="1"/>
    <col min="8216" max="8216" width="19.7109375" style="2" customWidth="1"/>
    <col min="8217" max="8217" width="17.42578125" style="2" customWidth="1"/>
    <col min="8218" max="8448" width="9.140625" style="2"/>
    <col min="8449" max="8450" width="3.42578125" style="2" customWidth="1"/>
    <col min="8451" max="8451" width="2.85546875" style="2" customWidth="1"/>
    <col min="8452" max="8452" width="2.28515625" style="2" customWidth="1"/>
    <col min="8453" max="8453" width="1.85546875" style="2" customWidth="1"/>
    <col min="8454" max="8454" width="9.140625" style="2" customWidth="1"/>
    <col min="8455" max="8455" width="2" style="2" customWidth="1"/>
    <col min="8456" max="8456" width="0" style="2" hidden="1" customWidth="1"/>
    <col min="8457" max="8457" width="1" style="2" customWidth="1"/>
    <col min="8458" max="8458" width="31" style="2" customWidth="1"/>
    <col min="8459" max="8459" width="3.42578125" style="2" customWidth="1"/>
    <col min="8460" max="8460" width="3.85546875" style="2" customWidth="1"/>
    <col min="8461" max="8461" width="2.7109375" style="2" customWidth="1"/>
    <col min="8462" max="8462" width="2.85546875" style="2" customWidth="1"/>
    <col min="8463" max="8463" width="3.85546875" style="2" customWidth="1"/>
    <col min="8464" max="8464" width="2.85546875" style="2" customWidth="1"/>
    <col min="8465" max="8465" width="2.42578125" style="2" customWidth="1"/>
    <col min="8466" max="8466" width="1.140625" style="2" customWidth="1"/>
    <col min="8467" max="8467" width="8.140625" style="2" customWidth="1"/>
    <col min="8468" max="8468" width="7.42578125" style="2" customWidth="1"/>
    <col min="8469" max="8469" width="9.28515625" style="2" customWidth="1"/>
    <col min="8470" max="8470" width="11.85546875" style="2" customWidth="1"/>
    <col min="8471" max="8471" width="11.28515625" style="2" bestFit="1" customWidth="1"/>
    <col min="8472" max="8472" width="19.7109375" style="2" customWidth="1"/>
    <col min="8473" max="8473" width="17.42578125" style="2" customWidth="1"/>
    <col min="8474" max="8704" width="9.140625" style="2"/>
    <col min="8705" max="8706" width="3.42578125" style="2" customWidth="1"/>
    <col min="8707" max="8707" width="2.85546875" style="2" customWidth="1"/>
    <col min="8708" max="8708" width="2.28515625" style="2" customWidth="1"/>
    <col min="8709" max="8709" width="1.85546875" style="2" customWidth="1"/>
    <col min="8710" max="8710" width="9.140625" style="2" customWidth="1"/>
    <col min="8711" max="8711" width="2" style="2" customWidth="1"/>
    <col min="8712" max="8712" width="0" style="2" hidden="1" customWidth="1"/>
    <col min="8713" max="8713" width="1" style="2" customWidth="1"/>
    <col min="8714" max="8714" width="31" style="2" customWidth="1"/>
    <col min="8715" max="8715" width="3.42578125" style="2" customWidth="1"/>
    <col min="8716" max="8716" width="3.85546875" style="2" customWidth="1"/>
    <col min="8717" max="8717" width="2.7109375" style="2" customWidth="1"/>
    <col min="8718" max="8718" width="2.85546875" style="2" customWidth="1"/>
    <col min="8719" max="8719" width="3.85546875" style="2" customWidth="1"/>
    <col min="8720" max="8720" width="2.85546875" style="2" customWidth="1"/>
    <col min="8721" max="8721" width="2.42578125" style="2" customWidth="1"/>
    <col min="8722" max="8722" width="1.140625" style="2" customWidth="1"/>
    <col min="8723" max="8723" width="8.140625" style="2" customWidth="1"/>
    <col min="8724" max="8724" width="7.42578125" style="2" customWidth="1"/>
    <col min="8725" max="8725" width="9.28515625" style="2" customWidth="1"/>
    <col min="8726" max="8726" width="11.85546875" style="2" customWidth="1"/>
    <col min="8727" max="8727" width="11.28515625" style="2" bestFit="1" customWidth="1"/>
    <col min="8728" max="8728" width="19.7109375" style="2" customWidth="1"/>
    <col min="8729" max="8729" width="17.42578125" style="2" customWidth="1"/>
    <col min="8730" max="8960" width="9.140625" style="2"/>
    <col min="8961" max="8962" width="3.42578125" style="2" customWidth="1"/>
    <col min="8963" max="8963" width="2.85546875" style="2" customWidth="1"/>
    <col min="8964" max="8964" width="2.28515625" style="2" customWidth="1"/>
    <col min="8965" max="8965" width="1.85546875" style="2" customWidth="1"/>
    <col min="8966" max="8966" width="9.140625" style="2" customWidth="1"/>
    <col min="8967" max="8967" width="2" style="2" customWidth="1"/>
    <col min="8968" max="8968" width="0" style="2" hidden="1" customWidth="1"/>
    <col min="8969" max="8969" width="1" style="2" customWidth="1"/>
    <col min="8970" max="8970" width="31" style="2" customWidth="1"/>
    <col min="8971" max="8971" width="3.42578125" style="2" customWidth="1"/>
    <col min="8972" max="8972" width="3.85546875" style="2" customWidth="1"/>
    <col min="8973" max="8973" width="2.7109375" style="2" customWidth="1"/>
    <col min="8974" max="8974" width="2.85546875" style="2" customWidth="1"/>
    <col min="8975" max="8975" width="3.85546875" style="2" customWidth="1"/>
    <col min="8976" max="8976" width="2.85546875" style="2" customWidth="1"/>
    <col min="8977" max="8977" width="2.42578125" style="2" customWidth="1"/>
    <col min="8978" max="8978" width="1.140625" style="2" customWidth="1"/>
    <col min="8979" max="8979" width="8.140625" style="2" customWidth="1"/>
    <col min="8980" max="8980" width="7.42578125" style="2" customWidth="1"/>
    <col min="8981" max="8981" width="9.28515625" style="2" customWidth="1"/>
    <col min="8982" max="8982" width="11.85546875" style="2" customWidth="1"/>
    <col min="8983" max="8983" width="11.28515625" style="2" bestFit="1" customWidth="1"/>
    <col min="8984" max="8984" width="19.7109375" style="2" customWidth="1"/>
    <col min="8985" max="8985" width="17.42578125" style="2" customWidth="1"/>
    <col min="8986" max="9216" width="9.140625" style="2"/>
    <col min="9217" max="9218" width="3.42578125" style="2" customWidth="1"/>
    <col min="9219" max="9219" width="2.85546875" style="2" customWidth="1"/>
    <col min="9220" max="9220" width="2.28515625" style="2" customWidth="1"/>
    <col min="9221" max="9221" width="1.85546875" style="2" customWidth="1"/>
    <col min="9222" max="9222" width="9.140625" style="2" customWidth="1"/>
    <col min="9223" max="9223" width="2" style="2" customWidth="1"/>
    <col min="9224" max="9224" width="0" style="2" hidden="1" customWidth="1"/>
    <col min="9225" max="9225" width="1" style="2" customWidth="1"/>
    <col min="9226" max="9226" width="31" style="2" customWidth="1"/>
    <col min="9227" max="9227" width="3.42578125" style="2" customWidth="1"/>
    <col min="9228" max="9228" width="3.85546875" style="2" customWidth="1"/>
    <col min="9229" max="9229" width="2.7109375" style="2" customWidth="1"/>
    <col min="9230" max="9230" width="2.85546875" style="2" customWidth="1"/>
    <col min="9231" max="9231" width="3.85546875" style="2" customWidth="1"/>
    <col min="9232" max="9232" width="2.85546875" style="2" customWidth="1"/>
    <col min="9233" max="9233" width="2.42578125" style="2" customWidth="1"/>
    <col min="9234" max="9234" width="1.140625" style="2" customWidth="1"/>
    <col min="9235" max="9235" width="8.140625" style="2" customWidth="1"/>
    <col min="9236" max="9236" width="7.42578125" style="2" customWidth="1"/>
    <col min="9237" max="9237" width="9.28515625" style="2" customWidth="1"/>
    <col min="9238" max="9238" width="11.85546875" style="2" customWidth="1"/>
    <col min="9239" max="9239" width="11.28515625" style="2" bestFit="1" customWidth="1"/>
    <col min="9240" max="9240" width="19.7109375" style="2" customWidth="1"/>
    <col min="9241" max="9241" width="17.42578125" style="2" customWidth="1"/>
    <col min="9242" max="9472" width="9.140625" style="2"/>
    <col min="9473" max="9474" width="3.42578125" style="2" customWidth="1"/>
    <col min="9475" max="9475" width="2.85546875" style="2" customWidth="1"/>
    <col min="9476" max="9476" width="2.28515625" style="2" customWidth="1"/>
    <col min="9477" max="9477" width="1.85546875" style="2" customWidth="1"/>
    <col min="9478" max="9478" width="9.140625" style="2" customWidth="1"/>
    <col min="9479" max="9479" width="2" style="2" customWidth="1"/>
    <col min="9480" max="9480" width="0" style="2" hidden="1" customWidth="1"/>
    <col min="9481" max="9481" width="1" style="2" customWidth="1"/>
    <col min="9482" max="9482" width="31" style="2" customWidth="1"/>
    <col min="9483" max="9483" width="3.42578125" style="2" customWidth="1"/>
    <col min="9484" max="9484" width="3.85546875" style="2" customWidth="1"/>
    <col min="9485" max="9485" width="2.7109375" style="2" customWidth="1"/>
    <col min="9486" max="9486" width="2.85546875" style="2" customWidth="1"/>
    <col min="9487" max="9487" width="3.85546875" style="2" customWidth="1"/>
    <col min="9488" max="9488" width="2.85546875" style="2" customWidth="1"/>
    <col min="9489" max="9489" width="2.42578125" style="2" customWidth="1"/>
    <col min="9490" max="9490" width="1.140625" style="2" customWidth="1"/>
    <col min="9491" max="9491" width="8.140625" style="2" customWidth="1"/>
    <col min="9492" max="9492" width="7.42578125" style="2" customWidth="1"/>
    <col min="9493" max="9493" width="9.28515625" style="2" customWidth="1"/>
    <col min="9494" max="9494" width="11.85546875" style="2" customWidth="1"/>
    <col min="9495" max="9495" width="11.28515625" style="2" bestFit="1" customWidth="1"/>
    <col min="9496" max="9496" width="19.7109375" style="2" customWidth="1"/>
    <col min="9497" max="9497" width="17.42578125" style="2" customWidth="1"/>
    <col min="9498" max="9728" width="9.140625" style="2"/>
    <col min="9729" max="9730" width="3.42578125" style="2" customWidth="1"/>
    <col min="9731" max="9731" width="2.85546875" style="2" customWidth="1"/>
    <col min="9732" max="9732" width="2.28515625" style="2" customWidth="1"/>
    <col min="9733" max="9733" width="1.85546875" style="2" customWidth="1"/>
    <col min="9734" max="9734" width="9.140625" style="2" customWidth="1"/>
    <col min="9735" max="9735" width="2" style="2" customWidth="1"/>
    <col min="9736" max="9736" width="0" style="2" hidden="1" customWidth="1"/>
    <col min="9737" max="9737" width="1" style="2" customWidth="1"/>
    <col min="9738" max="9738" width="31" style="2" customWidth="1"/>
    <col min="9739" max="9739" width="3.42578125" style="2" customWidth="1"/>
    <col min="9740" max="9740" width="3.85546875" style="2" customWidth="1"/>
    <col min="9741" max="9741" width="2.7109375" style="2" customWidth="1"/>
    <col min="9742" max="9742" width="2.85546875" style="2" customWidth="1"/>
    <col min="9743" max="9743" width="3.85546875" style="2" customWidth="1"/>
    <col min="9744" max="9744" width="2.85546875" style="2" customWidth="1"/>
    <col min="9745" max="9745" width="2.42578125" style="2" customWidth="1"/>
    <col min="9746" max="9746" width="1.140625" style="2" customWidth="1"/>
    <col min="9747" max="9747" width="8.140625" style="2" customWidth="1"/>
    <col min="9748" max="9748" width="7.42578125" style="2" customWidth="1"/>
    <col min="9749" max="9749" width="9.28515625" style="2" customWidth="1"/>
    <col min="9750" max="9750" width="11.85546875" style="2" customWidth="1"/>
    <col min="9751" max="9751" width="11.28515625" style="2" bestFit="1" customWidth="1"/>
    <col min="9752" max="9752" width="19.7109375" style="2" customWidth="1"/>
    <col min="9753" max="9753" width="17.42578125" style="2" customWidth="1"/>
    <col min="9754" max="9984" width="9.140625" style="2"/>
    <col min="9985" max="9986" width="3.42578125" style="2" customWidth="1"/>
    <col min="9987" max="9987" width="2.85546875" style="2" customWidth="1"/>
    <col min="9988" max="9988" width="2.28515625" style="2" customWidth="1"/>
    <col min="9989" max="9989" width="1.85546875" style="2" customWidth="1"/>
    <col min="9990" max="9990" width="9.140625" style="2" customWidth="1"/>
    <col min="9991" max="9991" width="2" style="2" customWidth="1"/>
    <col min="9992" max="9992" width="0" style="2" hidden="1" customWidth="1"/>
    <col min="9993" max="9993" width="1" style="2" customWidth="1"/>
    <col min="9994" max="9994" width="31" style="2" customWidth="1"/>
    <col min="9995" max="9995" width="3.42578125" style="2" customWidth="1"/>
    <col min="9996" max="9996" width="3.85546875" style="2" customWidth="1"/>
    <col min="9997" max="9997" width="2.7109375" style="2" customWidth="1"/>
    <col min="9998" max="9998" width="2.85546875" style="2" customWidth="1"/>
    <col min="9999" max="9999" width="3.85546875" style="2" customWidth="1"/>
    <col min="10000" max="10000" width="2.85546875" style="2" customWidth="1"/>
    <col min="10001" max="10001" width="2.42578125" style="2" customWidth="1"/>
    <col min="10002" max="10002" width="1.140625" style="2" customWidth="1"/>
    <col min="10003" max="10003" width="8.140625" style="2" customWidth="1"/>
    <col min="10004" max="10004" width="7.42578125" style="2" customWidth="1"/>
    <col min="10005" max="10005" width="9.28515625" style="2" customWidth="1"/>
    <col min="10006" max="10006" width="11.85546875" style="2" customWidth="1"/>
    <col min="10007" max="10007" width="11.28515625" style="2" bestFit="1" customWidth="1"/>
    <col min="10008" max="10008" width="19.7109375" style="2" customWidth="1"/>
    <col min="10009" max="10009" width="17.42578125" style="2" customWidth="1"/>
    <col min="10010" max="10240" width="9.140625" style="2"/>
    <col min="10241" max="10242" width="3.42578125" style="2" customWidth="1"/>
    <col min="10243" max="10243" width="2.85546875" style="2" customWidth="1"/>
    <col min="10244" max="10244" width="2.28515625" style="2" customWidth="1"/>
    <col min="10245" max="10245" width="1.85546875" style="2" customWidth="1"/>
    <col min="10246" max="10246" width="9.140625" style="2" customWidth="1"/>
    <col min="10247" max="10247" width="2" style="2" customWidth="1"/>
    <col min="10248" max="10248" width="0" style="2" hidden="1" customWidth="1"/>
    <col min="10249" max="10249" width="1" style="2" customWidth="1"/>
    <col min="10250" max="10250" width="31" style="2" customWidth="1"/>
    <col min="10251" max="10251" width="3.42578125" style="2" customWidth="1"/>
    <col min="10252" max="10252" width="3.85546875" style="2" customWidth="1"/>
    <col min="10253" max="10253" width="2.7109375" style="2" customWidth="1"/>
    <col min="10254" max="10254" width="2.85546875" style="2" customWidth="1"/>
    <col min="10255" max="10255" width="3.85546875" style="2" customWidth="1"/>
    <col min="10256" max="10256" width="2.85546875" style="2" customWidth="1"/>
    <col min="10257" max="10257" width="2.42578125" style="2" customWidth="1"/>
    <col min="10258" max="10258" width="1.140625" style="2" customWidth="1"/>
    <col min="10259" max="10259" width="8.140625" style="2" customWidth="1"/>
    <col min="10260" max="10260" width="7.42578125" style="2" customWidth="1"/>
    <col min="10261" max="10261" width="9.28515625" style="2" customWidth="1"/>
    <col min="10262" max="10262" width="11.85546875" style="2" customWidth="1"/>
    <col min="10263" max="10263" width="11.28515625" style="2" bestFit="1" customWidth="1"/>
    <col min="10264" max="10264" width="19.7109375" style="2" customWidth="1"/>
    <col min="10265" max="10265" width="17.42578125" style="2" customWidth="1"/>
    <col min="10266" max="10496" width="9.140625" style="2"/>
    <col min="10497" max="10498" width="3.42578125" style="2" customWidth="1"/>
    <col min="10499" max="10499" width="2.85546875" style="2" customWidth="1"/>
    <col min="10500" max="10500" width="2.28515625" style="2" customWidth="1"/>
    <col min="10501" max="10501" width="1.85546875" style="2" customWidth="1"/>
    <col min="10502" max="10502" width="9.140625" style="2" customWidth="1"/>
    <col min="10503" max="10503" width="2" style="2" customWidth="1"/>
    <col min="10504" max="10504" width="0" style="2" hidden="1" customWidth="1"/>
    <col min="10505" max="10505" width="1" style="2" customWidth="1"/>
    <col min="10506" max="10506" width="31" style="2" customWidth="1"/>
    <col min="10507" max="10507" width="3.42578125" style="2" customWidth="1"/>
    <col min="10508" max="10508" width="3.85546875" style="2" customWidth="1"/>
    <col min="10509" max="10509" width="2.7109375" style="2" customWidth="1"/>
    <col min="10510" max="10510" width="2.85546875" style="2" customWidth="1"/>
    <col min="10511" max="10511" width="3.85546875" style="2" customWidth="1"/>
    <col min="10512" max="10512" width="2.85546875" style="2" customWidth="1"/>
    <col min="10513" max="10513" width="2.42578125" style="2" customWidth="1"/>
    <col min="10514" max="10514" width="1.140625" style="2" customWidth="1"/>
    <col min="10515" max="10515" width="8.140625" style="2" customWidth="1"/>
    <col min="10516" max="10516" width="7.42578125" style="2" customWidth="1"/>
    <col min="10517" max="10517" width="9.28515625" style="2" customWidth="1"/>
    <col min="10518" max="10518" width="11.85546875" style="2" customWidth="1"/>
    <col min="10519" max="10519" width="11.28515625" style="2" bestFit="1" customWidth="1"/>
    <col min="10520" max="10520" width="19.7109375" style="2" customWidth="1"/>
    <col min="10521" max="10521" width="17.42578125" style="2" customWidth="1"/>
    <col min="10522" max="10752" width="9.140625" style="2"/>
    <col min="10753" max="10754" width="3.42578125" style="2" customWidth="1"/>
    <col min="10755" max="10755" width="2.85546875" style="2" customWidth="1"/>
    <col min="10756" max="10756" width="2.28515625" style="2" customWidth="1"/>
    <col min="10757" max="10757" width="1.85546875" style="2" customWidth="1"/>
    <col min="10758" max="10758" width="9.140625" style="2" customWidth="1"/>
    <col min="10759" max="10759" width="2" style="2" customWidth="1"/>
    <col min="10760" max="10760" width="0" style="2" hidden="1" customWidth="1"/>
    <col min="10761" max="10761" width="1" style="2" customWidth="1"/>
    <col min="10762" max="10762" width="31" style="2" customWidth="1"/>
    <col min="10763" max="10763" width="3.42578125" style="2" customWidth="1"/>
    <col min="10764" max="10764" width="3.85546875" style="2" customWidth="1"/>
    <col min="10765" max="10765" width="2.7109375" style="2" customWidth="1"/>
    <col min="10766" max="10766" width="2.85546875" style="2" customWidth="1"/>
    <col min="10767" max="10767" width="3.85546875" style="2" customWidth="1"/>
    <col min="10768" max="10768" width="2.85546875" style="2" customWidth="1"/>
    <col min="10769" max="10769" width="2.42578125" style="2" customWidth="1"/>
    <col min="10770" max="10770" width="1.140625" style="2" customWidth="1"/>
    <col min="10771" max="10771" width="8.140625" style="2" customWidth="1"/>
    <col min="10772" max="10772" width="7.42578125" style="2" customWidth="1"/>
    <col min="10773" max="10773" width="9.28515625" style="2" customWidth="1"/>
    <col min="10774" max="10774" width="11.85546875" style="2" customWidth="1"/>
    <col min="10775" max="10775" width="11.28515625" style="2" bestFit="1" customWidth="1"/>
    <col min="10776" max="10776" width="19.7109375" style="2" customWidth="1"/>
    <col min="10777" max="10777" width="17.42578125" style="2" customWidth="1"/>
    <col min="10778" max="11008" width="9.140625" style="2"/>
    <col min="11009" max="11010" width="3.42578125" style="2" customWidth="1"/>
    <col min="11011" max="11011" width="2.85546875" style="2" customWidth="1"/>
    <col min="11012" max="11012" width="2.28515625" style="2" customWidth="1"/>
    <col min="11013" max="11013" width="1.85546875" style="2" customWidth="1"/>
    <col min="11014" max="11014" width="9.140625" style="2" customWidth="1"/>
    <col min="11015" max="11015" width="2" style="2" customWidth="1"/>
    <col min="11016" max="11016" width="0" style="2" hidden="1" customWidth="1"/>
    <col min="11017" max="11017" width="1" style="2" customWidth="1"/>
    <col min="11018" max="11018" width="31" style="2" customWidth="1"/>
    <col min="11019" max="11019" width="3.42578125" style="2" customWidth="1"/>
    <col min="11020" max="11020" width="3.85546875" style="2" customWidth="1"/>
    <col min="11021" max="11021" width="2.7109375" style="2" customWidth="1"/>
    <col min="11022" max="11022" width="2.85546875" style="2" customWidth="1"/>
    <col min="11023" max="11023" width="3.85546875" style="2" customWidth="1"/>
    <col min="11024" max="11024" width="2.85546875" style="2" customWidth="1"/>
    <col min="11025" max="11025" width="2.42578125" style="2" customWidth="1"/>
    <col min="11026" max="11026" width="1.140625" style="2" customWidth="1"/>
    <col min="11027" max="11027" width="8.140625" style="2" customWidth="1"/>
    <col min="11028" max="11028" width="7.42578125" style="2" customWidth="1"/>
    <col min="11029" max="11029" width="9.28515625" style="2" customWidth="1"/>
    <col min="11030" max="11030" width="11.85546875" style="2" customWidth="1"/>
    <col min="11031" max="11031" width="11.28515625" style="2" bestFit="1" customWidth="1"/>
    <col min="11032" max="11032" width="19.7109375" style="2" customWidth="1"/>
    <col min="11033" max="11033" width="17.42578125" style="2" customWidth="1"/>
    <col min="11034" max="11264" width="9.140625" style="2"/>
    <col min="11265" max="11266" width="3.42578125" style="2" customWidth="1"/>
    <col min="11267" max="11267" width="2.85546875" style="2" customWidth="1"/>
    <col min="11268" max="11268" width="2.28515625" style="2" customWidth="1"/>
    <col min="11269" max="11269" width="1.85546875" style="2" customWidth="1"/>
    <col min="11270" max="11270" width="9.140625" style="2" customWidth="1"/>
    <col min="11271" max="11271" width="2" style="2" customWidth="1"/>
    <col min="11272" max="11272" width="0" style="2" hidden="1" customWidth="1"/>
    <col min="11273" max="11273" width="1" style="2" customWidth="1"/>
    <col min="11274" max="11274" width="31" style="2" customWidth="1"/>
    <col min="11275" max="11275" width="3.42578125" style="2" customWidth="1"/>
    <col min="11276" max="11276" width="3.85546875" style="2" customWidth="1"/>
    <col min="11277" max="11277" width="2.7109375" style="2" customWidth="1"/>
    <col min="11278" max="11278" width="2.85546875" style="2" customWidth="1"/>
    <col min="11279" max="11279" width="3.85546875" style="2" customWidth="1"/>
    <col min="11280" max="11280" width="2.85546875" style="2" customWidth="1"/>
    <col min="11281" max="11281" width="2.42578125" style="2" customWidth="1"/>
    <col min="11282" max="11282" width="1.140625" style="2" customWidth="1"/>
    <col min="11283" max="11283" width="8.140625" style="2" customWidth="1"/>
    <col min="11284" max="11284" width="7.42578125" style="2" customWidth="1"/>
    <col min="11285" max="11285" width="9.28515625" style="2" customWidth="1"/>
    <col min="11286" max="11286" width="11.85546875" style="2" customWidth="1"/>
    <col min="11287" max="11287" width="11.28515625" style="2" bestFit="1" customWidth="1"/>
    <col min="11288" max="11288" width="19.7109375" style="2" customWidth="1"/>
    <col min="11289" max="11289" width="17.42578125" style="2" customWidth="1"/>
    <col min="11290" max="11520" width="9.140625" style="2"/>
    <col min="11521" max="11522" width="3.42578125" style="2" customWidth="1"/>
    <col min="11523" max="11523" width="2.85546875" style="2" customWidth="1"/>
    <col min="11524" max="11524" width="2.28515625" style="2" customWidth="1"/>
    <col min="11525" max="11525" width="1.85546875" style="2" customWidth="1"/>
    <col min="11526" max="11526" width="9.140625" style="2" customWidth="1"/>
    <col min="11527" max="11527" width="2" style="2" customWidth="1"/>
    <col min="11528" max="11528" width="0" style="2" hidden="1" customWidth="1"/>
    <col min="11529" max="11529" width="1" style="2" customWidth="1"/>
    <col min="11530" max="11530" width="31" style="2" customWidth="1"/>
    <col min="11531" max="11531" width="3.42578125" style="2" customWidth="1"/>
    <col min="11532" max="11532" width="3.85546875" style="2" customWidth="1"/>
    <col min="11533" max="11533" width="2.7109375" style="2" customWidth="1"/>
    <col min="11534" max="11534" width="2.85546875" style="2" customWidth="1"/>
    <col min="11535" max="11535" width="3.85546875" style="2" customWidth="1"/>
    <col min="11536" max="11536" width="2.85546875" style="2" customWidth="1"/>
    <col min="11537" max="11537" width="2.42578125" style="2" customWidth="1"/>
    <col min="11538" max="11538" width="1.140625" style="2" customWidth="1"/>
    <col min="11539" max="11539" width="8.140625" style="2" customWidth="1"/>
    <col min="11540" max="11540" width="7.42578125" style="2" customWidth="1"/>
    <col min="11541" max="11541" width="9.28515625" style="2" customWidth="1"/>
    <col min="11542" max="11542" width="11.85546875" style="2" customWidth="1"/>
    <col min="11543" max="11543" width="11.28515625" style="2" bestFit="1" customWidth="1"/>
    <col min="11544" max="11544" width="19.7109375" style="2" customWidth="1"/>
    <col min="11545" max="11545" width="17.42578125" style="2" customWidth="1"/>
    <col min="11546" max="11776" width="9.140625" style="2"/>
    <col min="11777" max="11778" width="3.42578125" style="2" customWidth="1"/>
    <col min="11779" max="11779" width="2.85546875" style="2" customWidth="1"/>
    <col min="11780" max="11780" width="2.28515625" style="2" customWidth="1"/>
    <col min="11781" max="11781" width="1.85546875" style="2" customWidth="1"/>
    <col min="11782" max="11782" width="9.140625" style="2" customWidth="1"/>
    <col min="11783" max="11783" width="2" style="2" customWidth="1"/>
    <col min="11784" max="11784" width="0" style="2" hidden="1" customWidth="1"/>
    <col min="11785" max="11785" width="1" style="2" customWidth="1"/>
    <col min="11786" max="11786" width="31" style="2" customWidth="1"/>
    <col min="11787" max="11787" width="3.42578125" style="2" customWidth="1"/>
    <col min="11788" max="11788" width="3.85546875" style="2" customWidth="1"/>
    <col min="11789" max="11789" width="2.7109375" style="2" customWidth="1"/>
    <col min="11790" max="11790" width="2.85546875" style="2" customWidth="1"/>
    <col min="11791" max="11791" width="3.85546875" style="2" customWidth="1"/>
    <col min="11792" max="11792" width="2.85546875" style="2" customWidth="1"/>
    <col min="11793" max="11793" width="2.42578125" style="2" customWidth="1"/>
    <col min="11794" max="11794" width="1.140625" style="2" customWidth="1"/>
    <col min="11795" max="11795" width="8.140625" style="2" customWidth="1"/>
    <col min="11796" max="11796" width="7.42578125" style="2" customWidth="1"/>
    <col min="11797" max="11797" width="9.28515625" style="2" customWidth="1"/>
    <col min="11798" max="11798" width="11.85546875" style="2" customWidth="1"/>
    <col min="11799" max="11799" width="11.28515625" style="2" bestFit="1" customWidth="1"/>
    <col min="11800" max="11800" width="19.7109375" style="2" customWidth="1"/>
    <col min="11801" max="11801" width="17.42578125" style="2" customWidth="1"/>
    <col min="11802" max="12032" width="9.140625" style="2"/>
    <col min="12033" max="12034" width="3.42578125" style="2" customWidth="1"/>
    <col min="12035" max="12035" width="2.85546875" style="2" customWidth="1"/>
    <col min="12036" max="12036" width="2.28515625" style="2" customWidth="1"/>
    <col min="12037" max="12037" width="1.85546875" style="2" customWidth="1"/>
    <col min="12038" max="12038" width="9.140625" style="2" customWidth="1"/>
    <col min="12039" max="12039" width="2" style="2" customWidth="1"/>
    <col min="12040" max="12040" width="0" style="2" hidden="1" customWidth="1"/>
    <col min="12041" max="12041" width="1" style="2" customWidth="1"/>
    <col min="12042" max="12042" width="31" style="2" customWidth="1"/>
    <col min="12043" max="12043" width="3.42578125" style="2" customWidth="1"/>
    <col min="12044" max="12044" width="3.85546875" style="2" customWidth="1"/>
    <col min="12045" max="12045" width="2.7109375" style="2" customWidth="1"/>
    <col min="12046" max="12046" width="2.85546875" style="2" customWidth="1"/>
    <col min="12047" max="12047" width="3.85546875" style="2" customWidth="1"/>
    <col min="12048" max="12048" width="2.85546875" style="2" customWidth="1"/>
    <col min="12049" max="12049" width="2.42578125" style="2" customWidth="1"/>
    <col min="12050" max="12050" width="1.140625" style="2" customWidth="1"/>
    <col min="12051" max="12051" width="8.140625" style="2" customWidth="1"/>
    <col min="12052" max="12052" width="7.42578125" style="2" customWidth="1"/>
    <col min="12053" max="12053" width="9.28515625" style="2" customWidth="1"/>
    <col min="12054" max="12054" width="11.85546875" style="2" customWidth="1"/>
    <col min="12055" max="12055" width="11.28515625" style="2" bestFit="1" customWidth="1"/>
    <col min="12056" max="12056" width="19.7109375" style="2" customWidth="1"/>
    <col min="12057" max="12057" width="17.42578125" style="2" customWidth="1"/>
    <col min="12058" max="12288" width="9.140625" style="2"/>
    <col min="12289" max="12290" width="3.42578125" style="2" customWidth="1"/>
    <col min="12291" max="12291" width="2.85546875" style="2" customWidth="1"/>
    <col min="12292" max="12292" width="2.28515625" style="2" customWidth="1"/>
    <col min="12293" max="12293" width="1.85546875" style="2" customWidth="1"/>
    <col min="12294" max="12294" width="9.140625" style="2" customWidth="1"/>
    <col min="12295" max="12295" width="2" style="2" customWidth="1"/>
    <col min="12296" max="12296" width="0" style="2" hidden="1" customWidth="1"/>
    <col min="12297" max="12297" width="1" style="2" customWidth="1"/>
    <col min="12298" max="12298" width="31" style="2" customWidth="1"/>
    <col min="12299" max="12299" width="3.42578125" style="2" customWidth="1"/>
    <col min="12300" max="12300" width="3.85546875" style="2" customWidth="1"/>
    <col min="12301" max="12301" width="2.7109375" style="2" customWidth="1"/>
    <col min="12302" max="12302" width="2.85546875" style="2" customWidth="1"/>
    <col min="12303" max="12303" width="3.85546875" style="2" customWidth="1"/>
    <col min="12304" max="12304" width="2.85546875" style="2" customWidth="1"/>
    <col min="12305" max="12305" width="2.42578125" style="2" customWidth="1"/>
    <col min="12306" max="12306" width="1.140625" style="2" customWidth="1"/>
    <col min="12307" max="12307" width="8.140625" style="2" customWidth="1"/>
    <col min="12308" max="12308" width="7.42578125" style="2" customWidth="1"/>
    <col min="12309" max="12309" width="9.28515625" style="2" customWidth="1"/>
    <col min="12310" max="12310" width="11.85546875" style="2" customWidth="1"/>
    <col min="12311" max="12311" width="11.28515625" style="2" bestFit="1" customWidth="1"/>
    <col min="12312" max="12312" width="19.7109375" style="2" customWidth="1"/>
    <col min="12313" max="12313" width="17.42578125" style="2" customWidth="1"/>
    <col min="12314" max="12544" width="9.140625" style="2"/>
    <col min="12545" max="12546" width="3.42578125" style="2" customWidth="1"/>
    <col min="12547" max="12547" width="2.85546875" style="2" customWidth="1"/>
    <col min="12548" max="12548" width="2.28515625" style="2" customWidth="1"/>
    <col min="12549" max="12549" width="1.85546875" style="2" customWidth="1"/>
    <col min="12550" max="12550" width="9.140625" style="2" customWidth="1"/>
    <col min="12551" max="12551" width="2" style="2" customWidth="1"/>
    <col min="12552" max="12552" width="0" style="2" hidden="1" customWidth="1"/>
    <col min="12553" max="12553" width="1" style="2" customWidth="1"/>
    <col min="12554" max="12554" width="31" style="2" customWidth="1"/>
    <col min="12555" max="12555" width="3.42578125" style="2" customWidth="1"/>
    <col min="12556" max="12556" width="3.85546875" style="2" customWidth="1"/>
    <col min="12557" max="12557" width="2.7109375" style="2" customWidth="1"/>
    <col min="12558" max="12558" width="2.85546875" style="2" customWidth="1"/>
    <col min="12559" max="12559" width="3.85546875" style="2" customWidth="1"/>
    <col min="12560" max="12560" width="2.85546875" style="2" customWidth="1"/>
    <col min="12561" max="12561" width="2.42578125" style="2" customWidth="1"/>
    <col min="12562" max="12562" width="1.140625" style="2" customWidth="1"/>
    <col min="12563" max="12563" width="8.140625" style="2" customWidth="1"/>
    <col min="12564" max="12564" width="7.42578125" style="2" customWidth="1"/>
    <col min="12565" max="12565" width="9.28515625" style="2" customWidth="1"/>
    <col min="12566" max="12566" width="11.85546875" style="2" customWidth="1"/>
    <col min="12567" max="12567" width="11.28515625" style="2" bestFit="1" customWidth="1"/>
    <col min="12568" max="12568" width="19.7109375" style="2" customWidth="1"/>
    <col min="12569" max="12569" width="17.42578125" style="2" customWidth="1"/>
    <col min="12570" max="12800" width="9.140625" style="2"/>
    <col min="12801" max="12802" width="3.42578125" style="2" customWidth="1"/>
    <col min="12803" max="12803" width="2.85546875" style="2" customWidth="1"/>
    <col min="12804" max="12804" width="2.28515625" style="2" customWidth="1"/>
    <col min="12805" max="12805" width="1.85546875" style="2" customWidth="1"/>
    <col min="12806" max="12806" width="9.140625" style="2" customWidth="1"/>
    <col min="12807" max="12807" width="2" style="2" customWidth="1"/>
    <col min="12808" max="12808" width="0" style="2" hidden="1" customWidth="1"/>
    <col min="12809" max="12809" width="1" style="2" customWidth="1"/>
    <col min="12810" max="12810" width="31" style="2" customWidth="1"/>
    <col min="12811" max="12811" width="3.42578125" style="2" customWidth="1"/>
    <col min="12812" max="12812" width="3.85546875" style="2" customWidth="1"/>
    <col min="12813" max="12813" width="2.7109375" style="2" customWidth="1"/>
    <col min="12814" max="12814" width="2.85546875" style="2" customWidth="1"/>
    <col min="12815" max="12815" width="3.85546875" style="2" customWidth="1"/>
    <col min="12816" max="12816" width="2.85546875" style="2" customWidth="1"/>
    <col min="12817" max="12817" width="2.42578125" style="2" customWidth="1"/>
    <col min="12818" max="12818" width="1.140625" style="2" customWidth="1"/>
    <col min="12819" max="12819" width="8.140625" style="2" customWidth="1"/>
    <col min="12820" max="12820" width="7.42578125" style="2" customWidth="1"/>
    <col min="12821" max="12821" width="9.28515625" style="2" customWidth="1"/>
    <col min="12822" max="12822" width="11.85546875" style="2" customWidth="1"/>
    <col min="12823" max="12823" width="11.28515625" style="2" bestFit="1" customWidth="1"/>
    <col min="12824" max="12824" width="19.7109375" style="2" customWidth="1"/>
    <col min="12825" max="12825" width="17.42578125" style="2" customWidth="1"/>
    <col min="12826" max="13056" width="9.140625" style="2"/>
    <col min="13057" max="13058" width="3.42578125" style="2" customWidth="1"/>
    <col min="13059" max="13059" width="2.85546875" style="2" customWidth="1"/>
    <col min="13060" max="13060" width="2.28515625" style="2" customWidth="1"/>
    <col min="13061" max="13061" width="1.85546875" style="2" customWidth="1"/>
    <col min="13062" max="13062" width="9.140625" style="2" customWidth="1"/>
    <col min="13063" max="13063" width="2" style="2" customWidth="1"/>
    <col min="13064" max="13064" width="0" style="2" hidden="1" customWidth="1"/>
    <col min="13065" max="13065" width="1" style="2" customWidth="1"/>
    <col min="13066" max="13066" width="31" style="2" customWidth="1"/>
    <col min="13067" max="13067" width="3.42578125" style="2" customWidth="1"/>
    <col min="13068" max="13068" width="3.85546875" style="2" customWidth="1"/>
    <col min="13069" max="13069" width="2.7109375" style="2" customWidth="1"/>
    <col min="13070" max="13070" width="2.85546875" style="2" customWidth="1"/>
    <col min="13071" max="13071" width="3.85546875" style="2" customWidth="1"/>
    <col min="13072" max="13072" width="2.85546875" style="2" customWidth="1"/>
    <col min="13073" max="13073" width="2.42578125" style="2" customWidth="1"/>
    <col min="13074" max="13074" width="1.140625" style="2" customWidth="1"/>
    <col min="13075" max="13075" width="8.140625" style="2" customWidth="1"/>
    <col min="13076" max="13076" width="7.42578125" style="2" customWidth="1"/>
    <col min="13077" max="13077" width="9.28515625" style="2" customWidth="1"/>
    <col min="13078" max="13078" width="11.85546875" style="2" customWidth="1"/>
    <col min="13079" max="13079" width="11.28515625" style="2" bestFit="1" customWidth="1"/>
    <col min="13080" max="13080" width="19.7109375" style="2" customWidth="1"/>
    <col min="13081" max="13081" width="17.42578125" style="2" customWidth="1"/>
    <col min="13082" max="13312" width="9.140625" style="2"/>
    <col min="13313" max="13314" width="3.42578125" style="2" customWidth="1"/>
    <col min="13315" max="13315" width="2.85546875" style="2" customWidth="1"/>
    <col min="13316" max="13316" width="2.28515625" style="2" customWidth="1"/>
    <col min="13317" max="13317" width="1.85546875" style="2" customWidth="1"/>
    <col min="13318" max="13318" width="9.140625" style="2" customWidth="1"/>
    <col min="13319" max="13319" width="2" style="2" customWidth="1"/>
    <col min="13320" max="13320" width="0" style="2" hidden="1" customWidth="1"/>
    <col min="13321" max="13321" width="1" style="2" customWidth="1"/>
    <col min="13322" max="13322" width="31" style="2" customWidth="1"/>
    <col min="13323" max="13323" width="3.42578125" style="2" customWidth="1"/>
    <col min="13324" max="13324" width="3.85546875" style="2" customWidth="1"/>
    <col min="13325" max="13325" width="2.7109375" style="2" customWidth="1"/>
    <col min="13326" max="13326" width="2.85546875" style="2" customWidth="1"/>
    <col min="13327" max="13327" width="3.85546875" style="2" customWidth="1"/>
    <col min="13328" max="13328" width="2.85546875" style="2" customWidth="1"/>
    <col min="13329" max="13329" width="2.42578125" style="2" customWidth="1"/>
    <col min="13330" max="13330" width="1.140625" style="2" customWidth="1"/>
    <col min="13331" max="13331" width="8.140625" style="2" customWidth="1"/>
    <col min="13332" max="13332" width="7.42578125" style="2" customWidth="1"/>
    <col min="13333" max="13333" width="9.28515625" style="2" customWidth="1"/>
    <col min="13334" max="13334" width="11.85546875" style="2" customWidth="1"/>
    <col min="13335" max="13335" width="11.28515625" style="2" bestFit="1" customWidth="1"/>
    <col min="13336" max="13336" width="19.7109375" style="2" customWidth="1"/>
    <col min="13337" max="13337" width="17.42578125" style="2" customWidth="1"/>
    <col min="13338" max="13568" width="9.140625" style="2"/>
    <col min="13569" max="13570" width="3.42578125" style="2" customWidth="1"/>
    <col min="13571" max="13571" width="2.85546875" style="2" customWidth="1"/>
    <col min="13572" max="13572" width="2.28515625" style="2" customWidth="1"/>
    <col min="13573" max="13573" width="1.85546875" style="2" customWidth="1"/>
    <col min="13574" max="13574" width="9.140625" style="2" customWidth="1"/>
    <col min="13575" max="13575" width="2" style="2" customWidth="1"/>
    <col min="13576" max="13576" width="0" style="2" hidden="1" customWidth="1"/>
    <col min="13577" max="13577" width="1" style="2" customWidth="1"/>
    <col min="13578" max="13578" width="31" style="2" customWidth="1"/>
    <col min="13579" max="13579" width="3.42578125" style="2" customWidth="1"/>
    <col min="13580" max="13580" width="3.85546875" style="2" customWidth="1"/>
    <col min="13581" max="13581" width="2.7109375" style="2" customWidth="1"/>
    <col min="13582" max="13582" width="2.85546875" style="2" customWidth="1"/>
    <col min="13583" max="13583" width="3.85546875" style="2" customWidth="1"/>
    <col min="13584" max="13584" width="2.85546875" style="2" customWidth="1"/>
    <col min="13585" max="13585" width="2.42578125" style="2" customWidth="1"/>
    <col min="13586" max="13586" width="1.140625" style="2" customWidth="1"/>
    <col min="13587" max="13587" width="8.140625" style="2" customWidth="1"/>
    <col min="13588" max="13588" width="7.42578125" style="2" customWidth="1"/>
    <col min="13589" max="13589" width="9.28515625" style="2" customWidth="1"/>
    <col min="13590" max="13590" width="11.85546875" style="2" customWidth="1"/>
    <col min="13591" max="13591" width="11.28515625" style="2" bestFit="1" customWidth="1"/>
    <col min="13592" max="13592" width="19.7109375" style="2" customWidth="1"/>
    <col min="13593" max="13593" width="17.42578125" style="2" customWidth="1"/>
    <col min="13594" max="13824" width="9.140625" style="2"/>
    <col min="13825" max="13826" width="3.42578125" style="2" customWidth="1"/>
    <col min="13827" max="13827" width="2.85546875" style="2" customWidth="1"/>
    <col min="13828" max="13828" width="2.28515625" style="2" customWidth="1"/>
    <col min="13829" max="13829" width="1.85546875" style="2" customWidth="1"/>
    <col min="13830" max="13830" width="9.140625" style="2" customWidth="1"/>
    <col min="13831" max="13831" width="2" style="2" customWidth="1"/>
    <col min="13832" max="13832" width="0" style="2" hidden="1" customWidth="1"/>
    <col min="13833" max="13833" width="1" style="2" customWidth="1"/>
    <col min="13834" max="13834" width="31" style="2" customWidth="1"/>
    <col min="13835" max="13835" width="3.42578125" style="2" customWidth="1"/>
    <col min="13836" max="13836" width="3.85546875" style="2" customWidth="1"/>
    <col min="13837" max="13837" width="2.7109375" style="2" customWidth="1"/>
    <col min="13838" max="13838" width="2.85546875" style="2" customWidth="1"/>
    <col min="13839" max="13839" width="3.85546875" style="2" customWidth="1"/>
    <col min="13840" max="13840" width="2.85546875" style="2" customWidth="1"/>
    <col min="13841" max="13841" width="2.42578125" style="2" customWidth="1"/>
    <col min="13842" max="13842" width="1.140625" style="2" customWidth="1"/>
    <col min="13843" max="13843" width="8.140625" style="2" customWidth="1"/>
    <col min="13844" max="13844" width="7.42578125" style="2" customWidth="1"/>
    <col min="13845" max="13845" width="9.28515625" style="2" customWidth="1"/>
    <col min="13846" max="13846" width="11.85546875" style="2" customWidth="1"/>
    <col min="13847" max="13847" width="11.28515625" style="2" bestFit="1" customWidth="1"/>
    <col min="13848" max="13848" width="19.7109375" style="2" customWidth="1"/>
    <col min="13849" max="13849" width="17.42578125" style="2" customWidth="1"/>
    <col min="13850" max="14080" width="9.140625" style="2"/>
    <col min="14081" max="14082" width="3.42578125" style="2" customWidth="1"/>
    <col min="14083" max="14083" width="2.85546875" style="2" customWidth="1"/>
    <col min="14084" max="14084" width="2.28515625" style="2" customWidth="1"/>
    <col min="14085" max="14085" width="1.85546875" style="2" customWidth="1"/>
    <col min="14086" max="14086" width="9.140625" style="2" customWidth="1"/>
    <col min="14087" max="14087" width="2" style="2" customWidth="1"/>
    <col min="14088" max="14088" width="0" style="2" hidden="1" customWidth="1"/>
    <col min="14089" max="14089" width="1" style="2" customWidth="1"/>
    <col min="14090" max="14090" width="31" style="2" customWidth="1"/>
    <col min="14091" max="14091" width="3.42578125" style="2" customWidth="1"/>
    <col min="14092" max="14092" width="3.85546875" style="2" customWidth="1"/>
    <col min="14093" max="14093" width="2.7109375" style="2" customWidth="1"/>
    <col min="14094" max="14094" width="2.85546875" style="2" customWidth="1"/>
    <col min="14095" max="14095" width="3.85546875" style="2" customWidth="1"/>
    <col min="14096" max="14096" width="2.85546875" style="2" customWidth="1"/>
    <col min="14097" max="14097" width="2.42578125" style="2" customWidth="1"/>
    <col min="14098" max="14098" width="1.140625" style="2" customWidth="1"/>
    <col min="14099" max="14099" width="8.140625" style="2" customWidth="1"/>
    <col min="14100" max="14100" width="7.42578125" style="2" customWidth="1"/>
    <col min="14101" max="14101" width="9.28515625" style="2" customWidth="1"/>
    <col min="14102" max="14102" width="11.85546875" style="2" customWidth="1"/>
    <col min="14103" max="14103" width="11.28515625" style="2" bestFit="1" customWidth="1"/>
    <col min="14104" max="14104" width="19.7109375" style="2" customWidth="1"/>
    <col min="14105" max="14105" width="17.42578125" style="2" customWidth="1"/>
    <col min="14106" max="14336" width="9.140625" style="2"/>
    <col min="14337" max="14338" width="3.42578125" style="2" customWidth="1"/>
    <col min="14339" max="14339" width="2.85546875" style="2" customWidth="1"/>
    <col min="14340" max="14340" width="2.28515625" style="2" customWidth="1"/>
    <col min="14341" max="14341" width="1.85546875" style="2" customWidth="1"/>
    <col min="14342" max="14342" width="9.140625" style="2" customWidth="1"/>
    <col min="14343" max="14343" width="2" style="2" customWidth="1"/>
    <col min="14344" max="14344" width="0" style="2" hidden="1" customWidth="1"/>
    <col min="14345" max="14345" width="1" style="2" customWidth="1"/>
    <col min="14346" max="14346" width="31" style="2" customWidth="1"/>
    <col min="14347" max="14347" width="3.42578125" style="2" customWidth="1"/>
    <col min="14348" max="14348" width="3.85546875" style="2" customWidth="1"/>
    <col min="14349" max="14349" width="2.7109375" style="2" customWidth="1"/>
    <col min="14350" max="14350" width="2.85546875" style="2" customWidth="1"/>
    <col min="14351" max="14351" width="3.85546875" style="2" customWidth="1"/>
    <col min="14352" max="14352" width="2.85546875" style="2" customWidth="1"/>
    <col min="14353" max="14353" width="2.42578125" style="2" customWidth="1"/>
    <col min="14354" max="14354" width="1.140625" style="2" customWidth="1"/>
    <col min="14355" max="14355" width="8.140625" style="2" customWidth="1"/>
    <col min="14356" max="14356" width="7.42578125" style="2" customWidth="1"/>
    <col min="14357" max="14357" width="9.28515625" style="2" customWidth="1"/>
    <col min="14358" max="14358" width="11.85546875" style="2" customWidth="1"/>
    <col min="14359" max="14359" width="11.28515625" style="2" bestFit="1" customWidth="1"/>
    <col min="14360" max="14360" width="19.7109375" style="2" customWidth="1"/>
    <col min="14361" max="14361" width="17.42578125" style="2" customWidth="1"/>
    <col min="14362" max="14592" width="9.140625" style="2"/>
    <col min="14593" max="14594" width="3.42578125" style="2" customWidth="1"/>
    <col min="14595" max="14595" width="2.85546875" style="2" customWidth="1"/>
    <col min="14596" max="14596" width="2.28515625" style="2" customWidth="1"/>
    <col min="14597" max="14597" width="1.85546875" style="2" customWidth="1"/>
    <col min="14598" max="14598" width="9.140625" style="2" customWidth="1"/>
    <col min="14599" max="14599" width="2" style="2" customWidth="1"/>
    <col min="14600" max="14600" width="0" style="2" hidden="1" customWidth="1"/>
    <col min="14601" max="14601" width="1" style="2" customWidth="1"/>
    <col min="14602" max="14602" width="31" style="2" customWidth="1"/>
    <col min="14603" max="14603" width="3.42578125" style="2" customWidth="1"/>
    <col min="14604" max="14604" width="3.85546875" style="2" customWidth="1"/>
    <col min="14605" max="14605" width="2.7109375" style="2" customWidth="1"/>
    <col min="14606" max="14606" width="2.85546875" style="2" customWidth="1"/>
    <col min="14607" max="14607" width="3.85546875" style="2" customWidth="1"/>
    <col min="14608" max="14608" width="2.85546875" style="2" customWidth="1"/>
    <col min="14609" max="14609" width="2.42578125" style="2" customWidth="1"/>
    <col min="14610" max="14610" width="1.140625" style="2" customWidth="1"/>
    <col min="14611" max="14611" width="8.140625" style="2" customWidth="1"/>
    <col min="14612" max="14612" width="7.42578125" style="2" customWidth="1"/>
    <col min="14613" max="14613" width="9.28515625" style="2" customWidth="1"/>
    <col min="14614" max="14614" width="11.85546875" style="2" customWidth="1"/>
    <col min="14615" max="14615" width="11.28515625" style="2" bestFit="1" customWidth="1"/>
    <col min="14616" max="14616" width="19.7109375" style="2" customWidth="1"/>
    <col min="14617" max="14617" width="17.42578125" style="2" customWidth="1"/>
    <col min="14618" max="14848" width="9.140625" style="2"/>
    <col min="14849" max="14850" width="3.42578125" style="2" customWidth="1"/>
    <col min="14851" max="14851" width="2.85546875" style="2" customWidth="1"/>
    <col min="14852" max="14852" width="2.28515625" style="2" customWidth="1"/>
    <col min="14853" max="14853" width="1.85546875" style="2" customWidth="1"/>
    <col min="14854" max="14854" width="9.140625" style="2" customWidth="1"/>
    <col min="14855" max="14855" width="2" style="2" customWidth="1"/>
    <col min="14856" max="14856" width="0" style="2" hidden="1" customWidth="1"/>
    <col min="14857" max="14857" width="1" style="2" customWidth="1"/>
    <col min="14858" max="14858" width="31" style="2" customWidth="1"/>
    <col min="14859" max="14859" width="3.42578125" style="2" customWidth="1"/>
    <col min="14860" max="14860" width="3.85546875" style="2" customWidth="1"/>
    <col min="14861" max="14861" width="2.7109375" style="2" customWidth="1"/>
    <col min="14862" max="14862" width="2.85546875" style="2" customWidth="1"/>
    <col min="14863" max="14863" width="3.85546875" style="2" customWidth="1"/>
    <col min="14864" max="14864" width="2.85546875" style="2" customWidth="1"/>
    <col min="14865" max="14865" width="2.42578125" style="2" customWidth="1"/>
    <col min="14866" max="14866" width="1.140625" style="2" customWidth="1"/>
    <col min="14867" max="14867" width="8.140625" style="2" customWidth="1"/>
    <col min="14868" max="14868" width="7.42578125" style="2" customWidth="1"/>
    <col min="14869" max="14869" width="9.28515625" style="2" customWidth="1"/>
    <col min="14870" max="14870" width="11.85546875" style="2" customWidth="1"/>
    <col min="14871" max="14871" width="11.28515625" style="2" bestFit="1" customWidth="1"/>
    <col min="14872" max="14872" width="19.7109375" style="2" customWidth="1"/>
    <col min="14873" max="14873" width="17.42578125" style="2" customWidth="1"/>
    <col min="14874" max="15104" width="9.140625" style="2"/>
    <col min="15105" max="15106" width="3.42578125" style="2" customWidth="1"/>
    <col min="15107" max="15107" width="2.85546875" style="2" customWidth="1"/>
    <col min="15108" max="15108" width="2.28515625" style="2" customWidth="1"/>
    <col min="15109" max="15109" width="1.85546875" style="2" customWidth="1"/>
    <col min="15110" max="15110" width="9.140625" style="2" customWidth="1"/>
    <col min="15111" max="15111" width="2" style="2" customWidth="1"/>
    <col min="15112" max="15112" width="0" style="2" hidden="1" customWidth="1"/>
    <col min="15113" max="15113" width="1" style="2" customWidth="1"/>
    <col min="15114" max="15114" width="31" style="2" customWidth="1"/>
    <col min="15115" max="15115" width="3.42578125" style="2" customWidth="1"/>
    <col min="15116" max="15116" width="3.85546875" style="2" customWidth="1"/>
    <col min="15117" max="15117" width="2.7109375" style="2" customWidth="1"/>
    <col min="15118" max="15118" width="2.85546875" style="2" customWidth="1"/>
    <col min="15119" max="15119" width="3.85546875" style="2" customWidth="1"/>
    <col min="15120" max="15120" width="2.85546875" style="2" customWidth="1"/>
    <col min="15121" max="15121" width="2.42578125" style="2" customWidth="1"/>
    <col min="15122" max="15122" width="1.140625" style="2" customWidth="1"/>
    <col min="15123" max="15123" width="8.140625" style="2" customWidth="1"/>
    <col min="15124" max="15124" width="7.42578125" style="2" customWidth="1"/>
    <col min="15125" max="15125" width="9.28515625" style="2" customWidth="1"/>
    <col min="15126" max="15126" width="11.85546875" style="2" customWidth="1"/>
    <col min="15127" max="15127" width="11.28515625" style="2" bestFit="1" customWidth="1"/>
    <col min="15128" max="15128" width="19.7109375" style="2" customWidth="1"/>
    <col min="15129" max="15129" width="17.42578125" style="2" customWidth="1"/>
    <col min="15130" max="15360" width="9.140625" style="2"/>
    <col min="15361" max="15362" width="3.42578125" style="2" customWidth="1"/>
    <col min="15363" max="15363" width="2.85546875" style="2" customWidth="1"/>
    <col min="15364" max="15364" width="2.28515625" style="2" customWidth="1"/>
    <col min="15365" max="15365" width="1.85546875" style="2" customWidth="1"/>
    <col min="15366" max="15366" width="9.140625" style="2" customWidth="1"/>
    <col min="15367" max="15367" width="2" style="2" customWidth="1"/>
    <col min="15368" max="15368" width="0" style="2" hidden="1" customWidth="1"/>
    <col min="15369" max="15369" width="1" style="2" customWidth="1"/>
    <col min="15370" max="15370" width="31" style="2" customWidth="1"/>
    <col min="15371" max="15371" width="3.42578125" style="2" customWidth="1"/>
    <col min="15372" max="15372" width="3.85546875" style="2" customWidth="1"/>
    <col min="15373" max="15373" width="2.7109375" style="2" customWidth="1"/>
    <col min="15374" max="15374" width="2.85546875" style="2" customWidth="1"/>
    <col min="15375" max="15375" width="3.85546875" style="2" customWidth="1"/>
    <col min="15376" max="15376" width="2.85546875" style="2" customWidth="1"/>
    <col min="15377" max="15377" width="2.42578125" style="2" customWidth="1"/>
    <col min="15378" max="15378" width="1.140625" style="2" customWidth="1"/>
    <col min="15379" max="15379" width="8.140625" style="2" customWidth="1"/>
    <col min="15380" max="15380" width="7.42578125" style="2" customWidth="1"/>
    <col min="15381" max="15381" width="9.28515625" style="2" customWidth="1"/>
    <col min="15382" max="15382" width="11.85546875" style="2" customWidth="1"/>
    <col min="15383" max="15383" width="11.28515625" style="2" bestFit="1" customWidth="1"/>
    <col min="15384" max="15384" width="19.7109375" style="2" customWidth="1"/>
    <col min="15385" max="15385" width="17.42578125" style="2" customWidth="1"/>
    <col min="15386" max="15616" width="9.140625" style="2"/>
    <col min="15617" max="15618" width="3.42578125" style="2" customWidth="1"/>
    <col min="15619" max="15619" width="2.85546875" style="2" customWidth="1"/>
    <col min="15620" max="15620" width="2.28515625" style="2" customWidth="1"/>
    <col min="15621" max="15621" width="1.85546875" style="2" customWidth="1"/>
    <col min="15622" max="15622" width="9.140625" style="2" customWidth="1"/>
    <col min="15623" max="15623" width="2" style="2" customWidth="1"/>
    <col min="15624" max="15624" width="0" style="2" hidden="1" customWidth="1"/>
    <col min="15625" max="15625" width="1" style="2" customWidth="1"/>
    <col min="15626" max="15626" width="31" style="2" customWidth="1"/>
    <col min="15627" max="15627" width="3.42578125" style="2" customWidth="1"/>
    <col min="15628" max="15628" width="3.85546875" style="2" customWidth="1"/>
    <col min="15629" max="15629" width="2.7109375" style="2" customWidth="1"/>
    <col min="15630" max="15630" width="2.85546875" style="2" customWidth="1"/>
    <col min="15631" max="15631" width="3.85546875" style="2" customWidth="1"/>
    <col min="15632" max="15632" width="2.85546875" style="2" customWidth="1"/>
    <col min="15633" max="15633" width="2.42578125" style="2" customWidth="1"/>
    <col min="15634" max="15634" width="1.140625" style="2" customWidth="1"/>
    <col min="15635" max="15635" width="8.140625" style="2" customWidth="1"/>
    <col min="15636" max="15636" width="7.42578125" style="2" customWidth="1"/>
    <col min="15637" max="15637" width="9.28515625" style="2" customWidth="1"/>
    <col min="15638" max="15638" width="11.85546875" style="2" customWidth="1"/>
    <col min="15639" max="15639" width="11.28515625" style="2" bestFit="1" customWidth="1"/>
    <col min="15640" max="15640" width="19.7109375" style="2" customWidth="1"/>
    <col min="15641" max="15641" width="17.42578125" style="2" customWidth="1"/>
    <col min="15642" max="15872" width="9.140625" style="2"/>
    <col min="15873" max="15874" width="3.42578125" style="2" customWidth="1"/>
    <col min="15875" max="15875" width="2.85546875" style="2" customWidth="1"/>
    <col min="15876" max="15876" width="2.28515625" style="2" customWidth="1"/>
    <col min="15877" max="15877" width="1.85546875" style="2" customWidth="1"/>
    <col min="15878" max="15878" width="9.140625" style="2" customWidth="1"/>
    <col min="15879" max="15879" width="2" style="2" customWidth="1"/>
    <col min="15880" max="15880" width="0" style="2" hidden="1" customWidth="1"/>
    <col min="15881" max="15881" width="1" style="2" customWidth="1"/>
    <col min="15882" max="15882" width="31" style="2" customWidth="1"/>
    <col min="15883" max="15883" width="3.42578125" style="2" customWidth="1"/>
    <col min="15884" max="15884" width="3.85546875" style="2" customWidth="1"/>
    <col min="15885" max="15885" width="2.7109375" style="2" customWidth="1"/>
    <col min="15886" max="15886" width="2.85546875" style="2" customWidth="1"/>
    <col min="15887" max="15887" width="3.85546875" style="2" customWidth="1"/>
    <col min="15888" max="15888" width="2.85546875" style="2" customWidth="1"/>
    <col min="15889" max="15889" width="2.42578125" style="2" customWidth="1"/>
    <col min="15890" max="15890" width="1.140625" style="2" customWidth="1"/>
    <col min="15891" max="15891" width="8.140625" style="2" customWidth="1"/>
    <col min="15892" max="15892" width="7.42578125" style="2" customWidth="1"/>
    <col min="15893" max="15893" width="9.28515625" style="2" customWidth="1"/>
    <col min="15894" max="15894" width="11.85546875" style="2" customWidth="1"/>
    <col min="15895" max="15895" width="11.28515625" style="2" bestFit="1" customWidth="1"/>
    <col min="15896" max="15896" width="19.7109375" style="2" customWidth="1"/>
    <col min="15897" max="15897" width="17.42578125" style="2" customWidth="1"/>
    <col min="15898" max="16128" width="9.140625" style="2"/>
    <col min="16129" max="16130" width="3.42578125" style="2" customWidth="1"/>
    <col min="16131" max="16131" width="2.85546875" style="2" customWidth="1"/>
    <col min="16132" max="16132" width="2.28515625" style="2" customWidth="1"/>
    <col min="16133" max="16133" width="1.85546875" style="2" customWidth="1"/>
    <col min="16134" max="16134" width="9.140625" style="2" customWidth="1"/>
    <col min="16135" max="16135" width="2" style="2" customWidth="1"/>
    <col min="16136" max="16136" width="0" style="2" hidden="1" customWidth="1"/>
    <col min="16137" max="16137" width="1" style="2" customWidth="1"/>
    <col min="16138" max="16138" width="31" style="2" customWidth="1"/>
    <col min="16139" max="16139" width="3.42578125" style="2" customWidth="1"/>
    <col min="16140" max="16140" width="3.85546875" style="2" customWidth="1"/>
    <col min="16141" max="16141" width="2.7109375" style="2" customWidth="1"/>
    <col min="16142" max="16142" width="2.85546875" style="2" customWidth="1"/>
    <col min="16143" max="16143" width="3.85546875" style="2" customWidth="1"/>
    <col min="16144" max="16144" width="2.85546875" style="2" customWidth="1"/>
    <col min="16145" max="16145" width="2.42578125" style="2" customWidth="1"/>
    <col min="16146" max="16146" width="1.140625" style="2" customWidth="1"/>
    <col min="16147" max="16147" width="8.140625" style="2" customWidth="1"/>
    <col min="16148" max="16148" width="7.42578125" style="2" customWidth="1"/>
    <col min="16149" max="16149" width="9.28515625" style="2" customWidth="1"/>
    <col min="16150" max="16150" width="11.85546875" style="2" customWidth="1"/>
    <col min="16151" max="16151" width="11.28515625" style="2" bestFit="1" customWidth="1"/>
    <col min="16152" max="16152" width="19.7109375" style="2" customWidth="1"/>
    <col min="16153" max="16153" width="17.42578125" style="2" customWidth="1"/>
    <col min="16154" max="16384" width="9.140625" style="2"/>
  </cols>
  <sheetData>
    <row r="1" spans="1:22" x14ac:dyDescent="0.2">
      <c r="A1" s="547" t="s">
        <v>17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9"/>
      <c r="V1" s="133" t="s">
        <v>18</v>
      </c>
    </row>
    <row r="2" spans="1:22" x14ac:dyDescent="0.2">
      <c r="A2" s="533" t="s">
        <v>19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5"/>
      <c r="V2" s="38" t="s">
        <v>20</v>
      </c>
    </row>
    <row r="3" spans="1:22" x14ac:dyDescent="0.2">
      <c r="A3" s="526" t="s">
        <v>21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38"/>
    </row>
    <row r="4" spans="1:22" x14ac:dyDescent="0.2">
      <c r="A4" s="526" t="s">
        <v>229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38"/>
    </row>
    <row r="5" spans="1:22" x14ac:dyDescent="0.2">
      <c r="A5" s="12" t="s">
        <v>22</v>
      </c>
      <c r="B5" s="13"/>
      <c r="C5" s="13"/>
      <c r="D5" s="13"/>
      <c r="E5" s="13"/>
      <c r="F5" s="13"/>
      <c r="G5" s="13" t="s">
        <v>23</v>
      </c>
      <c r="H5" s="13"/>
      <c r="I5" s="13"/>
      <c r="J5" s="232">
        <v>207</v>
      </c>
      <c r="K5" s="13"/>
      <c r="L5" s="14" t="s">
        <v>213</v>
      </c>
      <c r="M5" s="13"/>
      <c r="N5" s="13"/>
      <c r="O5" s="13"/>
      <c r="P5" s="15"/>
      <c r="Q5" s="13"/>
      <c r="R5" s="14"/>
      <c r="S5" s="13"/>
      <c r="T5" s="13"/>
      <c r="U5" s="13"/>
      <c r="V5" s="15"/>
    </row>
    <row r="6" spans="1:22" x14ac:dyDescent="0.2">
      <c r="A6" s="17" t="s">
        <v>25</v>
      </c>
      <c r="B6" s="18"/>
      <c r="C6" s="18"/>
      <c r="D6" s="18"/>
      <c r="E6" s="18"/>
      <c r="F6" s="18"/>
      <c r="G6" s="18" t="s">
        <v>23</v>
      </c>
      <c r="H6" s="18"/>
      <c r="I6" s="18"/>
      <c r="J6" s="472" t="s">
        <v>286</v>
      </c>
      <c r="K6" s="19"/>
      <c r="L6" s="19" t="s">
        <v>26</v>
      </c>
      <c r="M6" s="18"/>
      <c r="N6" s="18"/>
      <c r="O6" s="18"/>
      <c r="P6" s="20"/>
      <c r="Q6" s="19"/>
      <c r="R6" s="19"/>
      <c r="S6" s="18"/>
      <c r="T6" s="18"/>
      <c r="U6" s="18"/>
      <c r="V6" s="20"/>
    </row>
    <row r="7" spans="1:22" x14ac:dyDescent="0.2">
      <c r="A7" s="17" t="s">
        <v>27</v>
      </c>
      <c r="B7" s="18"/>
      <c r="C7" s="18"/>
      <c r="D7" s="18"/>
      <c r="E7" s="18"/>
      <c r="F7" s="18"/>
      <c r="G7" s="18" t="s">
        <v>28</v>
      </c>
      <c r="H7" s="18"/>
      <c r="I7" s="18"/>
      <c r="J7" s="472" t="s">
        <v>287</v>
      </c>
      <c r="K7" s="19"/>
      <c r="L7" s="19" t="s">
        <v>26</v>
      </c>
      <c r="M7" s="18"/>
      <c r="N7" s="18"/>
      <c r="O7" s="18"/>
      <c r="P7" s="20"/>
      <c r="Q7" s="19"/>
      <c r="R7" s="19"/>
      <c r="S7" s="18"/>
      <c r="T7" s="18"/>
      <c r="U7" s="18"/>
      <c r="V7" s="20"/>
    </row>
    <row r="8" spans="1:22" x14ac:dyDescent="0.2">
      <c r="A8" s="17" t="s">
        <v>29</v>
      </c>
      <c r="B8" s="18"/>
      <c r="C8" s="18"/>
      <c r="D8" s="18"/>
      <c r="E8" s="18"/>
      <c r="F8" s="18"/>
      <c r="G8" s="18" t="s">
        <v>23</v>
      </c>
      <c r="H8" s="18"/>
      <c r="I8" s="18"/>
      <c r="J8" s="472" t="s">
        <v>288</v>
      </c>
      <c r="K8" s="18"/>
      <c r="L8" s="574" t="s">
        <v>289</v>
      </c>
      <c r="M8" s="574"/>
      <c r="N8" s="574"/>
      <c r="O8" s="574"/>
      <c r="P8" s="574"/>
      <c r="Q8" s="574"/>
      <c r="R8" s="574"/>
      <c r="S8" s="574"/>
      <c r="T8" s="574"/>
      <c r="U8" s="574"/>
      <c r="V8" s="575"/>
    </row>
    <row r="9" spans="1:22" ht="15" customHeight="1" x14ac:dyDescent="0.2">
      <c r="A9" s="17" t="s">
        <v>30</v>
      </c>
      <c r="B9" s="18"/>
      <c r="C9" s="18"/>
      <c r="D9" s="18"/>
      <c r="E9" s="18"/>
      <c r="F9" s="18"/>
      <c r="G9" s="18" t="s">
        <v>23</v>
      </c>
      <c r="H9" s="18"/>
      <c r="I9" s="18"/>
      <c r="J9" s="472" t="s">
        <v>291</v>
      </c>
      <c r="K9" s="19"/>
      <c r="L9" s="592" t="s">
        <v>290</v>
      </c>
      <c r="M9" s="592"/>
      <c r="N9" s="592"/>
      <c r="O9" s="592"/>
      <c r="P9" s="592"/>
      <c r="Q9" s="592"/>
      <c r="R9" s="592"/>
      <c r="S9" s="592"/>
      <c r="T9" s="592"/>
      <c r="U9" s="592"/>
      <c r="V9" s="593"/>
    </row>
    <row r="10" spans="1:22" x14ac:dyDescent="0.2">
      <c r="A10" s="17" t="s">
        <v>31</v>
      </c>
      <c r="B10" s="18"/>
      <c r="C10" s="18"/>
      <c r="D10" s="18"/>
      <c r="E10" s="18"/>
      <c r="F10" s="18"/>
      <c r="G10" s="18" t="s">
        <v>23</v>
      </c>
      <c r="H10" s="18"/>
      <c r="I10" s="18"/>
      <c r="J10" s="18" t="s">
        <v>230</v>
      </c>
      <c r="K10" s="18"/>
      <c r="L10" s="18"/>
      <c r="M10" s="18"/>
      <c r="N10" s="18"/>
      <c r="O10" s="18"/>
      <c r="P10" s="169"/>
      <c r="Q10" s="18"/>
      <c r="R10" s="18"/>
      <c r="S10" s="18"/>
      <c r="T10" s="18"/>
      <c r="U10" s="18"/>
      <c r="V10" s="20"/>
    </row>
    <row r="11" spans="1:22" x14ac:dyDescent="0.2">
      <c r="A11" s="17" t="s">
        <v>32</v>
      </c>
      <c r="B11" s="18"/>
      <c r="C11" s="18"/>
      <c r="D11" s="18"/>
      <c r="E11" s="18"/>
      <c r="F11" s="18"/>
      <c r="G11" s="18" t="s">
        <v>23</v>
      </c>
      <c r="H11" s="18"/>
      <c r="I11" s="18"/>
      <c r="J11" s="18" t="s">
        <v>26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0"/>
    </row>
    <row r="12" spans="1:22" x14ac:dyDescent="0.2">
      <c r="A12" s="12" t="s">
        <v>33</v>
      </c>
      <c r="B12" s="13"/>
      <c r="C12" s="13"/>
      <c r="D12" s="13"/>
      <c r="E12" s="13"/>
      <c r="F12" s="13"/>
      <c r="G12" s="13" t="s">
        <v>23</v>
      </c>
      <c r="H12" s="13"/>
      <c r="I12" s="13"/>
      <c r="J12" s="13" t="s">
        <v>231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5"/>
    </row>
    <row r="13" spans="1:22" x14ac:dyDescent="0.2">
      <c r="A13" s="515" t="s">
        <v>34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7"/>
    </row>
    <row r="14" spans="1:22" x14ac:dyDescent="0.2">
      <c r="A14" s="230" t="s">
        <v>35</v>
      </c>
      <c r="B14" s="22"/>
      <c r="C14" s="22"/>
      <c r="D14" s="231"/>
      <c r="E14" s="231"/>
      <c r="F14" s="231"/>
      <c r="G14" s="518" t="s">
        <v>36</v>
      </c>
      <c r="H14" s="519"/>
      <c r="I14" s="519"/>
      <c r="J14" s="520"/>
      <c r="K14" s="520"/>
      <c r="L14" s="520"/>
      <c r="M14" s="520"/>
      <c r="N14" s="520"/>
      <c r="O14" s="520"/>
      <c r="P14" s="520"/>
      <c r="Q14" s="520"/>
      <c r="R14" s="520"/>
      <c r="S14" s="520"/>
      <c r="T14" s="518" t="s">
        <v>37</v>
      </c>
      <c r="U14" s="520"/>
      <c r="V14" s="521"/>
    </row>
    <row r="15" spans="1:22" ht="24.95" customHeight="1" x14ac:dyDescent="0.2">
      <c r="A15" s="578" t="s">
        <v>38</v>
      </c>
      <c r="B15" s="579"/>
      <c r="C15" s="579"/>
      <c r="D15" s="579"/>
      <c r="E15" s="579"/>
      <c r="F15" s="580"/>
      <c r="G15" s="25"/>
      <c r="H15" s="25"/>
      <c r="I15" s="25"/>
      <c r="J15" s="522" t="s">
        <v>129</v>
      </c>
      <c r="K15" s="522"/>
      <c r="L15" s="522"/>
      <c r="M15" s="522"/>
      <c r="N15" s="522"/>
      <c r="O15" s="522"/>
      <c r="P15" s="522"/>
      <c r="Q15" s="522"/>
      <c r="R15" s="522"/>
      <c r="S15" s="523"/>
      <c r="T15" s="501">
        <v>1</v>
      </c>
      <c r="U15" s="502"/>
      <c r="V15" s="503"/>
    </row>
    <row r="16" spans="1:22" x14ac:dyDescent="0.2">
      <c r="A16" s="581"/>
      <c r="B16" s="582"/>
      <c r="C16" s="582"/>
      <c r="D16" s="582"/>
      <c r="E16" s="582"/>
      <c r="F16" s="583"/>
      <c r="G16" s="28"/>
      <c r="H16" s="28"/>
      <c r="I16" s="28"/>
      <c r="J16" s="584" t="s">
        <v>214</v>
      </c>
      <c r="K16" s="584"/>
      <c r="L16" s="584"/>
      <c r="M16" s="584"/>
      <c r="N16" s="584"/>
      <c r="O16" s="584"/>
      <c r="P16" s="584"/>
      <c r="Q16" s="584"/>
      <c r="R16" s="584"/>
      <c r="S16" s="585"/>
      <c r="T16" s="501">
        <v>1</v>
      </c>
      <c r="U16" s="502"/>
      <c r="V16" s="503"/>
    </row>
    <row r="17" spans="1:24" x14ac:dyDescent="0.2">
      <c r="A17" s="27" t="s">
        <v>39</v>
      </c>
      <c r="B17" s="28"/>
      <c r="C17" s="28"/>
      <c r="D17" s="28"/>
      <c r="E17" s="28"/>
      <c r="F17" s="29"/>
      <c r="G17" s="28"/>
      <c r="H17" s="28"/>
      <c r="I17" s="28"/>
      <c r="J17" s="28" t="s">
        <v>40</v>
      </c>
      <c r="K17" s="28"/>
      <c r="L17" s="28"/>
      <c r="M17" s="28"/>
      <c r="N17" s="28"/>
      <c r="O17" s="28"/>
      <c r="P17" s="28"/>
      <c r="Q17" s="28"/>
      <c r="R17" s="28"/>
      <c r="S17" s="29"/>
      <c r="T17" s="524">
        <f>V29</f>
        <v>35000000</v>
      </c>
      <c r="U17" s="525"/>
      <c r="V17" s="30"/>
      <c r="X17" s="2">
        <v>60000000</v>
      </c>
    </row>
    <row r="18" spans="1:24" x14ac:dyDescent="0.2">
      <c r="A18" s="150" t="s">
        <v>41</v>
      </c>
      <c r="B18" s="151"/>
      <c r="C18" s="151"/>
      <c r="D18" s="151"/>
      <c r="E18" s="151"/>
      <c r="F18" s="152"/>
      <c r="G18" s="151"/>
      <c r="H18" s="151"/>
      <c r="I18" s="151"/>
      <c r="J18" s="258" t="s">
        <v>215</v>
      </c>
      <c r="K18" s="151"/>
      <c r="L18" s="151"/>
      <c r="M18" s="151"/>
      <c r="N18" s="151"/>
      <c r="O18" s="151"/>
      <c r="P18" s="151"/>
      <c r="Q18" s="151"/>
      <c r="R18" s="151"/>
      <c r="S18" s="152"/>
      <c r="T18" s="153">
        <v>7</v>
      </c>
      <c r="U18" s="151" t="s">
        <v>130</v>
      </c>
      <c r="V18" s="154"/>
    </row>
    <row r="19" spans="1:24" x14ac:dyDescent="0.2">
      <c r="A19" s="155"/>
      <c r="B19" s="51"/>
      <c r="C19" s="51"/>
      <c r="D19" s="51"/>
      <c r="E19" s="51"/>
      <c r="F19" s="52"/>
      <c r="G19" s="51"/>
      <c r="H19" s="51"/>
      <c r="I19" s="51"/>
      <c r="J19" s="51" t="s">
        <v>216</v>
      </c>
      <c r="K19" s="51"/>
      <c r="L19" s="51"/>
      <c r="M19" s="51"/>
      <c r="N19" s="51"/>
      <c r="O19" s="51"/>
      <c r="P19" s="51"/>
      <c r="Q19" s="51"/>
      <c r="R19" s="51"/>
      <c r="S19" s="52"/>
      <c r="T19" s="156">
        <v>7</v>
      </c>
      <c r="U19" s="51" t="s">
        <v>130</v>
      </c>
      <c r="V19" s="157"/>
    </row>
    <row r="20" spans="1:24" x14ac:dyDescent="0.2">
      <c r="A20" s="158"/>
      <c r="B20" s="98"/>
      <c r="C20" s="98"/>
      <c r="D20" s="98"/>
      <c r="E20" s="98"/>
      <c r="F20" s="99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9"/>
      <c r="T20" s="159"/>
      <c r="U20" s="98"/>
      <c r="V20" s="160"/>
    </row>
    <row r="21" spans="1:24" x14ac:dyDescent="0.2">
      <c r="A21" s="578" t="s">
        <v>43</v>
      </c>
      <c r="B21" s="597"/>
      <c r="C21" s="597"/>
      <c r="D21" s="597"/>
      <c r="E21" s="597"/>
      <c r="F21" s="598"/>
      <c r="G21" s="14"/>
      <c r="H21" s="14"/>
      <c r="I21" s="14"/>
      <c r="J21" s="14" t="s">
        <v>217</v>
      </c>
      <c r="K21" s="14"/>
      <c r="L21" s="14"/>
      <c r="M21" s="14"/>
      <c r="N21" s="14"/>
      <c r="O21" s="14"/>
      <c r="P21" s="14"/>
      <c r="Q21" s="14"/>
      <c r="R21" s="14"/>
      <c r="S21" s="32"/>
      <c r="T21" s="594">
        <v>1</v>
      </c>
      <c r="U21" s="595"/>
      <c r="V21" s="596"/>
    </row>
    <row r="22" spans="1:24" ht="15" customHeight="1" x14ac:dyDescent="0.2">
      <c r="A22" s="599"/>
      <c r="B22" s="600"/>
      <c r="C22" s="600"/>
      <c r="D22" s="600"/>
      <c r="E22" s="600"/>
      <c r="F22" s="601"/>
      <c r="G22" s="14"/>
      <c r="H22" s="14"/>
      <c r="I22" s="14"/>
      <c r="J22" s="363" t="s">
        <v>227</v>
      </c>
      <c r="K22" s="14"/>
      <c r="L22" s="14"/>
      <c r="M22" s="14"/>
      <c r="N22" s="14"/>
      <c r="O22" s="14"/>
      <c r="P22" s="14"/>
      <c r="Q22" s="14"/>
      <c r="R22" s="14"/>
      <c r="S22" s="32"/>
      <c r="T22" s="501">
        <v>1</v>
      </c>
      <c r="U22" s="502"/>
      <c r="V22" s="503"/>
    </row>
    <row r="23" spans="1:24" x14ac:dyDescent="0.2">
      <c r="A23" s="24" t="s">
        <v>45</v>
      </c>
      <c r="B23" s="25"/>
      <c r="C23" s="25"/>
      <c r="D23" s="25"/>
      <c r="E23" s="25"/>
      <c r="F23" s="26"/>
      <c r="G23" s="25"/>
      <c r="H23" s="25"/>
      <c r="I23" s="25"/>
      <c r="J23" s="25" t="s">
        <v>134</v>
      </c>
      <c r="K23" s="25"/>
      <c r="L23" s="25"/>
      <c r="M23" s="25"/>
      <c r="N23" s="25"/>
      <c r="O23" s="25"/>
      <c r="P23" s="25"/>
      <c r="Q23" s="25"/>
      <c r="R23" s="25"/>
      <c r="S23" s="26"/>
      <c r="T23" s="501">
        <v>1</v>
      </c>
      <c r="U23" s="502"/>
      <c r="V23" s="503"/>
    </row>
    <row r="24" spans="1:24" x14ac:dyDescent="0.2">
      <c r="A24" s="526" t="s">
        <v>46</v>
      </c>
      <c r="B24" s="527"/>
      <c r="C24" s="527"/>
      <c r="D24" s="527"/>
      <c r="E24" s="527"/>
      <c r="F24" s="527"/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9"/>
    </row>
    <row r="25" spans="1:24" x14ac:dyDescent="0.2">
      <c r="A25" s="530" t="s">
        <v>47</v>
      </c>
      <c r="B25" s="531"/>
      <c r="C25" s="531"/>
      <c r="D25" s="531"/>
      <c r="E25" s="531"/>
      <c r="F25" s="532"/>
      <c r="G25" s="536" t="s">
        <v>48</v>
      </c>
      <c r="H25" s="531"/>
      <c r="I25" s="531"/>
      <c r="J25" s="531"/>
      <c r="K25" s="531"/>
      <c r="L25" s="531"/>
      <c r="M25" s="531"/>
      <c r="N25" s="531"/>
      <c r="O25" s="531"/>
      <c r="P25" s="531"/>
      <c r="Q25" s="531"/>
      <c r="R25" s="532"/>
      <c r="S25" s="527" t="s">
        <v>0</v>
      </c>
      <c r="T25" s="527"/>
      <c r="U25" s="527"/>
      <c r="V25" s="538" t="s">
        <v>1</v>
      </c>
    </row>
    <row r="26" spans="1:24" ht="24" x14ac:dyDescent="0.2">
      <c r="A26" s="533"/>
      <c r="B26" s="534"/>
      <c r="C26" s="534"/>
      <c r="D26" s="534"/>
      <c r="E26" s="534"/>
      <c r="F26" s="535"/>
      <c r="G26" s="537"/>
      <c r="H26" s="534"/>
      <c r="I26" s="534"/>
      <c r="J26" s="534"/>
      <c r="K26" s="534"/>
      <c r="L26" s="534"/>
      <c r="M26" s="534"/>
      <c r="N26" s="534"/>
      <c r="O26" s="534"/>
      <c r="P26" s="534"/>
      <c r="Q26" s="534"/>
      <c r="R26" s="535"/>
      <c r="S26" s="229" t="s">
        <v>49</v>
      </c>
      <c r="T26" s="229" t="s">
        <v>50</v>
      </c>
      <c r="U26" s="229" t="s">
        <v>51</v>
      </c>
      <c r="V26" s="538"/>
    </row>
    <row r="27" spans="1:24" x14ac:dyDescent="0.2">
      <c r="A27" s="539">
        <v>1</v>
      </c>
      <c r="B27" s="540"/>
      <c r="C27" s="540"/>
      <c r="D27" s="540"/>
      <c r="E27" s="540"/>
      <c r="F27" s="541"/>
      <c r="G27" s="528">
        <v>2</v>
      </c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37">
        <v>3</v>
      </c>
      <c r="T27" s="37">
        <v>4</v>
      </c>
      <c r="U27" s="37">
        <v>5</v>
      </c>
      <c r="V27" s="38">
        <v>6</v>
      </c>
    </row>
    <row r="28" spans="1:24" x14ac:dyDescent="0.2">
      <c r="A28" s="39"/>
      <c r="B28" s="181"/>
      <c r="C28" s="181"/>
      <c r="D28" s="181"/>
      <c r="E28" s="181"/>
      <c r="F28" s="41"/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/>
      <c r="S28" s="45"/>
      <c r="T28" s="45"/>
      <c r="U28" s="45"/>
      <c r="V28" s="46"/>
    </row>
    <row r="29" spans="1:24" x14ac:dyDescent="0.2">
      <c r="A29" s="478" t="s">
        <v>299</v>
      </c>
      <c r="B29" s="48"/>
      <c r="C29" s="48"/>
      <c r="D29" s="48"/>
      <c r="E29" s="48"/>
      <c r="F29" s="49"/>
      <c r="G29" s="50" t="s">
        <v>52</v>
      </c>
      <c r="H29" s="9"/>
      <c r="I29" s="9"/>
      <c r="J29" s="9"/>
      <c r="K29" s="51"/>
      <c r="L29" s="51"/>
      <c r="M29" s="51"/>
      <c r="N29" s="51"/>
      <c r="O29" s="51"/>
      <c r="P29" s="51"/>
      <c r="Q29" s="51"/>
      <c r="R29" s="52"/>
      <c r="S29" s="53"/>
      <c r="T29" s="54"/>
      <c r="U29" s="54"/>
      <c r="V29" s="55">
        <f>V30</f>
        <v>35000000</v>
      </c>
    </row>
    <row r="30" spans="1:24" x14ac:dyDescent="0.2">
      <c r="A30" s="478" t="s">
        <v>300</v>
      </c>
      <c r="B30" s="48"/>
      <c r="C30" s="48"/>
      <c r="D30" s="48"/>
      <c r="E30" s="48"/>
      <c r="F30" s="49"/>
      <c r="G30" s="50" t="s">
        <v>53</v>
      </c>
      <c r="H30" s="9"/>
      <c r="I30" s="9"/>
      <c r="J30" s="9"/>
      <c r="K30" s="51"/>
      <c r="L30" s="51"/>
      <c r="M30" s="51"/>
      <c r="N30" s="51"/>
      <c r="O30" s="51"/>
      <c r="P30" s="51"/>
      <c r="Q30" s="51"/>
      <c r="R30" s="52"/>
      <c r="S30" s="53"/>
      <c r="T30" s="54"/>
      <c r="U30" s="54"/>
      <c r="V30" s="55">
        <f>V31+V40</f>
        <v>35000000</v>
      </c>
    </row>
    <row r="31" spans="1:24" x14ac:dyDescent="0.2">
      <c r="A31" s="478" t="s">
        <v>301</v>
      </c>
      <c r="B31" s="48"/>
      <c r="C31" s="48"/>
      <c r="D31" s="48"/>
      <c r="E31" s="48"/>
      <c r="F31" s="57"/>
      <c r="G31" s="50" t="s">
        <v>54</v>
      </c>
      <c r="H31" s="9"/>
      <c r="I31" s="9"/>
      <c r="J31" s="9"/>
      <c r="K31" s="51"/>
      <c r="L31" s="51"/>
      <c r="M31" s="51"/>
      <c r="N31" s="51"/>
      <c r="O31" s="51"/>
      <c r="P31" s="51"/>
      <c r="Q31" s="51"/>
      <c r="R31" s="52"/>
      <c r="S31" s="53"/>
      <c r="T31" s="54"/>
      <c r="U31" s="54"/>
      <c r="V31" s="55">
        <f>V32</f>
        <v>3750000</v>
      </c>
    </row>
    <row r="32" spans="1:24" x14ac:dyDescent="0.2">
      <c r="A32" s="478" t="s">
        <v>302</v>
      </c>
      <c r="B32" s="48"/>
      <c r="C32" s="48"/>
      <c r="D32" s="48"/>
      <c r="E32" s="48"/>
      <c r="F32" s="57"/>
      <c r="G32" s="241" t="s">
        <v>55</v>
      </c>
      <c r="H32" s="79"/>
      <c r="I32" s="79"/>
      <c r="J32" s="79"/>
      <c r="K32" s="80"/>
      <c r="L32" s="80"/>
      <c r="M32" s="80"/>
      <c r="N32" s="80"/>
      <c r="O32" s="80"/>
      <c r="P32" s="80"/>
      <c r="Q32" s="80"/>
      <c r="R32" s="242"/>
      <c r="S32" s="82"/>
      <c r="T32" s="243"/>
      <c r="U32" s="243"/>
      <c r="V32" s="244">
        <f>V33</f>
        <v>3750000</v>
      </c>
    </row>
    <row r="33" spans="1:24" x14ac:dyDescent="0.2">
      <c r="A33" s="478" t="s">
        <v>303</v>
      </c>
      <c r="B33" s="48"/>
      <c r="C33" s="48"/>
      <c r="D33" s="48"/>
      <c r="E33" s="48"/>
      <c r="F33" s="57"/>
      <c r="G33" s="241" t="s">
        <v>218</v>
      </c>
      <c r="H33" s="79"/>
      <c r="I33" s="79"/>
      <c r="J33" s="79"/>
      <c r="K33" s="80"/>
      <c r="L33" s="80"/>
      <c r="M33" s="80"/>
      <c r="N33" s="80"/>
      <c r="O33" s="80"/>
      <c r="P33" s="80"/>
      <c r="Q33" s="80"/>
      <c r="R33" s="242"/>
      <c r="S33" s="82"/>
      <c r="T33" s="243"/>
      <c r="U33" s="243"/>
      <c r="V33" s="244">
        <f>V34</f>
        <v>3750000</v>
      </c>
    </row>
    <row r="34" spans="1:24" x14ac:dyDescent="0.2">
      <c r="A34" s="47"/>
      <c r="B34" s="48"/>
      <c r="C34" s="48"/>
      <c r="D34" s="48"/>
      <c r="E34" s="48"/>
      <c r="F34" s="57"/>
      <c r="G34" s="241" t="s">
        <v>360</v>
      </c>
      <c r="H34" s="79"/>
      <c r="I34" s="79"/>
      <c r="J34" s="79"/>
      <c r="K34" s="80"/>
      <c r="L34" s="80"/>
      <c r="M34" s="80"/>
      <c r="N34" s="80"/>
      <c r="O34" s="80"/>
      <c r="P34" s="80"/>
      <c r="Q34" s="80"/>
      <c r="R34" s="242"/>
      <c r="S34" s="82"/>
      <c r="T34" s="243"/>
      <c r="U34" s="243"/>
      <c r="V34" s="244">
        <f>SUM(V35:V38)</f>
        <v>3750000</v>
      </c>
    </row>
    <row r="35" spans="1:24" x14ac:dyDescent="0.2">
      <c r="A35" s="47"/>
      <c r="B35" s="48"/>
      <c r="C35" s="48"/>
      <c r="D35" s="48"/>
      <c r="E35" s="48"/>
      <c r="F35" s="57"/>
      <c r="G35" s="241"/>
      <c r="H35" s="79"/>
      <c r="I35" s="80" t="s">
        <v>64</v>
      </c>
      <c r="J35" s="80"/>
      <c r="K35" s="246">
        <v>1</v>
      </c>
      <c r="L35" s="246" t="s">
        <v>56</v>
      </c>
      <c r="M35" s="246" t="s">
        <v>57</v>
      </c>
      <c r="N35" s="246">
        <v>5</v>
      </c>
      <c r="O35" s="246" t="s">
        <v>58</v>
      </c>
      <c r="P35" s="80"/>
      <c r="Q35" s="80"/>
      <c r="R35" s="242"/>
      <c r="S35" s="82">
        <f>K35*N35</f>
        <v>5</v>
      </c>
      <c r="T35" s="82" t="s">
        <v>4</v>
      </c>
      <c r="U35" s="247">
        <v>175000</v>
      </c>
      <c r="V35" s="245">
        <f>S35*U35</f>
        <v>875000</v>
      </c>
    </row>
    <row r="36" spans="1:24" x14ac:dyDescent="0.2">
      <c r="A36" s="47"/>
      <c r="B36" s="48"/>
      <c r="C36" s="48"/>
      <c r="D36" s="48"/>
      <c r="E36" s="48"/>
      <c r="F36" s="57"/>
      <c r="G36" s="241"/>
      <c r="H36" s="79"/>
      <c r="I36" s="80" t="s">
        <v>65</v>
      </c>
      <c r="J36" s="80"/>
      <c r="K36" s="246">
        <v>1</v>
      </c>
      <c r="L36" s="246" t="s">
        <v>56</v>
      </c>
      <c r="M36" s="246" t="s">
        <v>57</v>
      </c>
      <c r="N36" s="246">
        <v>5</v>
      </c>
      <c r="O36" s="246" t="s">
        <v>293</v>
      </c>
      <c r="P36" s="80"/>
      <c r="Q36" s="80"/>
      <c r="R36" s="242"/>
      <c r="S36" s="82">
        <f t="shared" ref="S36:S38" si="0">K36*N36</f>
        <v>5</v>
      </c>
      <c r="T36" s="82" t="s">
        <v>4</v>
      </c>
      <c r="U36" s="247">
        <v>150000</v>
      </c>
      <c r="V36" s="245">
        <f t="shared" ref="V36:V38" si="1">S36*U36</f>
        <v>750000</v>
      </c>
    </row>
    <row r="37" spans="1:24" s="3" customFormat="1" x14ac:dyDescent="0.2">
      <c r="A37" s="61"/>
      <c r="B37" s="56"/>
      <c r="C37" s="56"/>
      <c r="D37" s="56"/>
      <c r="E37" s="56"/>
      <c r="F37" s="57"/>
      <c r="G37" s="165"/>
      <c r="H37" s="136"/>
      <c r="I37" s="136" t="s">
        <v>66</v>
      </c>
      <c r="J37" s="80"/>
      <c r="K37" s="246">
        <v>1</v>
      </c>
      <c r="L37" s="246" t="s">
        <v>56</v>
      </c>
      <c r="M37" s="246" t="s">
        <v>57</v>
      </c>
      <c r="N37" s="246">
        <v>5</v>
      </c>
      <c r="O37" s="246" t="s">
        <v>58</v>
      </c>
      <c r="P37" s="80"/>
      <c r="Q37" s="80"/>
      <c r="R37" s="81"/>
      <c r="S37" s="82">
        <f t="shared" si="0"/>
        <v>5</v>
      </c>
      <c r="T37" s="82" t="s">
        <v>4</v>
      </c>
      <c r="U37" s="248">
        <v>125000</v>
      </c>
      <c r="V37" s="245">
        <f t="shared" si="1"/>
        <v>625000</v>
      </c>
    </row>
    <row r="38" spans="1:24" s="3" customFormat="1" x14ac:dyDescent="0.2">
      <c r="A38" s="61"/>
      <c r="B38" s="56"/>
      <c r="C38" s="56"/>
      <c r="D38" s="56"/>
      <c r="E38" s="56"/>
      <c r="F38" s="57"/>
      <c r="G38" s="165"/>
      <c r="H38" s="136"/>
      <c r="I38" s="136" t="s">
        <v>67</v>
      </c>
      <c r="J38" s="80"/>
      <c r="K38" s="246">
        <v>3</v>
      </c>
      <c r="L38" s="246" t="s">
        <v>56</v>
      </c>
      <c r="M38" s="246" t="s">
        <v>57</v>
      </c>
      <c r="N38" s="246">
        <v>5</v>
      </c>
      <c r="O38" s="246" t="s">
        <v>58</v>
      </c>
      <c r="P38" s="80"/>
      <c r="Q38" s="80"/>
      <c r="R38" s="81"/>
      <c r="S38" s="82">
        <f t="shared" si="0"/>
        <v>15</v>
      </c>
      <c r="T38" s="82" t="s">
        <v>4</v>
      </c>
      <c r="U38" s="248">
        <v>100000</v>
      </c>
      <c r="V38" s="245">
        <f t="shared" si="1"/>
        <v>1500000</v>
      </c>
    </row>
    <row r="39" spans="1:24" s="3" customFormat="1" x14ac:dyDescent="0.2">
      <c r="A39" s="61"/>
      <c r="B39" s="56"/>
      <c r="C39" s="56"/>
      <c r="D39" s="56"/>
      <c r="E39" s="56"/>
      <c r="F39" s="57"/>
      <c r="G39" s="165"/>
      <c r="H39" s="136"/>
      <c r="I39" s="136"/>
      <c r="J39" s="80"/>
      <c r="K39" s="80"/>
      <c r="L39" s="80"/>
      <c r="M39" s="80"/>
      <c r="N39" s="80"/>
      <c r="O39" s="80"/>
      <c r="P39" s="80"/>
      <c r="Q39" s="80"/>
      <c r="R39" s="81"/>
      <c r="S39" s="82"/>
      <c r="T39" s="82"/>
      <c r="U39" s="83"/>
      <c r="V39" s="166"/>
    </row>
    <row r="40" spans="1:24" s="3" customFormat="1" x14ac:dyDescent="0.2">
      <c r="A40" s="478" t="s">
        <v>304</v>
      </c>
      <c r="B40" s="56"/>
      <c r="C40" s="56"/>
      <c r="D40" s="56"/>
      <c r="E40" s="56"/>
      <c r="F40" s="57"/>
      <c r="G40" s="66" t="s">
        <v>68</v>
      </c>
      <c r="H40" s="67"/>
      <c r="I40" s="67"/>
      <c r="J40" s="9"/>
      <c r="K40" s="51"/>
      <c r="L40" s="51"/>
      <c r="M40" s="51"/>
      <c r="N40" s="51"/>
      <c r="O40" s="51"/>
      <c r="P40" s="51"/>
      <c r="Q40" s="51"/>
      <c r="R40" s="68"/>
      <c r="S40" s="53"/>
      <c r="T40" s="53"/>
      <c r="U40" s="69"/>
      <c r="V40" s="70">
        <f>V41+V62+V77+V81+V60</f>
        <v>31250000</v>
      </c>
    </row>
    <row r="41" spans="1:24" s="3" customFormat="1" x14ac:dyDescent="0.2">
      <c r="A41" s="478" t="s">
        <v>305</v>
      </c>
      <c r="B41" s="56"/>
      <c r="C41" s="56"/>
      <c r="D41" s="56"/>
      <c r="E41" s="56"/>
      <c r="F41" s="57"/>
      <c r="G41" s="66" t="s">
        <v>69</v>
      </c>
      <c r="H41" s="67"/>
      <c r="I41" s="67"/>
      <c r="J41" s="9"/>
      <c r="K41" s="51"/>
      <c r="L41" s="51"/>
      <c r="M41" s="51"/>
      <c r="N41" s="51"/>
      <c r="O41" s="51"/>
      <c r="P41" s="51"/>
      <c r="Q41" s="51"/>
      <c r="R41" s="68"/>
      <c r="S41" s="53"/>
      <c r="T41" s="53"/>
      <c r="U41" s="69"/>
      <c r="V41" s="70">
        <f>V42</f>
        <v>1317100</v>
      </c>
    </row>
    <row r="42" spans="1:24" s="3" customFormat="1" x14ac:dyDescent="0.2">
      <c r="A42" s="478" t="s">
        <v>306</v>
      </c>
      <c r="B42" s="56"/>
      <c r="C42" s="56"/>
      <c r="D42" s="56"/>
      <c r="E42" s="56"/>
      <c r="F42" s="57"/>
      <c r="G42" s="66" t="s">
        <v>160</v>
      </c>
      <c r="H42" s="67"/>
      <c r="I42" s="67"/>
      <c r="J42" s="9"/>
      <c r="K42" s="51"/>
      <c r="L42" s="51"/>
      <c r="M42" s="51"/>
      <c r="N42" s="51"/>
      <c r="O42" s="51"/>
      <c r="P42" s="51"/>
      <c r="Q42" s="51"/>
      <c r="R42" s="68"/>
      <c r="S42" s="53"/>
      <c r="T42" s="53"/>
      <c r="U42" s="69"/>
      <c r="V42" s="70">
        <f>SUM(V43:V57)</f>
        <v>1317100</v>
      </c>
    </row>
    <row r="43" spans="1:24" s="3" customFormat="1" x14ac:dyDescent="0.2">
      <c r="A43" s="61"/>
      <c r="B43" s="56"/>
      <c r="C43" s="56"/>
      <c r="D43" s="56"/>
      <c r="E43" s="56"/>
      <c r="F43" s="57"/>
      <c r="G43" s="71" t="s">
        <v>60</v>
      </c>
      <c r="H43" s="72"/>
      <c r="I43" s="72"/>
      <c r="J43" s="140" t="s">
        <v>175</v>
      </c>
      <c r="K43" s="51"/>
      <c r="L43" s="51"/>
      <c r="M43" s="51"/>
      <c r="N43" s="51"/>
      <c r="O43" s="51"/>
      <c r="P43" s="51"/>
      <c r="Q43" s="51"/>
      <c r="R43" s="68"/>
      <c r="S43" s="142">
        <v>11</v>
      </c>
      <c r="T43" s="142" t="s">
        <v>185</v>
      </c>
      <c r="U43" s="143">
        <v>57000</v>
      </c>
      <c r="V43" s="65">
        <f t="shared" ref="V43:V57" si="2">S43*U43</f>
        <v>627000</v>
      </c>
    </row>
    <row r="44" spans="1:24" s="3" customFormat="1" x14ac:dyDescent="0.2">
      <c r="A44" s="61"/>
      <c r="B44" s="56"/>
      <c r="C44" s="56"/>
      <c r="D44" s="56"/>
      <c r="E44" s="56"/>
      <c r="F44" s="57"/>
      <c r="G44" s="71" t="s">
        <v>60</v>
      </c>
      <c r="H44" s="72"/>
      <c r="I44" s="72"/>
      <c r="J44" s="140" t="s">
        <v>176</v>
      </c>
      <c r="K44" s="51"/>
      <c r="L44" s="51"/>
      <c r="M44" s="51"/>
      <c r="N44" s="51"/>
      <c r="O44" s="51"/>
      <c r="P44" s="51"/>
      <c r="Q44" s="51"/>
      <c r="R44" s="68"/>
      <c r="S44" s="142">
        <v>5</v>
      </c>
      <c r="T44" s="142" t="s">
        <v>74</v>
      </c>
      <c r="U44" s="143">
        <v>35000</v>
      </c>
      <c r="V44" s="65">
        <f t="shared" si="2"/>
        <v>175000</v>
      </c>
    </row>
    <row r="45" spans="1:24" s="3" customFormat="1" x14ac:dyDescent="0.2">
      <c r="A45" s="61"/>
      <c r="B45" s="56"/>
      <c r="C45" s="56"/>
      <c r="D45" s="56"/>
      <c r="E45" s="56"/>
      <c r="F45" s="57"/>
      <c r="G45" s="71" t="s">
        <v>60</v>
      </c>
      <c r="H45" s="72"/>
      <c r="I45" s="72"/>
      <c r="J45" s="140" t="s">
        <v>177</v>
      </c>
      <c r="K45" s="51"/>
      <c r="L45" s="51"/>
      <c r="M45" s="51"/>
      <c r="N45" s="51"/>
      <c r="O45" s="51"/>
      <c r="P45" s="51"/>
      <c r="Q45" s="51"/>
      <c r="R45" s="68"/>
      <c r="S45" s="142">
        <v>10</v>
      </c>
      <c r="T45" s="142" t="s">
        <v>74</v>
      </c>
      <c r="U45" s="143">
        <v>500</v>
      </c>
      <c r="V45" s="65">
        <f t="shared" si="2"/>
        <v>5000</v>
      </c>
    </row>
    <row r="46" spans="1:24" s="3" customFormat="1" x14ac:dyDescent="0.2">
      <c r="A46" s="61"/>
      <c r="B46" s="56"/>
      <c r="C46" s="56"/>
      <c r="D46" s="56"/>
      <c r="E46" s="56"/>
      <c r="F46" s="57"/>
      <c r="G46" s="71" t="s">
        <v>60</v>
      </c>
      <c r="H46" s="72"/>
      <c r="I46" s="72"/>
      <c r="J46" s="140" t="s">
        <v>178</v>
      </c>
      <c r="K46" s="51"/>
      <c r="L46" s="51"/>
      <c r="M46" s="51"/>
      <c r="N46" s="51"/>
      <c r="O46" s="51"/>
      <c r="P46" s="51"/>
      <c r="Q46" s="51"/>
      <c r="R46" s="68"/>
      <c r="S46" s="142">
        <v>10</v>
      </c>
      <c r="T46" s="142" t="s">
        <v>74</v>
      </c>
      <c r="U46" s="143">
        <v>750</v>
      </c>
      <c r="V46" s="65">
        <f t="shared" si="2"/>
        <v>7500</v>
      </c>
    </row>
    <row r="47" spans="1:24" s="3" customFormat="1" x14ac:dyDescent="0.2">
      <c r="A47" s="61"/>
      <c r="B47" s="56"/>
      <c r="C47" s="56"/>
      <c r="D47" s="56"/>
      <c r="E47" s="56"/>
      <c r="F47" s="57"/>
      <c r="G47" s="71" t="s">
        <v>60</v>
      </c>
      <c r="H47" s="72"/>
      <c r="I47" s="72"/>
      <c r="J47" s="140" t="s">
        <v>179</v>
      </c>
      <c r="K47" s="51"/>
      <c r="L47" s="51"/>
      <c r="M47" s="51"/>
      <c r="N47" s="51"/>
      <c r="O47" s="51"/>
      <c r="P47" s="51"/>
      <c r="Q47" s="51"/>
      <c r="R47" s="68"/>
      <c r="S47" s="142">
        <v>16</v>
      </c>
      <c r="T47" s="142" t="s">
        <v>74</v>
      </c>
      <c r="U47" s="143">
        <v>3150</v>
      </c>
      <c r="V47" s="65">
        <f t="shared" si="2"/>
        <v>50400</v>
      </c>
    </row>
    <row r="48" spans="1:24" s="3" customFormat="1" x14ac:dyDescent="0.2">
      <c r="A48" s="61"/>
      <c r="B48" s="56"/>
      <c r="C48" s="56"/>
      <c r="D48" s="56"/>
      <c r="E48" s="56"/>
      <c r="F48" s="57"/>
      <c r="G48" s="71" t="s">
        <v>60</v>
      </c>
      <c r="H48" s="72"/>
      <c r="I48" s="72"/>
      <c r="J48" s="140" t="s">
        <v>180</v>
      </c>
      <c r="K48" s="51"/>
      <c r="L48" s="51"/>
      <c r="M48" s="51"/>
      <c r="N48" s="51"/>
      <c r="O48" s="51"/>
      <c r="P48" s="51"/>
      <c r="Q48" s="51"/>
      <c r="R48" s="68"/>
      <c r="S48" s="142">
        <v>5</v>
      </c>
      <c r="T48" s="142" t="s">
        <v>79</v>
      </c>
      <c r="U48" s="143">
        <v>12000</v>
      </c>
      <c r="V48" s="65">
        <f t="shared" si="2"/>
        <v>60000</v>
      </c>
      <c r="X48" s="10">
        <v>20000000</v>
      </c>
    </row>
    <row r="49" spans="1:24" s="3" customFormat="1" x14ac:dyDescent="0.2">
      <c r="A49" s="61"/>
      <c r="B49" s="56"/>
      <c r="C49" s="56"/>
      <c r="D49" s="56"/>
      <c r="E49" s="56"/>
      <c r="F49" s="57"/>
      <c r="G49" s="71" t="s">
        <v>60</v>
      </c>
      <c r="H49" s="72"/>
      <c r="I49" s="72"/>
      <c r="J49" s="140" t="s">
        <v>181</v>
      </c>
      <c r="K49" s="51"/>
      <c r="L49" s="51"/>
      <c r="M49" s="51"/>
      <c r="N49" s="51"/>
      <c r="O49" s="51"/>
      <c r="P49" s="51"/>
      <c r="Q49" s="51"/>
      <c r="R49" s="68"/>
      <c r="S49" s="142">
        <v>2</v>
      </c>
      <c r="T49" s="142" t="s">
        <v>79</v>
      </c>
      <c r="U49" s="143">
        <v>5000</v>
      </c>
      <c r="V49" s="65">
        <f t="shared" si="2"/>
        <v>10000</v>
      </c>
      <c r="X49" s="10">
        <f>X48-V29</f>
        <v>-15000000</v>
      </c>
    </row>
    <row r="50" spans="1:24" s="3" customFormat="1" x14ac:dyDescent="0.2">
      <c r="A50" s="61"/>
      <c r="B50" s="56"/>
      <c r="C50" s="56"/>
      <c r="D50" s="56"/>
      <c r="E50" s="56"/>
      <c r="F50" s="57"/>
      <c r="G50" s="71" t="s">
        <v>60</v>
      </c>
      <c r="H50" s="72"/>
      <c r="I50" s="72"/>
      <c r="J50" s="140" t="s">
        <v>182</v>
      </c>
      <c r="K50" s="51"/>
      <c r="L50" s="51"/>
      <c r="M50" s="51"/>
      <c r="N50" s="51"/>
      <c r="O50" s="51"/>
      <c r="P50" s="51"/>
      <c r="Q50" s="51"/>
      <c r="R50" s="68"/>
      <c r="S50" s="142">
        <v>2</v>
      </c>
      <c r="T50" s="142" t="s">
        <v>74</v>
      </c>
      <c r="U50" s="143">
        <v>3000</v>
      </c>
      <c r="V50" s="65">
        <f t="shared" si="2"/>
        <v>6000</v>
      </c>
      <c r="X50" s="10"/>
    </row>
    <row r="51" spans="1:24" s="3" customFormat="1" x14ac:dyDescent="0.2">
      <c r="A51" s="61"/>
      <c r="B51" s="56"/>
      <c r="C51" s="56"/>
      <c r="D51" s="56"/>
      <c r="E51" s="56"/>
      <c r="F51" s="57"/>
      <c r="G51" s="71" t="s">
        <v>60</v>
      </c>
      <c r="H51" s="72"/>
      <c r="I51" s="72"/>
      <c r="J51" s="140" t="s">
        <v>183</v>
      </c>
      <c r="K51" s="51"/>
      <c r="L51" s="51"/>
      <c r="M51" s="51"/>
      <c r="N51" s="51"/>
      <c r="O51" s="51"/>
      <c r="P51" s="51"/>
      <c r="Q51" s="51"/>
      <c r="R51" s="68"/>
      <c r="S51" s="142">
        <v>1</v>
      </c>
      <c r="T51" s="142" t="s">
        <v>74</v>
      </c>
      <c r="U51" s="143">
        <v>16000</v>
      </c>
      <c r="V51" s="65">
        <f t="shared" si="2"/>
        <v>16000</v>
      </c>
      <c r="X51" s="10"/>
    </row>
    <row r="52" spans="1:24" s="3" customFormat="1" x14ac:dyDescent="0.2">
      <c r="A52" s="61"/>
      <c r="B52" s="56"/>
      <c r="C52" s="56"/>
      <c r="D52" s="56"/>
      <c r="E52" s="56"/>
      <c r="F52" s="57"/>
      <c r="G52" s="71" t="s">
        <v>60</v>
      </c>
      <c r="H52" s="72"/>
      <c r="I52" s="72"/>
      <c r="J52" s="140" t="s">
        <v>184</v>
      </c>
      <c r="K52" s="51"/>
      <c r="L52" s="51"/>
      <c r="M52" s="51"/>
      <c r="N52" s="51"/>
      <c r="O52" s="51"/>
      <c r="P52" s="51"/>
      <c r="Q52" s="51"/>
      <c r="R52" s="68"/>
      <c r="S52" s="142">
        <v>4</v>
      </c>
      <c r="T52" s="142" t="s">
        <v>79</v>
      </c>
      <c r="U52" s="143">
        <v>2000</v>
      </c>
      <c r="V52" s="65">
        <f t="shared" si="2"/>
        <v>8000</v>
      </c>
    </row>
    <row r="53" spans="1:24" s="3" customFormat="1" x14ac:dyDescent="0.2">
      <c r="A53" s="61"/>
      <c r="B53" s="56"/>
      <c r="C53" s="56"/>
      <c r="D53" s="56"/>
      <c r="E53" s="56"/>
      <c r="F53" s="57"/>
      <c r="G53" s="71"/>
      <c r="H53" s="72"/>
      <c r="I53" s="72"/>
      <c r="J53" s="51" t="s">
        <v>84</v>
      </c>
      <c r="K53" s="51"/>
      <c r="L53" s="51"/>
      <c r="M53" s="51"/>
      <c r="N53" s="51"/>
      <c r="O53" s="51"/>
      <c r="P53" s="51"/>
      <c r="Q53" s="51"/>
      <c r="R53" s="68"/>
      <c r="S53" s="53">
        <v>10</v>
      </c>
      <c r="T53" s="53" t="s">
        <v>74</v>
      </c>
      <c r="U53" s="69">
        <v>7500</v>
      </c>
      <c r="V53" s="65">
        <f t="shared" si="2"/>
        <v>75000</v>
      </c>
    </row>
    <row r="54" spans="1:24" s="3" customFormat="1" x14ac:dyDescent="0.2">
      <c r="A54" s="61"/>
      <c r="B54" s="56"/>
      <c r="C54" s="56"/>
      <c r="D54" s="56"/>
      <c r="E54" s="56"/>
      <c r="F54" s="57"/>
      <c r="G54" s="71"/>
      <c r="H54" s="72"/>
      <c r="I54" s="72"/>
      <c r="J54" s="51" t="s">
        <v>139</v>
      </c>
      <c r="K54" s="51"/>
      <c r="L54" s="51"/>
      <c r="M54" s="51"/>
      <c r="N54" s="51"/>
      <c r="O54" s="51"/>
      <c r="P54" s="51"/>
      <c r="Q54" s="51"/>
      <c r="R54" s="68"/>
      <c r="S54" s="53">
        <v>1</v>
      </c>
      <c r="T54" s="53" t="s">
        <v>140</v>
      </c>
      <c r="U54" s="69">
        <v>88500</v>
      </c>
      <c r="V54" s="65">
        <f t="shared" si="2"/>
        <v>88500</v>
      </c>
    </row>
    <row r="55" spans="1:24" s="3" customFormat="1" x14ac:dyDescent="0.2">
      <c r="A55" s="61"/>
      <c r="B55" s="56"/>
      <c r="C55" s="56"/>
      <c r="D55" s="56"/>
      <c r="E55" s="56"/>
      <c r="F55" s="57"/>
      <c r="G55" s="71"/>
      <c r="H55" s="72"/>
      <c r="I55" s="72"/>
      <c r="J55" s="51" t="s">
        <v>85</v>
      </c>
      <c r="K55" s="51"/>
      <c r="L55" s="51"/>
      <c r="M55" s="51"/>
      <c r="N55" s="51"/>
      <c r="O55" s="51"/>
      <c r="P55" s="51"/>
      <c r="Q55" s="51"/>
      <c r="R55" s="68"/>
      <c r="S55" s="53">
        <v>4</v>
      </c>
      <c r="T55" s="53" t="s">
        <v>74</v>
      </c>
      <c r="U55" s="69">
        <v>11500</v>
      </c>
      <c r="V55" s="65">
        <f t="shared" si="2"/>
        <v>46000</v>
      </c>
    </row>
    <row r="56" spans="1:24" s="3" customFormat="1" x14ac:dyDescent="0.2">
      <c r="A56" s="61"/>
      <c r="B56" s="56"/>
      <c r="C56" s="56"/>
      <c r="D56" s="56"/>
      <c r="E56" s="56"/>
      <c r="F56" s="57"/>
      <c r="G56" s="71"/>
      <c r="H56" s="72"/>
      <c r="I56" s="72"/>
      <c r="J56" s="51" t="s">
        <v>86</v>
      </c>
      <c r="K56" s="51"/>
      <c r="L56" s="51"/>
      <c r="M56" s="51"/>
      <c r="N56" s="51"/>
      <c r="O56" s="51"/>
      <c r="P56" s="51"/>
      <c r="Q56" s="51"/>
      <c r="R56" s="68"/>
      <c r="S56" s="53">
        <v>4</v>
      </c>
      <c r="T56" s="53" t="s">
        <v>74</v>
      </c>
      <c r="U56" s="69">
        <v>23600</v>
      </c>
      <c r="V56" s="65">
        <f t="shared" si="2"/>
        <v>94400</v>
      </c>
    </row>
    <row r="57" spans="1:24" s="3" customFormat="1" x14ac:dyDescent="0.2">
      <c r="A57" s="61"/>
      <c r="B57" s="56"/>
      <c r="C57" s="56"/>
      <c r="D57" s="56"/>
      <c r="E57" s="56"/>
      <c r="F57" s="57"/>
      <c r="G57" s="71"/>
      <c r="H57" s="72"/>
      <c r="I57" s="72"/>
      <c r="J57" s="51" t="s">
        <v>88</v>
      </c>
      <c r="K57" s="51"/>
      <c r="L57" s="51"/>
      <c r="M57" s="51"/>
      <c r="N57" s="51"/>
      <c r="O57" s="51"/>
      <c r="P57" s="51"/>
      <c r="Q57" s="51"/>
      <c r="R57" s="68"/>
      <c r="S57" s="53">
        <v>23</v>
      </c>
      <c r="T57" s="53" t="s">
        <v>74</v>
      </c>
      <c r="U57" s="69">
        <v>2100</v>
      </c>
      <c r="V57" s="65">
        <f t="shared" si="2"/>
        <v>48300</v>
      </c>
    </row>
    <row r="58" spans="1:24" s="3" customFormat="1" x14ac:dyDescent="0.2">
      <c r="A58" s="61"/>
      <c r="B58" s="56"/>
      <c r="C58" s="56"/>
      <c r="D58" s="56"/>
      <c r="E58" s="56"/>
      <c r="F58" s="57"/>
      <c r="G58" s="165"/>
      <c r="H58" s="136"/>
      <c r="I58" s="136"/>
      <c r="J58" s="80"/>
      <c r="K58" s="80"/>
      <c r="L58" s="80"/>
      <c r="M58" s="80"/>
      <c r="N58" s="80"/>
      <c r="O58" s="80"/>
      <c r="P58" s="80"/>
      <c r="Q58" s="80"/>
      <c r="R58" s="81"/>
      <c r="S58" s="53"/>
      <c r="T58" s="53"/>
      <c r="U58" s="69"/>
      <c r="V58" s="65"/>
    </row>
    <row r="59" spans="1:24" s="3" customFormat="1" x14ac:dyDescent="0.2">
      <c r="A59" s="478" t="s">
        <v>307</v>
      </c>
      <c r="B59" s="56"/>
      <c r="C59" s="56"/>
      <c r="D59" s="56"/>
      <c r="E59" s="56"/>
      <c r="F59" s="57"/>
      <c r="G59" s="77" t="s">
        <v>89</v>
      </c>
      <c r="H59" s="78"/>
      <c r="I59" s="78"/>
      <c r="J59" s="79"/>
      <c r="K59" s="80"/>
      <c r="L59" s="80"/>
      <c r="M59" s="80"/>
      <c r="N59" s="80"/>
      <c r="O59" s="474"/>
      <c r="P59" s="135"/>
      <c r="Q59" s="135"/>
      <c r="R59" s="475"/>
      <c r="S59" s="53"/>
      <c r="T59" s="53"/>
      <c r="U59" s="69"/>
      <c r="V59" s="65"/>
    </row>
    <row r="60" spans="1:24" s="3" customFormat="1" x14ac:dyDescent="0.2">
      <c r="A60" s="61"/>
      <c r="B60" s="56"/>
      <c r="C60" s="56"/>
      <c r="D60" s="56"/>
      <c r="E60" s="56"/>
      <c r="F60" s="57"/>
      <c r="G60" s="71" t="s">
        <v>60</v>
      </c>
      <c r="H60" s="72"/>
      <c r="I60" s="72"/>
      <c r="J60" s="51" t="s">
        <v>297</v>
      </c>
      <c r="K60" s="51"/>
      <c r="L60" s="51">
        <v>2</v>
      </c>
      <c r="M60" s="73" t="s">
        <v>244</v>
      </c>
      <c r="N60" s="51" t="s">
        <v>57</v>
      </c>
      <c r="O60" s="51">
        <v>3.5</v>
      </c>
      <c r="P60" s="135" t="s">
        <v>244</v>
      </c>
      <c r="Q60" s="135"/>
      <c r="R60" s="475"/>
      <c r="S60" s="53">
        <f>L60*O60</f>
        <v>7</v>
      </c>
      <c r="T60" s="53" t="s">
        <v>244</v>
      </c>
      <c r="U60" s="69">
        <v>26200</v>
      </c>
      <c r="V60" s="70">
        <f>S60*U60</f>
        <v>183400</v>
      </c>
    </row>
    <row r="61" spans="1:24" s="3" customFormat="1" x14ac:dyDescent="0.2">
      <c r="A61" s="61"/>
      <c r="B61" s="56"/>
      <c r="C61" s="56"/>
      <c r="D61" s="56"/>
      <c r="E61" s="56"/>
      <c r="F61" s="57"/>
      <c r="G61" s="71"/>
      <c r="H61" s="72"/>
      <c r="I61" s="72"/>
      <c r="J61" s="51" t="s">
        <v>298</v>
      </c>
      <c r="K61" s="51"/>
      <c r="L61" s="51"/>
      <c r="M61" s="51"/>
      <c r="N61" s="51"/>
      <c r="O61" s="51"/>
      <c r="P61" s="51"/>
      <c r="Q61" s="51"/>
      <c r="R61" s="68"/>
      <c r="S61" s="53"/>
      <c r="T61" s="53"/>
      <c r="U61" s="69"/>
      <c r="V61" s="65"/>
    </row>
    <row r="62" spans="1:24" s="3" customFormat="1" x14ac:dyDescent="0.2">
      <c r="A62" s="478" t="s">
        <v>308</v>
      </c>
      <c r="B62" s="56"/>
      <c r="C62" s="56"/>
      <c r="D62" s="56"/>
      <c r="E62" s="56"/>
      <c r="F62" s="57"/>
      <c r="G62" s="66" t="s">
        <v>94</v>
      </c>
      <c r="H62" s="67"/>
      <c r="I62" s="67"/>
      <c r="J62" s="9"/>
      <c r="K62" s="9"/>
      <c r="L62" s="9"/>
      <c r="M62" s="9"/>
      <c r="N62" s="9"/>
      <c r="O62" s="9"/>
      <c r="P62" s="9"/>
      <c r="Q62" s="9"/>
      <c r="R62" s="85"/>
      <c r="S62" s="59"/>
      <c r="T62" s="59"/>
      <c r="U62" s="86"/>
      <c r="V62" s="70">
        <f>V63</f>
        <v>21000000</v>
      </c>
    </row>
    <row r="63" spans="1:24" s="3" customFormat="1" x14ac:dyDescent="0.2">
      <c r="A63" s="478" t="s">
        <v>309</v>
      </c>
      <c r="B63" s="56"/>
      <c r="C63" s="56"/>
      <c r="D63" s="56"/>
      <c r="E63" s="56"/>
      <c r="F63" s="57"/>
      <c r="G63" s="66" t="s">
        <v>95</v>
      </c>
      <c r="H63" s="67"/>
      <c r="I63" s="67"/>
      <c r="J63" s="9"/>
      <c r="K63" s="9"/>
      <c r="L63" s="9"/>
      <c r="M63" s="9"/>
      <c r="N63" s="9"/>
      <c r="O63" s="9"/>
      <c r="P63" s="9"/>
      <c r="Q63" s="9"/>
      <c r="R63" s="85"/>
      <c r="S63" s="59"/>
      <c r="T63" s="59"/>
      <c r="U63" s="86"/>
      <c r="V63" s="70">
        <f>V65+V69</f>
        <v>21000000</v>
      </c>
    </row>
    <row r="64" spans="1:24" s="3" customFormat="1" x14ac:dyDescent="0.2">
      <c r="A64" s="61"/>
      <c r="B64" s="56"/>
      <c r="C64" s="56"/>
      <c r="D64" s="56"/>
      <c r="E64" s="56"/>
      <c r="F64" s="57"/>
      <c r="G64" s="167" t="s">
        <v>3</v>
      </c>
      <c r="H64" s="72"/>
      <c r="I64" s="72"/>
      <c r="J64" s="255" t="s">
        <v>219</v>
      </c>
      <c r="K64" s="255"/>
      <c r="L64" s="255"/>
      <c r="M64" s="255"/>
      <c r="N64" s="255"/>
      <c r="O64" s="255"/>
      <c r="P64" s="255"/>
      <c r="Q64" s="255"/>
      <c r="R64" s="288"/>
      <c r="S64" s="53"/>
      <c r="T64" s="53"/>
      <c r="U64" s="69"/>
      <c r="V64" s="65"/>
    </row>
    <row r="65" spans="1:22" s="3" customFormat="1" x14ac:dyDescent="0.2">
      <c r="A65" s="61"/>
      <c r="B65" s="56"/>
      <c r="C65" s="56"/>
      <c r="D65" s="56"/>
      <c r="E65" s="56"/>
      <c r="F65" s="57"/>
      <c r="G65" s="71"/>
      <c r="H65" s="72"/>
      <c r="I65" s="72"/>
      <c r="J65" s="255" t="s">
        <v>220</v>
      </c>
      <c r="K65" s="281"/>
      <c r="L65" s="281"/>
      <c r="M65" s="255"/>
      <c r="N65" s="281"/>
      <c r="O65" s="255"/>
      <c r="P65" s="281"/>
      <c r="Q65" s="281"/>
      <c r="R65" s="288"/>
      <c r="S65" s="53">
        <f>K66*N66*Q66</f>
        <v>210</v>
      </c>
      <c r="T65" s="53" t="s">
        <v>4</v>
      </c>
      <c r="U65" s="69">
        <v>50000</v>
      </c>
      <c r="V65" s="65">
        <f>S65*U65</f>
        <v>10500000</v>
      </c>
    </row>
    <row r="66" spans="1:22" s="3" customFormat="1" x14ac:dyDescent="0.2">
      <c r="A66" s="61"/>
      <c r="B66" s="56"/>
      <c r="C66" s="56"/>
      <c r="D66" s="56"/>
      <c r="E66" s="56"/>
      <c r="F66" s="57"/>
      <c r="G66" s="71"/>
      <c r="H66" s="72"/>
      <c r="I66" s="72"/>
      <c r="J66" s="255"/>
      <c r="K66" s="281">
        <v>5</v>
      </c>
      <c r="L66" s="281" t="s">
        <v>143</v>
      </c>
      <c r="M66" s="255" t="s">
        <v>57</v>
      </c>
      <c r="N66" s="281">
        <v>6</v>
      </c>
      <c r="O66" s="255" t="s">
        <v>56</v>
      </c>
      <c r="P66" s="281" t="s">
        <v>57</v>
      </c>
      <c r="Q66" s="281">
        <v>7</v>
      </c>
      <c r="R66" s="288" t="s">
        <v>144</v>
      </c>
      <c r="S66" s="53"/>
      <c r="T66" s="53"/>
      <c r="U66" s="69"/>
      <c r="V66" s="65"/>
    </row>
    <row r="67" spans="1:22" s="3" customFormat="1" x14ac:dyDescent="0.2">
      <c r="A67" s="61"/>
      <c r="B67" s="56"/>
      <c r="C67" s="56"/>
      <c r="D67" s="56"/>
      <c r="E67" s="56"/>
      <c r="F67" s="57"/>
      <c r="G67" s="167" t="s">
        <v>294</v>
      </c>
      <c r="H67" s="72"/>
      <c r="I67" s="72"/>
      <c r="J67" s="255" t="s">
        <v>295</v>
      </c>
      <c r="K67" s="255"/>
      <c r="L67" s="255"/>
      <c r="M67" s="255"/>
      <c r="N67" s="255"/>
      <c r="O67" s="255"/>
      <c r="P67" s="255"/>
      <c r="Q67" s="255"/>
      <c r="R67" s="288"/>
      <c r="S67" s="53"/>
      <c r="T67" s="53"/>
      <c r="U67" s="69"/>
      <c r="V67" s="65"/>
    </row>
    <row r="68" spans="1:22" s="3" customFormat="1" x14ac:dyDescent="0.2">
      <c r="A68" s="61"/>
      <c r="B68" s="56"/>
      <c r="C68" s="56"/>
      <c r="D68" s="56"/>
      <c r="E68" s="56"/>
      <c r="F68" s="57"/>
      <c r="G68" s="71"/>
      <c r="H68" s="72"/>
      <c r="I68" s="72"/>
      <c r="J68" s="255" t="s">
        <v>296</v>
      </c>
      <c r="K68" s="281"/>
      <c r="L68" s="281"/>
      <c r="M68" s="255"/>
      <c r="N68" s="281"/>
      <c r="O68" s="255"/>
      <c r="P68" s="281"/>
      <c r="Q68" s="281"/>
      <c r="R68" s="288"/>
      <c r="S68" s="53"/>
      <c r="T68" s="53"/>
      <c r="U68" s="69"/>
      <c r="V68" s="65"/>
    </row>
    <row r="69" spans="1:22" s="3" customFormat="1" x14ac:dyDescent="0.2">
      <c r="A69" s="61"/>
      <c r="B69" s="56"/>
      <c r="C69" s="56"/>
      <c r="D69" s="56"/>
      <c r="E69" s="56"/>
      <c r="F69" s="57"/>
      <c r="G69" s="71"/>
      <c r="H69" s="72"/>
      <c r="I69" s="72"/>
      <c r="J69" s="255"/>
      <c r="K69" s="281">
        <v>6</v>
      </c>
      <c r="L69" s="281" t="s">
        <v>143</v>
      </c>
      <c r="M69" s="255" t="s">
        <v>57</v>
      </c>
      <c r="N69" s="281">
        <v>5</v>
      </c>
      <c r="O69" s="255" t="s">
        <v>56</v>
      </c>
      <c r="P69" s="281" t="s">
        <v>57</v>
      </c>
      <c r="Q69" s="281">
        <v>7</v>
      </c>
      <c r="R69" s="288" t="s">
        <v>144</v>
      </c>
      <c r="S69" s="53">
        <f>K69*N69*Q69</f>
        <v>210</v>
      </c>
      <c r="T69" s="53" t="s">
        <v>4</v>
      </c>
      <c r="U69" s="69">
        <v>50000</v>
      </c>
      <c r="V69" s="65">
        <f>S69*U69</f>
        <v>10500000</v>
      </c>
    </row>
    <row r="70" spans="1:22" s="3" customFormat="1" ht="13.5" thickBot="1" x14ac:dyDescent="0.25">
      <c r="A70" s="61"/>
      <c r="B70" s="56"/>
      <c r="C70" s="56"/>
      <c r="D70" s="56"/>
      <c r="E70" s="56"/>
      <c r="F70" s="57"/>
      <c r="G70" s="71"/>
      <c r="H70" s="72"/>
      <c r="I70" s="72"/>
      <c r="J70" s="255"/>
      <c r="K70" s="281"/>
      <c r="L70" s="281"/>
      <c r="M70" s="255"/>
      <c r="N70" s="281"/>
      <c r="O70" s="255"/>
      <c r="P70" s="281"/>
      <c r="Q70" s="281"/>
      <c r="R70" s="288"/>
      <c r="S70" s="53"/>
      <c r="T70" s="53"/>
      <c r="U70" s="69"/>
      <c r="V70" s="65"/>
    </row>
    <row r="71" spans="1:22" s="3" customFormat="1" x14ac:dyDescent="0.2">
      <c r="A71" s="206"/>
      <c r="B71" s="207"/>
      <c r="C71" s="207"/>
      <c r="D71" s="207"/>
      <c r="E71" s="207"/>
      <c r="F71" s="207"/>
      <c r="G71" s="558" t="s">
        <v>168</v>
      </c>
      <c r="H71" s="560"/>
      <c r="I71" s="560"/>
      <c r="J71" s="560"/>
      <c r="K71" s="558" t="s">
        <v>225</v>
      </c>
      <c r="L71" s="558"/>
      <c r="M71" s="558"/>
      <c r="N71" s="558"/>
      <c r="O71" s="209"/>
      <c r="P71" s="558" t="s">
        <v>190</v>
      </c>
      <c r="Q71" s="558"/>
      <c r="R71" s="558"/>
      <c r="S71" s="558"/>
      <c r="T71" s="558" t="s">
        <v>226</v>
      </c>
      <c r="U71" s="558"/>
      <c r="V71" s="210"/>
    </row>
    <row r="72" spans="1:22" s="3" customFormat="1" ht="13.5" thickBot="1" x14ac:dyDescent="0.25">
      <c r="A72" s="138"/>
      <c r="B72" s="139"/>
      <c r="C72" s="139"/>
      <c r="D72" s="139"/>
      <c r="E72" s="139"/>
      <c r="F72" s="139"/>
      <c r="G72" s="559"/>
      <c r="H72" s="559"/>
      <c r="I72" s="559"/>
      <c r="J72" s="559"/>
      <c r="K72" s="559"/>
      <c r="L72" s="559"/>
      <c r="M72" s="559"/>
      <c r="N72" s="559"/>
      <c r="O72" s="119"/>
      <c r="P72" s="559"/>
      <c r="Q72" s="559"/>
      <c r="R72" s="559"/>
      <c r="S72" s="559"/>
      <c r="T72" s="559"/>
      <c r="U72" s="559"/>
      <c r="V72" s="213"/>
    </row>
    <row r="73" spans="1:22" s="3" customFormat="1" x14ac:dyDescent="0.2">
      <c r="A73" s="530" t="s">
        <v>47</v>
      </c>
      <c r="B73" s="531"/>
      <c r="C73" s="531"/>
      <c r="D73" s="531"/>
      <c r="E73" s="531"/>
      <c r="F73" s="532"/>
      <c r="G73" s="536" t="s">
        <v>48</v>
      </c>
      <c r="H73" s="531"/>
      <c r="I73" s="531"/>
      <c r="J73" s="531"/>
      <c r="K73" s="531"/>
      <c r="L73" s="531"/>
      <c r="M73" s="531"/>
      <c r="N73" s="531"/>
      <c r="O73" s="531"/>
      <c r="P73" s="531"/>
      <c r="Q73" s="531"/>
      <c r="R73" s="532"/>
      <c r="S73" s="527" t="s">
        <v>0</v>
      </c>
      <c r="T73" s="527"/>
      <c r="U73" s="527"/>
      <c r="V73" s="538" t="s">
        <v>1</v>
      </c>
    </row>
    <row r="74" spans="1:22" s="3" customFormat="1" ht="24" x14ac:dyDescent="0.2">
      <c r="A74" s="533"/>
      <c r="B74" s="534"/>
      <c r="C74" s="534"/>
      <c r="D74" s="534"/>
      <c r="E74" s="534"/>
      <c r="F74" s="535"/>
      <c r="G74" s="537"/>
      <c r="H74" s="534"/>
      <c r="I74" s="534"/>
      <c r="J74" s="534"/>
      <c r="K74" s="534"/>
      <c r="L74" s="534"/>
      <c r="M74" s="534"/>
      <c r="N74" s="534"/>
      <c r="O74" s="534"/>
      <c r="P74" s="534"/>
      <c r="Q74" s="534"/>
      <c r="R74" s="535"/>
      <c r="S74" s="229" t="s">
        <v>49</v>
      </c>
      <c r="T74" s="229" t="s">
        <v>50</v>
      </c>
      <c r="U74" s="229" t="s">
        <v>51</v>
      </c>
      <c r="V74" s="538"/>
    </row>
    <row r="75" spans="1:22" s="3" customFormat="1" x14ac:dyDescent="0.2">
      <c r="A75" s="61"/>
      <c r="B75" s="56"/>
      <c r="C75" s="56"/>
      <c r="D75" s="56"/>
      <c r="E75" s="56"/>
      <c r="F75" s="57"/>
      <c r="G75" s="71"/>
      <c r="H75" s="72"/>
      <c r="I75" s="72"/>
      <c r="J75" s="255"/>
      <c r="K75" s="281"/>
      <c r="L75" s="281"/>
      <c r="M75" s="255"/>
      <c r="N75" s="281"/>
      <c r="O75" s="255"/>
      <c r="P75" s="281"/>
      <c r="Q75" s="281"/>
      <c r="R75" s="288"/>
      <c r="S75" s="53"/>
      <c r="T75" s="53"/>
      <c r="U75" s="69"/>
      <c r="V75" s="65"/>
    </row>
    <row r="76" spans="1:22" s="3" customFormat="1" x14ac:dyDescent="0.2">
      <c r="A76" s="61"/>
      <c r="B76" s="56"/>
      <c r="C76" s="56"/>
      <c r="D76" s="56"/>
      <c r="E76" s="56"/>
      <c r="F76" s="57"/>
      <c r="G76" s="71"/>
      <c r="H76" s="72"/>
      <c r="I76" s="72"/>
      <c r="J76" s="51"/>
      <c r="K76" s="135"/>
      <c r="L76" s="135"/>
      <c r="M76" s="51"/>
      <c r="N76" s="135"/>
      <c r="O76" s="51"/>
      <c r="P76" s="135"/>
      <c r="Q76" s="135"/>
      <c r="R76" s="68"/>
      <c r="S76" s="53"/>
      <c r="T76" s="53"/>
      <c r="U76" s="69"/>
      <c r="V76" s="65"/>
    </row>
    <row r="77" spans="1:22" s="3" customFormat="1" x14ac:dyDescent="0.2">
      <c r="A77" s="478" t="s">
        <v>310</v>
      </c>
      <c r="B77" s="56"/>
      <c r="C77" s="56"/>
      <c r="D77" s="56"/>
      <c r="E77" s="56"/>
      <c r="F77" s="57"/>
      <c r="G77" s="66" t="s">
        <v>221</v>
      </c>
      <c r="H77" s="67"/>
      <c r="I77" s="67"/>
      <c r="J77" s="9"/>
      <c r="K77" s="192"/>
      <c r="L77" s="192"/>
      <c r="M77" s="9"/>
      <c r="N77" s="192"/>
      <c r="O77" s="9"/>
      <c r="P77" s="192"/>
      <c r="Q77" s="192"/>
      <c r="R77" s="85"/>
      <c r="S77" s="59"/>
      <c r="T77" s="59"/>
      <c r="U77" s="86"/>
      <c r="V77" s="70">
        <f>V78</f>
        <v>589500</v>
      </c>
    </row>
    <row r="78" spans="1:22" s="3" customFormat="1" x14ac:dyDescent="0.2">
      <c r="A78" s="478" t="s">
        <v>311</v>
      </c>
      <c r="B78" s="56"/>
      <c r="C78" s="56"/>
      <c r="D78" s="56"/>
      <c r="E78" s="56"/>
      <c r="F78" s="57"/>
      <c r="G78" s="71" t="s">
        <v>224</v>
      </c>
      <c r="H78" s="72"/>
      <c r="I78" s="72"/>
      <c r="J78" s="51"/>
      <c r="K78" s="135"/>
      <c r="L78" s="135"/>
      <c r="M78" s="51"/>
      <c r="N78" s="135"/>
      <c r="O78" s="51"/>
      <c r="P78" s="135"/>
      <c r="Q78" s="135"/>
      <c r="R78" s="68"/>
      <c r="S78" s="53"/>
      <c r="T78" s="53"/>
      <c r="U78" s="69"/>
      <c r="V78" s="65">
        <f>V79</f>
        <v>589500</v>
      </c>
    </row>
    <row r="79" spans="1:22" s="3" customFormat="1" x14ac:dyDescent="0.2">
      <c r="A79" s="61"/>
      <c r="B79" s="56"/>
      <c r="C79" s="56"/>
      <c r="D79" s="56"/>
      <c r="E79" s="56"/>
      <c r="F79" s="57"/>
      <c r="G79" s="71" t="s">
        <v>60</v>
      </c>
      <c r="H79" s="72"/>
      <c r="I79" s="72"/>
      <c r="J79" s="51" t="s">
        <v>14</v>
      </c>
      <c r="K79" s="135"/>
      <c r="L79" s="135"/>
      <c r="M79" s="51"/>
      <c r="N79" s="135"/>
      <c r="O79" s="51"/>
      <c r="P79" s="135"/>
      <c r="Q79" s="135"/>
      <c r="R79" s="68"/>
      <c r="S79" s="53">
        <v>2358</v>
      </c>
      <c r="T79" s="53" t="s">
        <v>12</v>
      </c>
      <c r="U79" s="69">
        <v>250</v>
      </c>
      <c r="V79" s="65">
        <f>S79*U79</f>
        <v>589500</v>
      </c>
    </row>
    <row r="80" spans="1:22" s="3" customFormat="1" ht="15" x14ac:dyDescent="0.2">
      <c r="A80" s="61"/>
      <c r="B80" s="56"/>
      <c r="C80" s="56"/>
      <c r="D80" s="56"/>
      <c r="E80" s="56"/>
      <c r="F80" s="56"/>
      <c r="G80" s="476"/>
      <c r="H80" s="253"/>
      <c r="I80" s="253"/>
      <c r="J80" s="253"/>
      <c r="K80" s="253"/>
      <c r="L80" s="253"/>
      <c r="M80" s="253"/>
      <c r="N80" s="253"/>
      <c r="O80" s="13"/>
      <c r="P80" s="253"/>
      <c r="Q80" s="253"/>
      <c r="R80" s="253"/>
      <c r="S80" s="477"/>
      <c r="T80" s="477"/>
      <c r="U80" s="477"/>
      <c r="V80" s="168"/>
    </row>
    <row r="81" spans="1:25" s="3" customFormat="1" x14ac:dyDescent="0.2">
      <c r="A81" s="478" t="s">
        <v>312</v>
      </c>
      <c r="B81" s="56"/>
      <c r="C81" s="56"/>
      <c r="D81" s="56"/>
      <c r="E81" s="56"/>
      <c r="F81" s="57"/>
      <c r="G81" s="77" t="s">
        <v>101</v>
      </c>
      <c r="H81" s="78"/>
      <c r="I81" s="78"/>
      <c r="J81" s="79"/>
      <c r="K81" s="79"/>
      <c r="L81" s="79"/>
      <c r="M81" s="79"/>
      <c r="N81" s="79"/>
      <c r="O81" s="79"/>
      <c r="P81" s="252"/>
      <c r="Q81" s="252"/>
      <c r="R81" s="249"/>
      <c r="S81" s="250"/>
      <c r="T81" s="250"/>
      <c r="U81" s="251"/>
      <c r="V81" s="84">
        <f>V82+V86</f>
        <v>8160000</v>
      </c>
      <c r="X81" s="10">
        <v>35000000</v>
      </c>
    </row>
    <row r="82" spans="1:25" s="3" customFormat="1" x14ac:dyDescent="0.2">
      <c r="A82" s="478" t="s">
        <v>313</v>
      </c>
      <c r="B82" s="56"/>
      <c r="C82" s="56"/>
      <c r="D82" s="56"/>
      <c r="E82" s="56"/>
      <c r="F82" s="57"/>
      <c r="G82" s="71" t="s">
        <v>102</v>
      </c>
      <c r="H82" s="72"/>
      <c r="I82" s="72"/>
      <c r="J82" s="51"/>
      <c r="K82" s="51"/>
      <c r="L82" s="51"/>
      <c r="M82" s="51"/>
      <c r="N82" s="51"/>
      <c r="O82" s="51"/>
      <c r="P82" s="135"/>
      <c r="Q82" s="135"/>
      <c r="R82" s="68"/>
      <c r="S82" s="53"/>
      <c r="T82" s="53"/>
      <c r="U82" s="69"/>
      <c r="V82" s="65">
        <f>V83</f>
        <v>1020000</v>
      </c>
      <c r="X82" s="10">
        <f>V89</f>
        <v>35000000</v>
      </c>
    </row>
    <row r="83" spans="1:25" s="3" customFormat="1" ht="15" customHeight="1" x14ac:dyDescent="0.2">
      <c r="A83" s="61"/>
      <c r="B83" s="56"/>
      <c r="C83" s="56"/>
      <c r="D83" s="56"/>
      <c r="E83" s="56"/>
      <c r="F83" s="57"/>
      <c r="G83" s="602">
        <v>1</v>
      </c>
      <c r="H83" s="603"/>
      <c r="I83" s="603"/>
      <c r="J83" s="51" t="s">
        <v>222</v>
      </c>
      <c r="K83" s="51"/>
      <c r="L83" s="51"/>
      <c r="M83" s="51"/>
      <c r="N83" s="51"/>
      <c r="O83" s="51"/>
      <c r="P83" s="135"/>
      <c r="Q83" s="135"/>
      <c r="R83" s="68"/>
      <c r="S83" s="53"/>
      <c r="T83" s="53"/>
      <c r="U83" s="69"/>
      <c r="V83" s="65">
        <f>SUM(V84:V85)</f>
        <v>1020000</v>
      </c>
      <c r="X83" s="10"/>
    </row>
    <row r="84" spans="1:25" s="3" customFormat="1" x14ac:dyDescent="0.2">
      <c r="A84" s="61"/>
      <c r="B84" s="56"/>
      <c r="C84" s="56"/>
      <c r="D84" s="56"/>
      <c r="E84" s="56"/>
      <c r="F84" s="57"/>
      <c r="G84" s="71"/>
      <c r="H84" s="72"/>
      <c r="I84" s="72"/>
      <c r="J84" s="51" t="s">
        <v>150</v>
      </c>
      <c r="K84" s="51">
        <v>6</v>
      </c>
      <c r="L84" s="51" t="s">
        <v>56</v>
      </c>
      <c r="M84" s="51" t="s">
        <v>57</v>
      </c>
      <c r="N84" s="135">
        <v>5</v>
      </c>
      <c r="O84" s="135" t="s">
        <v>143</v>
      </c>
      <c r="P84" s="135"/>
      <c r="Q84" s="135"/>
      <c r="R84" s="68"/>
      <c r="S84" s="53">
        <f>K84*N84</f>
        <v>30</v>
      </c>
      <c r="T84" s="53" t="s">
        <v>6</v>
      </c>
      <c r="U84" s="69">
        <v>9000</v>
      </c>
      <c r="V84" s="65">
        <f>S84*U84</f>
        <v>270000</v>
      </c>
      <c r="X84" s="10">
        <f>X81-X82</f>
        <v>0</v>
      </c>
    </row>
    <row r="85" spans="1:25" s="3" customFormat="1" x14ac:dyDescent="0.2">
      <c r="A85" s="61"/>
      <c r="B85" s="56"/>
      <c r="C85" s="56"/>
      <c r="D85" s="56"/>
      <c r="E85" s="56"/>
      <c r="F85" s="57"/>
      <c r="G85" s="71"/>
      <c r="H85" s="72"/>
      <c r="I85" s="72"/>
      <c r="J85" s="51" t="s">
        <v>223</v>
      </c>
      <c r="K85" s="51">
        <v>6</v>
      </c>
      <c r="L85" s="51" t="s">
        <v>56</v>
      </c>
      <c r="M85" s="51" t="s">
        <v>57</v>
      </c>
      <c r="N85" s="135">
        <v>5</v>
      </c>
      <c r="O85" s="135" t="s">
        <v>143</v>
      </c>
      <c r="P85" s="51"/>
      <c r="Q85" s="51"/>
      <c r="R85" s="68"/>
      <c r="S85" s="53">
        <f>K85*N85</f>
        <v>30</v>
      </c>
      <c r="T85" s="53" t="s">
        <v>6</v>
      </c>
      <c r="U85" s="69">
        <v>25000</v>
      </c>
      <c r="V85" s="65">
        <f>S85*U85</f>
        <v>750000</v>
      </c>
      <c r="X85" s="10"/>
    </row>
    <row r="86" spans="1:25" s="3" customFormat="1" x14ac:dyDescent="0.2">
      <c r="A86" s="61"/>
      <c r="B86" s="56"/>
      <c r="C86" s="56"/>
      <c r="D86" s="56"/>
      <c r="E86" s="56"/>
      <c r="F86" s="57"/>
      <c r="G86" s="94" t="s">
        <v>235</v>
      </c>
      <c r="H86" s="89"/>
      <c r="I86" s="89"/>
      <c r="J86" s="51" t="s">
        <v>292</v>
      </c>
      <c r="K86" s="51"/>
      <c r="L86" s="51"/>
      <c r="M86" s="51"/>
      <c r="N86" s="51"/>
      <c r="O86" s="51"/>
      <c r="P86" s="135"/>
      <c r="Q86" s="33"/>
      <c r="R86" s="90"/>
      <c r="S86" s="91"/>
      <c r="T86" s="91"/>
      <c r="U86" s="92"/>
      <c r="V86" s="93">
        <f>V87+V88</f>
        <v>7140000</v>
      </c>
      <c r="X86" s="10"/>
    </row>
    <row r="87" spans="1:25" s="3" customFormat="1" x14ac:dyDescent="0.2">
      <c r="A87" s="61"/>
      <c r="B87" s="56"/>
      <c r="C87" s="56"/>
      <c r="D87" s="56"/>
      <c r="E87" s="56"/>
      <c r="F87" s="57"/>
      <c r="G87" s="94"/>
      <c r="H87" s="89"/>
      <c r="I87" s="89"/>
      <c r="J87" s="51" t="s">
        <v>150</v>
      </c>
      <c r="K87" s="51">
        <v>5</v>
      </c>
      <c r="L87" s="51" t="s">
        <v>56</v>
      </c>
      <c r="M87" s="51" t="s">
        <v>57</v>
      </c>
      <c r="N87" s="135">
        <v>6</v>
      </c>
      <c r="O87" s="135" t="s">
        <v>143</v>
      </c>
      <c r="P87" s="135" t="s">
        <v>57</v>
      </c>
      <c r="Q87" s="33">
        <v>7</v>
      </c>
      <c r="R87" s="90" t="s">
        <v>144</v>
      </c>
      <c r="S87" s="91">
        <f>K87*N87*Q87</f>
        <v>210</v>
      </c>
      <c r="T87" s="53" t="s">
        <v>6</v>
      </c>
      <c r="U87" s="69">
        <v>9000</v>
      </c>
      <c r="V87" s="93">
        <f>S87*U87</f>
        <v>1890000</v>
      </c>
      <c r="X87" s="10"/>
    </row>
    <row r="88" spans="1:25" x14ac:dyDescent="0.2">
      <c r="A88" s="95"/>
      <c r="B88" s="28"/>
      <c r="C88" s="28"/>
      <c r="D88" s="28"/>
      <c r="E88" s="28"/>
      <c r="F88" s="29"/>
      <c r="G88" s="96"/>
      <c r="H88" s="97"/>
      <c r="I88" s="97"/>
      <c r="J88" s="98" t="s">
        <v>223</v>
      </c>
      <c r="K88" s="98">
        <v>5</v>
      </c>
      <c r="L88" s="98" t="s">
        <v>56</v>
      </c>
      <c r="M88" s="98" t="s">
        <v>57</v>
      </c>
      <c r="N88" s="135">
        <v>6</v>
      </c>
      <c r="O88" s="135" t="s">
        <v>143</v>
      </c>
      <c r="P88" s="51" t="s">
        <v>57</v>
      </c>
      <c r="Q88" s="98">
        <v>7</v>
      </c>
      <c r="R88" s="99" t="s">
        <v>144</v>
      </c>
      <c r="S88" s="91">
        <f>K88*N88*Q88</f>
        <v>210</v>
      </c>
      <c r="T88" s="53" t="s">
        <v>6</v>
      </c>
      <c r="U88" s="69">
        <v>25000</v>
      </c>
      <c r="V88" s="93">
        <f>S88*U88</f>
        <v>5250000</v>
      </c>
    </row>
    <row r="89" spans="1:25" x14ac:dyDescent="0.2">
      <c r="A89" s="95"/>
      <c r="B89" s="28"/>
      <c r="C89" s="28"/>
      <c r="D89" s="28"/>
      <c r="E89" s="28"/>
      <c r="F89" s="28"/>
      <c r="G89" s="25"/>
      <c r="H89" s="25"/>
      <c r="I89" s="25"/>
      <c r="J89" s="542"/>
      <c r="K89" s="542"/>
      <c r="L89" s="227"/>
      <c r="M89" s="227"/>
      <c r="N89" s="25"/>
      <c r="O89" s="25"/>
      <c r="P89" s="25"/>
      <c r="Q89" s="25"/>
      <c r="R89" s="25"/>
      <c r="S89" s="25" t="s">
        <v>105</v>
      </c>
      <c r="T89" s="231" t="s">
        <v>1</v>
      </c>
      <c r="U89" s="25"/>
      <c r="V89" s="105">
        <f>V29</f>
        <v>35000000</v>
      </c>
      <c r="X89" s="4"/>
      <c r="Y89" s="4">
        <f>25000000-V89</f>
        <v>-10000000</v>
      </c>
    </row>
    <row r="90" spans="1:25" x14ac:dyDescent="0.2">
      <c r="A90" s="106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35"/>
    </row>
    <row r="91" spans="1:25" x14ac:dyDescent="0.2">
      <c r="A91" s="107" t="s">
        <v>106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9"/>
      <c r="S91" s="543"/>
      <c r="T91" s="543"/>
      <c r="U91" s="543"/>
      <c r="V91" s="544"/>
    </row>
    <row r="92" spans="1:25" x14ac:dyDescent="0.2">
      <c r="A92" s="110" t="s">
        <v>107</v>
      </c>
      <c r="B92" s="111"/>
      <c r="C92" s="111"/>
      <c r="D92" s="111"/>
      <c r="E92" s="111"/>
      <c r="F92" s="111"/>
      <c r="G92" s="111"/>
      <c r="H92" s="108" t="s">
        <v>108</v>
      </c>
      <c r="I92" s="542">
        <v>5000000</v>
      </c>
      <c r="J92" s="542"/>
      <c r="K92" s="108"/>
      <c r="L92" s="108"/>
      <c r="M92" s="108"/>
      <c r="N92" s="112"/>
      <c r="O92" s="112"/>
      <c r="P92" s="112"/>
      <c r="Q92" s="112"/>
      <c r="R92" s="112"/>
      <c r="S92" s="545" t="s">
        <v>109</v>
      </c>
      <c r="T92" s="545"/>
      <c r="U92" s="545"/>
      <c r="V92" s="546"/>
    </row>
    <row r="93" spans="1:25" x14ac:dyDescent="0.2">
      <c r="A93" s="110" t="s">
        <v>110</v>
      </c>
      <c r="B93" s="111"/>
      <c r="C93" s="111"/>
      <c r="D93" s="111"/>
      <c r="E93" s="111"/>
      <c r="F93" s="111"/>
      <c r="G93" s="111"/>
      <c r="H93" s="108" t="str">
        <f>H92</f>
        <v>:</v>
      </c>
      <c r="I93" s="542">
        <v>10000000</v>
      </c>
      <c r="J93" s="542"/>
      <c r="K93" s="108"/>
      <c r="L93" s="108"/>
      <c r="M93" s="108"/>
      <c r="N93" s="112"/>
      <c r="O93" s="112"/>
      <c r="P93" s="112"/>
      <c r="Q93" s="112"/>
      <c r="R93" s="112"/>
      <c r="S93" s="228"/>
      <c r="T93" s="108"/>
      <c r="U93" s="114"/>
      <c r="V93" s="115"/>
    </row>
    <row r="94" spans="1:25" x14ac:dyDescent="0.2">
      <c r="A94" s="110" t="s">
        <v>111</v>
      </c>
      <c r="B94" s="111"/>
      <c r="C94" s="111"/>
      <c r="D94" s="111"/>
      <c r="E94" s="111"/>
      <c r="F94" s="111"/>
      <c r="G94" s="111"/>
      <c r="H94" s="108" t="str">
        <f>H93</f>
        <v>:</v>
      </c>
      <c r="I94" s="542">
        <v>10000000</v>
      </c>
      <c r="J94" s="542"/>
      <c r="K94" s="116"/>
      <c r="L94" s="116"/>
      <c r="M94" s="116"/>
      <c r="N94" s="112"/>
      <c r="O94" s="112"/>
      <c r="P94" s="112"/>
      <c r="Q94" s="112"/>
      <c r="R94" s="112"/>
      <c r="S94" s="228"/>
      <c r="T94" s="108"/>
      <c r="U94" s="114"/>
      <c r="V94" s="115"/>
    </row>
    <row r="95" spans="1:25" ht="15" x14ac:dyDescent="0.35">
      <c r="A95" s="110" t="s">
        <v>112</v>
      </c>
      <c r="B95" s="111"/>
      <c r="C95" s="111"/>
      <c r="D95" s="111"/>
      <c r="E95" s="111"/>
      <c r="F95" s="111"/>
      <c r="G95" s="111"/>
      <c r="H95" s="108" t="str">
        <f>H94</f>
        <v>:</v>
      </c>
      <c r="I95" s="569">
        <v>10000000</v>
      </c>
      <c r="J95" s="569"/>
      <c r="K95" s="108"/>
      <c r="L95" s="108"/>
      <c r="M95" s="108"/>
      <c r="N95" s="112"/>
      <c r="O95" s="112"/>
      <c r="P95" s="112"/>
      <c r="Q95" s="112"/>
      <c r="R95" s="112"/>
      <c r="S95" s="228"/>
      <c r="T95" s="108"/>
      <c r="U95" s="114"/>
      <c r="V95" s="115"/>
    </row>
    <row r="96" spans="1:25" x14ac:dyDescent="0.2">
      <c r="A96" s="107"/>
      <c r="B96" s="108"/>
      <c r="C96" s="108"/>
      <c r="D96" s="108"/>
      <c r="E96" s="108"/>
      <c r="F96" s="108"/>
      <c r="G96" s="108"/>
      <c r="H96" s="108"/>
      <c r="I96" s="542">
        <f>SUM(I92:J95)</f>
        <v>35000000</v>
      </c>
      <c r="J96" s="542"/>
      <c r="K96" s="108"/>
      <c r="L96" s="108"/>
      <c r="M96" s="108"/>
      <c r="N96" s="112"/>
      <c r="O96" s="112"/>
      <c r="P96" s="112"/>
      <c r="Q96" s="112"/>
      <c r="R96" s="112"/>
      <c r="S96" s="570" t="s">
        <v>113</v>
      </c>
      <c r="T96" s="570"/>
      <c r="U96" s="570"/>
      <c r="V96" s="571"/>
    </row>
    <row r="97" spans="1:23" ht="13.5" thickBot="1" x14ac:dyDescent="0.25">
      <c r="A97" s="117"/>
      <c r="B97" s="182"/>
      <c r="C97" s="182"/>
      <c r="D97" s="182"/>
      <c r="E97" s="182"/>
      <c r="F97" s="182"/>
      <c r="G97" s="182"/>
      <c r="H97" s="119"/>
      <c r="I97" s="120"/>
      <c r="J97" s="120"/>
      <c r="K97" s="120"/>
      <c r="L97" s="120"/>
      <c r="M97" s="120"/>
      <c r="N97" s="120"/>
      <c r="O97" s="120"/>
      <c r="P97" s="120"/>
      <c r="Q97" s="120"/>
      <c r="R97" s="119"/>
      <c r="S97" s="572" t="s">
        <v>114</v>
      </c>
      <c r="T97" s="572"/>
      <c r="U97" s="572"/>
      <c r="V97" s="573"/>
    </row>
    <row r="98" spans="1:23" x14ac:dyDescent="0.2">
      <c r="A98" s="564" t="s">
        <v>115</v>
      </c>
      <c r="B98" s="565"/>
      <c r="C98" s="565"/>
      <c r="D98" s="565"/>
      <c r="E98" s="565"/>
      <c r="F98" s="565"/>
      <c r="G98" s="565"/>
      <c r="H98" s="565"/>
      <c r="I98" s="565"/>
      <c r="J98" s="565"/>
      <c r="K98" s="565"/>
      <c r="L98" s="565"/>
      <c r="M98" s="565"/>
      <c r="N98" s="565"/>
      <c r="O98" s="565"/>
      <c r="P98" s="565"/>
      <c r="Q98" s="565"/>
      <c r="R98" s="565"/>
      <c r="S98" s="565"/>
      <c r="T98" s="565"/>
      <c r="U98" s="565"/>
      <c r="V98" s="566"/>
    </row>
    <row r="99" spans="1:23" x14ac:dyDescent="0.2">
      <c r="A99" s="106"/>
      <c r="B99" s="14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234"/>
      <c r="V99" s="15"/>
    </row>
    <row r="100" spans="1:23" x14ac:dyDescent="0.2">
      <c r="A100" s="12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543" t="s">
        <v>314</v>
      </c>
      <c r="S100" s="543"/>
      <c r="T100" s="543"/>
      <c r="U100" s="543"/>
      <c r="V100" s="544"/>
    </row>
    <row r="101" spans="1:23" ht="15" x14ac:dyDescent="0.25">
      <c r="A101" s="134">
        <v>1</v>
      </c>
      <c r="B101" s="8" t="s">
        <v>116</v>
      </c>
      <c r="C101" s="132"/>
      <c r="D101" s="8"/>
      <c r="E101" s="8"/>
      <c r="F101" s="112" t="s">
        <v>172</v>
      </c>
      <c r="G101" s="132"/>
      <c r="H101" s="112"/>
      <c r="I101" s="112"/>
      <c r="J101" s="132"/>
      <c r="K101" s="112" t="s">
        <v>118</v>
      </c>
      <c r="L101" s="112"/>
      <c r="M101" s="112"/>
      <c r="N101" s="112"/>
      <c r="O101" s="112"/>
      <c r="P101" s="112"/>
      <c r="Q101" s="112"/>
      <c r="R101" s="576" t="s">
        <v>119</v>
      </c>
      <c r="S101" s="576"/>
      <c r="T101" s="576"/>
      <c r="U101" s="576"/>
      <c r="V101" s="577"/>
      <c r="W101" s="5"/>
    </row>
    <row r="102" spans="1:23" x14ac:dyDescent="0.2">
      <c r="A102" s="134"/>
      <c r="B102" s="112"/>
      <c r="C102" s="132"/>
      <c r="D102" s="112"/>
      <c r="E102" s="112"/>
      <c r="F102" s="112"/>
      <c r="G102" s="132"/>
      <c r="H102" s="112"/>
      <c r="I102" s="112"/>
      <c r="J102" s="132"/>
      <c r="K102" s="112"/>
      <c r="L102" s="112"/>
      <c r="M102" s="112"/>
      <c r="N102" s="112"/>
      <c r="O102" s="112"/>
      <c r="P102" s="112"/>
      <c r="Q102" s="112"/>
      <c r="R102" s="604" t="s">
        <v>120</v>
      </c>
      <c r="S102" s="604"/>
      <c r="T102" s="604"/>
      <c r="U102" s="604"/>
      <c r="V102" s="605"/>
      <c r="W102" s="8"/>
    </row>
    <row r="103" spans="1:23" x14ac:dyDescent="0.2">
      <c r="A103" s="134">
        <v>2</v>
      </c>
      <c r="B103" s="8" t="s">
        <v>116</v>
      </c>
      <c r="C103" s="132"/>
      <c r="D103" s="123"/>
      <c r="E103" s="123"/>
      <c r="F103" s="112" t="s">
        <v>173</v>
      </c>
      <c r="G103" s="132"/>
      <c r="H103" s="112"/>
      <c r="I103" s="112"/>
      <c r="J103" s="132"/>
      <c r="K103" s="112" t="s">
        <v>118</v>
      </c>
      <c r="L103" s="112"/>
      <c r="M103" s="112"/>
      <c r="N103" s="112"/>
      <c r="O103" s="112"/>
      <c r="P103" s="112"/>
      <c r="Q103" s="112"/>
      <c r="R103" s="124"/>
      <c r="S103" s="112"/>
      <c r="T103" s="112"/>
      <c r="U103" s="112"/>
      <c r="V103" s="125"/>
    </row>
    <row r="104" spans="1:23" x14ac:dyDescent="0.2">
      <c r="A104" s="134"/>
      <c r="B104" s="112"/>
      <c r="C104" s="132"/>
      <c r="D104" s="112"/>
      <c r="E104" s="112"/>
      <c r="F104" s="112"/>
      <c r="G104" s="132"/>
      <c r="H104" s="112"/>
      <c r="I104" s="112"/>
      <c r="J104" s="13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26"/>
    </row>
    <row r="105" spans="1:23" x14ac:dyDescent="0.2">
      <c r="A105" s="134">
        <v>3</v>
      </c>
      <c r="B105" s="8" t="s">
        <v>122</v>
      </c>
      <c r="C105" s="132"/>
      <c r="D105" s="112"/>
      <c r="E105" s="8"/>
      <c r="F105" s="112" t="s">
        <v>174</v>
      </c>
      <c r="G105" s="132"/>
      <c r="H105" s="112"/>
      <c r="I105" s="112"/>
      <c r="J105" s="132"/>
      <c r="K105" s="112" t="s">
        <v>118</v>
      </c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26"/>
    </row>
    <row r="106" spans="1:23" x14ac:dyDescent="0.2">
      <c r="A106" s="12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570" t="s">
        <v>124</v>
      </c>
      <c r="S106" s="570"/>
      <c r="T106" s="570"/>
      <c r="U106" s="570"/>
      <c r="V106" s="571"/>
    </row>
    <row r="107" spans="1:23" x14ac:dyDescent="0.2">
      <c r="A107" s="12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543" t="s">
        <v>125</v>
      </c>
      <c r="S107" s="543"/>
      <c r="T107" s="543"/>
      <c r="U107" s="543"/>
      <c r="V107" s="544"/>
    </row>
    <row r="108" spans="1:23" x14ac:dyDescent="0.2">
      <c r="A108" s="12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543" t="s">
        <v>126</v>
      </c>
      <c r="S108" s="543"/>
      <c r="T108" s="543"/>
      <c r="U108" s="543"/>
      <c r="V108" s="544"/>
    </row>
    <row r="109" spans="1:23" ht="13.5" thickBot="1" x14ac:dyDescent="0.25">
      <c r="A109" s="129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1"/>
    </row>
    <row r="110" spans="1:23" x14ac:dyDescent="0.2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</row>
  </sheetData>
  <mergeCells count="52">
    <mergeCell ref="R107:V107"/>
    <mergeCell ref="R108:V108"/>
    <mergeCell ref="G83:I83"/>
    <mergeCell ref="G71:J72"/>
    <mergeCell ref="K71:N72"/>
    <mergeCell ref="P71:S72"/>
    <mergeCell ref="T71:U72"/>
    <mergeCell ref="S97:V97"/>
    <mergeCell ref="A98:V98"/>
    <mergeCell ref="R100:V100"/>
    <mergeCell ref="R101:V101"/>
    <mergeCell ref="R102:V102"/>
    <mergeCell ref="R106:V106"/>
    <mergeCell ref="I92:J92"/>
    <mergeCell ref="S92:V92"/>
    <mergeCell ref="I93:J93"/>
    <mergeCell ref="I94:J94"/>
    <mergeCell ref="I95:J95"/>
    <mergeCell ref="I96:J96"/>
    <mergeCell ref="S96:V96"/>
    <mergeCell ref="J89:K89"/>
    <mergeCell ref="S91:V91"/>
    <mergeCell ref="A73:F74"/>
    <mergeCell ref="G73:R74"/>
    <mergeCell ref="S73:U73"/>
    <mergeCell ref="V73:V74"/>
    <mergeCell ref="A27:F27"/>
    <mergeCell ref="G27:R27"/>
    <mergeCell ref="T17:U17"/>
    <mergeCell ref="T21:V21"/>
    <mergeCell ref="T23:V23"/>
    <mergeCell ref="A24:V24"/>
    <mergeCell ref="A25:F26"/>
    <mergeCell ref="G25:R26"/>
    <mergeCell ref="S25:U25"/>
    <mergeCell ref="V25:V26"/>
    <mergeCell ref="T22:V22"/>
    <mergeCell ref="A21:F22"/>
    <mergeCell ref="A13:V13"/>
    <mergeCell ref="G14:S14"/>
    <mergeCell ref="T14:V14"/>
    <mergeCell ref="A15:F16"/>
    <mergeCell ref="J15:S15"/>
    <mergeCell ref="T15:V15"/>
    <mergeCell ref="J16:S16"/>
    <mergeCell ref="T16:V16"/>
    <mergeCell ref="L9:V9"/>
    <mergeCell ref="A1:U1"/>
    <mergeCell ref="A2:U2"/>
    <mergeCell ref="A3:V3"/>
    <mergeCell ref="A4:V4"/>
    <mergeCell ref="L8:V8"/>
  </mergeCells>
  <pageMargins left="0.39370078740157483" right="0.39370078740157483" top="0.94488188976377963" bottom="1.5748031496062993" header="0.31496062992125984" footer="0.31496062992125984"/>
  <pageSetup paperSize="5" scale="9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topLeftCell="A51" workbookViewId="0">
      <selection activeCell="N73" sqref="N73"/>
    </sheetView>
  </sheetViews>
  <sheetFormatPr defaultRowHeight="12.75" x14ac:dyDescent="0.2"/>
  <cols>
    <col min="1" max="2" width="2.7109375" style="2" customWidth="1"/>
    <col min="3" max="3" width="2.85546875" style="2" customWidth="1"/>
    <col min="4" max="4" width="2.28515625" style="2" customWidth="1"/>
    <col min="5" max="5" width="1.85546875" style="2" customWidth="1"/>
    <col min="6" max="6" width="8.42578125" style="2" customWidth="1"/>
    <col min="7" max="7" width="2.5703125" style="2" customWidth="1"/>
    <col min="8" max="8" width="0.140625" style="2" hidden="1" customWidth="1"/>
    <col min="9" max="9" width="1" style="2" customWidth="1"/>
    <col min="10" max="10" width="28.5703125" style="2" customWidth="1"/>
    <col min="11" max="11" width="1.85546875" style="2" customWidth="1"/>
    <col min="12" max="12" width="3.42578125" style="2" customWidth="1"/>
    <col min="13" max="13" width="2.7109375" style="2" customWidth="1"/>
    <col min="14" max="14" width="2.85546875" style="2" customWidth="1"/>
    <col min="15" max="15" width="3.85546875" style="2" customWidth="1"/>
    <col min="16" max="17" width="2.42578125" style="2" customWidth="1"/>
    <col min="18" max="18" width="3" style="2" customWidth="1"/>
    <col min="19" max="19" width="6.85546875" style="2" customWidth="1"/>
    <col min="20" max="20" width="7" style="2" customWidth="1"/>
    <col min="21" max="21" width="8.5703125" style="2" customWidth="1"/>
    <col min="22" max="22" width="10.85546875" style="2" customWidth="1"/>
    <col min="23" max="23" width="11.28515625" style="2" bestFit="1" customWidth="1"/>
    <col min="24" max="24" width="19.7109375" style="2" customWidth="1"/>
    <col min="25" max="25" width="17.42578125" style="2" customWidth="1"/>
    <col min="26" max="256" width="9.140625" style="2"/>
    <col min="257" max="258" width="3.42578125" style="2" customWidth="1"/>
    <col min="259" max="259" width="2.85546875" style="2" customWidth="1"/>
    <col min="260" max="260" width="2.28515625" style="2" customWidth="1"/>
    <col min="261" max="261" width="1.85546875" style="2" customWidth="1"/>
    <col min="262" max="262" width="9.140625" style="2" customWidth="1"/>
    <col min="263" max="263" width="2" style="2" customWidth="1"/>
    <col min="264" max="264" width="0" style="2" hidden="1" customWidth="1"/>
    <col min="265" max="265" width="1" style="2" customWidth="1"/>
    <col min="266" max="266" width="31" style="2" customWidth="1"/>
    <col min="267" max="267" width="3.42578125" style="2" customWidth="1"/>
    <col min="268" max="268" width="3.85546875" style="2" customWidth="1"/>
    <col min="269" max="269" width="2.7109375" style="2" customWidth="1"/>
    <col min="270" max="270" width="2.85546875" style="2" customWidth="1"/>
    <col min="271" max="271" width="3.85546875" style="2" customWidth="1"/>
    <col min="272" max="272" width="2.85546875" style="2" customWidth="1"/>
    <col min="273" max="273" width="2.42578125" style="2" customWidth="1"/>
    <col min="274" max="274" width="1.140625" style="2" customWidth="1"/>
    <col min="275" max="275" width="8.140625" style="2" customWidth="1"/>
    <col min="276" max="276" width="7.42578125" style="2" customWidth="1"/>
    <col min="277" max="277" width="9.28515625" style="2" customWidth="1"/>
    <col min="278" max="278" width="11.85546875" style="2" customWidth="1"/>
    <col min="279" max="279" width="11.28515625" style="2" bestFit="1" customWidth="1"/>
    <col min="280" max="280" width="19.7109375" style="2" customWidth="1"/>
    <col min="281" max="281" width="17.42578125" style="2" customWidth="1"/>
    <col min="282" max="512" width="9.140625" style="2"/>
    <col min="513" max="514" width="3.42578125" style="2" customWidth="1"/>
    <col min="515" max="515" width="2.85546875" style="2" customWidth="1"/>
    <col min="516" max="516" width="2.28515625" style="2" customWidth="1"/>
    <col min="517" max="517" width="1.85546875" style="2" customWidth="1"/>
    <col min="518" max="518" width="9.140625" style="2" customWidth="1"/>
    <col min="519" max="519" width="2" style="2" customWidth="1"/>
    <col min="520" max="520" width="0" style="2" hidden="1" customWidth="1"/>
    <col min="521" max="521" width="1" style="2" customWidth="1"/>
    <col min="522" max="522" width="31" style="2" customWidth="1"/>
    <col min="523" max="523" width="3.42578125" style="2" customWidth="1"/>
    <col min="524" max="524" width="3.85546875" style="2" customWidth="1"/>
    <col min="525" max="525" width="2.7109375" style="2" customWidth="1"/>
    <col min="526" max="526" width="2.85546875" style="2" customWidth="1"/>
    <col min="527" max="527" width="3.85546875" style="2" customWidth="1"/>
    <col min="528" max="528" width="2.85546875" style="2" customWidth="1"/>
    <col min="529" max="529" width="2.42578125" style="2" customWidth="1"/>
    <col min="530" max="530" width="1.140625" style="2" customWidth="1"/>
    <col min="531" max="531" width="8.140625" style="2" customWidth="1"/>
    <col min="532" max="532" width="7.42578125" style="2" customWidth="1"/>
    <col min="533" max="533" width="9.28515625" style="2" customWidth="1"/>
    <col min="534" max="534" width="11.85546875" style="2" customWidth="1"/>
    <col min="535" max="535" width="11.28515625" style="2" bestFit="1" customWidth="1"/>
    <col min="536" max="536" width="19.7109375" style="2" customWidth="1"/>
    <col min="537" max="537" width="17.42578125" style="2" customWidth="1"/>
    <col min="538" max="768" width="9.140625" style="2"/>
    <col min="769" max="770" width="3.42578125" style="2" customWidth="1"/>
    <col min="771" max="771" width="2.85546875" style="2" customWidth="1"/>
    <col min="772" max="772" width="2.28515625" style="2" customWidth="1"/>
    <col min="773" max="773" width="1.85546875" style="2" customWidth="1"/>
    <col min="774" max="774" width="9.140625" style="2" customWidth="1"/>
    <col min="775" max="775" width="2" style="2" customWidth="1"/>
    <col min="776" max="776" width="0" style="2" hidden="1" customWidth="1"/>
    <col min="777" max="777" width="1" style="2" customWidth="1"/>
    <col min="778" max="778" width="31" style="2" customWidth="1"/>
    <col min="779" max="779" width="3.42578125" style="2" customWidth="1"/>
    <col min="780" max="780" width="3.85546875" style="2" customWidth="1"/>
    <col min="781" max="781" width="2.7109375" style="2" customWidth="1"/>
    <col min="782" max="782" width="2.85546875" style="2" customWidth="1"/>
    <col min="783" max="783" width="3.85546875" style="2" customWidth="1"/>
    <col min="784" max="784" width="2.85546875" style="2" customWidth="1"/>
    <col min="785" max="785" width="2.42578125" style="2" customWidth="1"/>
    <col min="786" max="786" width="1.140625" style="2" customWidth="1"/>
    <col min="787" max="787" width="8.140625" style="2" customWidth="1"/>
    <col min="788" max="788" width="7.42578125" style="2" customWidth="1"/>
    <col min="789" max="789" width="9.28515625" style="2" customWidth="1"/>
    <col min="790" max="790" width="11.85546875" style="2" customWidth="1"/>
    <col min="791" max="791" width="11.28515625" style="2" bestFit="1" customWidth="1"/>
    <col min="792" max="792" width="19.7109375" style="2" customWidth="1"/>
    <col min="793" max="793" width="17.42578125" style="2" customWidth="1"/>
    <col min="794" max="1024" width="9.140625" style="2"/>
    <col min="1025" max="1026" width="3.42578125" style="2" customWidth="1"/>
    <col min="1027" max="1027" width="2.85546875" style="2" customWidth="1"/>
    <col min="1028" max="1028" width="2.28515625" style="2" customWidth="1"/>
    <col min="1029" max="1029" width="1.85546875" style="2" customWidth="1"/>
    <col min="1030" max="1030" width="9.140625" style="2" customWidth="1"/>
    <col min="1031" max="1031" width="2" style="2" customWidth="1"/>
    <col min="1032" max="1032" width="0" style="2" hidden="1" customWidth="1"/>
    <col min="1033" max="1033" width="1" style="2" customWidth="1"/>
    <col min="1034" max="1034" width="31" style="2" customWidth="1"/>
    <col min="1035" max="1035" width="3.42578125" style="2" customWidth="1"/>
    <col min="1036" max="1036" width="3.85546875" style="2" customWidth="1"/>
    <col min="1037" max="1037" width="2.7109375" style="2" customWidth="1"/>
    <col min="1038" max="1038" width="2.85546875" style="2" customWidth="1"/>
    <col min="1039" max="1039" width="3.85546875" style="2" customWidth="1"/>
    <col min="1040" max="1040" width="2.85546875" style="2" customWidth="1"/>
    <col min="1041" max="1041" width="2.42578125" style="2" customWidth="1"/>
    <col min="1042" max="1042" width="1.140625" style="2" customWidth="1"/>
    <col min="1043" max="1043" width="8.140625" style="2" customWidth="1"/>
    <col min="1044" max="1044" width="7.42578125" style="2" customWidth="1"/>
    <col min="1045" max="1045" width="9.28515625" style="2" customWidth="1"/>
    <col min="1046" max="1046" width="11.85546875" style="2" customWidth="1"/>
    <col min="1047" max="1047" width="11.28515625" style="2" bestFit="1" customWidth="1"/>
    <col min="1048" max="1048" width="19.7109375" style="2" customWidth="1"/>
    <col min="1049" max="1049" width="17.42578125" style="2" customWidth="1"/>
    <col min="1050" max="1280" width="9.140625" style="2"/>
    <col min="1281" max="1282" width="3.42578125" style="2" customWidth="1"/>
    <col min="1283" max="1283" width="2.85546875" style="2" customWidth="1"/>
    <col min="1284" max="1284" width="2.28515625" style="2" customWidth="1"/>
    <col min="1285" max="1285" width="1.85546875" style="2" customWidth="1"/>
    <col min="1286" max="1286" width="9.140625" style="2" customWidth="1"/>
    <col min="1287" max="1287" width="2" style="2" customWidth="1"/>
    <col min="1288" max="1288" width="0" style="2" hidden="1" customWidth="1"/>
    <col min="1289" max="1289" width="1" style="2" customWidth="1"/>
    <col min="1290" max="1290" width="31" style="2" customWidth="1"/>
    <col min="1291" max="1291" width="3.42578125" style="2" customWidth="1"/>
    <col min="1292" max="1292" width="3.85546875" style="2" customWidth="1"/>
    <col min="1293" max="1293" width="2.7109375" style="2" customWidth="1"/>
    <col min="1294" max="1294" width="2.85546875" style="2" customWidth="1"/>
    <col min="1295" max="1295" width="3.85546875" style="2" customWidth="1"/>
    <col min="1296" max="1296" width="2.85546875" style="2" customWidth="1"/>
    <col min="1297" max="1297" width="2.42578125" style="2" customWidth="1"/>
    <col min="1298" max="1298" width="1.140625" style="2" customWidth="1"/>
    <col min="1299" max="1299" width="8.140625" style="2" customWidth="1"/>
    <col min="1300" max="1300" width="7.42578125" style="2" customWidth="1"/>
    <col min="1301" max="1301" width="9.28515625" style="2" customWidth="1"/>
    <col min="1302" max="1302" width="11.85546875" style="2" customWidth="1"/>
    <col min="1303" max="1303" width="11.28515625" style="2" bestFit="1" customWidth="1"/>
    <col min="1304" max="1304" width="19.7109375" style="2" customWidth="1"/>
    <col min="1305" max="1305" width="17.42578125" style="2" customWidth="1"/>
    <col min="1306" max="1536" width="9.140625" style="2"/>
    <col min="1537" max="1538" width="3.42578125" style="2" customWidth="1"/>
    <col min="1539" max="1539" width="2.85546875" style="2" customWidth="1"/>
    <col min="1540" max="1540" width="2.28515625" style="2" customWidth="1"/>
    <col min="1541" max="1541" width="1.85546875" style="2" customWidth="1"/>
    <col min="1542" max="1542" width="9.140625" style="2" customWidth="1"/>
    <col min="1543" max="1543" width="2" style="2" customWidth="1"/>
    <col min="1544" max="1544" width="0" style="2" hidden="1" customWidth="1"/>
    <col min="1545" max="1545" width="1" style="2" customWidth="1"/>
    <col min="1546" max="1546" width="31" style="2" customWidth="1"/>
    <col min="1547" max="1547" width="3.42578125" style="2" customWidth="1"/>
    <col min="1548" max="1548" width="3.85546875" style="2" customWidth="1"/>
    <col min="1549" max="1549" width="2.7109375" style="2" customWidth="1"/>
    <col min="1550" max="1550" width="2.85546875" style="2" customWidth="1"/>
    <col min="1551" max="1551" width="3.85546875" style="2" customWidth="1"/>
    <col min="1552" max="1552" width="2.85546875" style="2" customWidth="1"/>
    <col min="1553" max="1553" width="2.42578125" style="2" customWidth="1"/>
    <col min="1554" max="1554" width="1.140625" style="2" customWidth="1"/>
    <col min="1555" max="1555" width="8.140625" style="2" customWidth="1"/>
    <col min="1556" max="1556" width="7.42578125" style="2" customWidth="1"/>
    <col min="1557" max="1557" width="9.28515625" style="2" customWidth="1"/>
    <col min="1558" max="1558" width="11.85546875" style="2" customWidth="1"/>
    <col min="1559" max="1559" width="11.28515625" style="2" bestFit="1" customWidth="1"/>
    <col min="1560" max="1560" width="19.7109375" style="2" customWidth="1"/>
    <col min="1561" max="1561" width="17.42578125" style="2" customWidth="1"/>
    <col min="1562" max="1792" width="9.140625" style="2"/>
    <col min="1793" max="1794" width="3.42578125" style="2" customWidth="1"/>
    <col min="1795" max="1795" width="2.85546875" style="2" customWidth="1"/>
    <col min="1796" max="1796" width="2.28515625" style="2" customWidth="1"/>
    <col min="1797" max="1797" width="1.85546875" style="2" customWidth="1"/>
    <col min="1798" max="1798" width="9.140625" style="2" customWidth="1"/>
    <col min="1799" max="1799" width="2" style="2" customWidth="1"/>
    <col min="1800" max="1800" width="0" style="2" hidden="1" customWidth="1"/>
    <col min="1801" max="1801" width="1" style="2" customWidth="1"/>
    <col min="1802" max="1802" width="31" style="2" customWidth="1"/>
    <col min="1803" max="1803" width="3.42578125" style="2" customWidth="1"/>
    <col min="1804" max="1804" width="3.85546875" style="2" customWidth="1"/>
    <col min="1805" max="1805" width="2.7109375" style="2" customWidth="1"/>
    <col min="1806" max="1806" width="2.85546875" style="2" customWidth="1"/>
    <col min="1807" max="1807" width="3.85546875" style="2" customWidth="1"/>
    <col min="1808" max="1808" width="2.85546875" style="2" customWidth="1"/>
    <col min="1809" max="1809" width="2.42578125" style="2" customWidth="1"/>
    <col min="1810" max="1810" width="1.140625" style="2" customWidth="1"/>
    <col min="1811" max="1811" width="8.140625" style="2" customWidth="1"/>
    <col min="1812" max="1812" width="7.42578125" style="2" customWidth="1"/>
    <col min="1813" max="1813" width="9.28515625" style="2" customWidth="1"/>
    <col min="1814" max="1814" width="11.85546875" style="2" customWidth="1"/>
    <col min="1815" max="1815" width="11.28515625" style="2" bestFit="1" customWidth="1"/>
    <col min="1816" max="1816" width="19.7109375" style="2" customWidth="1"/>
    <col min="1817" max="1817" width="17.42578125" style="2" customWidth="1"/>
    <col min="1818" max="2048" width="9.140625" style="2"/>
    <col min="2049" max="2050" width="3.42578125" style="2" customWidth="1"/>
    <col min="2051" max="2051" width="2.85546875" style="2" customWidth="1"/>
    <col min="2052" max="2052" width="2.28515625" style="2" customWidth="1"/>
    <col min="2053" max="2053" width="1.85546875" style="2" customWidth="1"/>
    <col min="2054" max="2054" width="9.140625" style="2" customWidth="1"/>
    <col min="2055" max="2055" width="2" style="2" customWidth="1"/>
    <col min="2056" max="2056" width="0" style="2" hidden="1" customWidth="1"/>
    <col min="2057" max="2057" width="1" style="2" customWidth="1"/>
    <col min="2058" max="2058" width="31" style="2" customWidth="1"/>
    <col min="2059" max="2059" width="3.42578125" style="2" customWidth="1"/>
    <col min="2060" max="2060" width="3.85546875" style="2" customWidth="1"/>
    <col min="2061" max="2061" width="2.7109375" style="2" customWidth="1"/>
    <col min="2062" max="2062" width="2.85546875" style="2" customWidth="1"/>
    <col min="2063" max="2063" width="3.85546875" style="2" customWidth="1"/>
    <col min="2064" max="2064" width="2.85546875" style="2" customWidth="1"/>
    <col min="2065" max="2065" width="2.42578125" style="2" customWidth="1"/>
    <col min="2066" max="2066" width="1.140625" style="2" customWidth="1"/>
    <col min="2067" max="2067" width="8.140625" style="2" customWidth="1"/>
    <col min="2068" max="2068" width="7.42578125" style="2" customWidth="1"/>
    <col min="2069" max="2069" width="9.28515625" style="2" customWidth="1"/>
    <col min="2070" max="2070" width="11.85546875" style="2" customWidth="1"/>
    <col min="2071" max="2071" width="11.28515625" style="2" bestFit="1" customWidth="1"/>
    <col min="2072" max="2072" width="19.7109375" style="2" customWidth="1"/>
    <col min="2073" max="2073" width="17.42578125" style="2" customWidth="1"/>
    <col min="2074" max="2304" width="9.140625" style="2"/>
    <col min="2305" max="2306" width="3.42578125" style="2" customWidth="1"/>
    <col min="2307" max="2307" width="2.85546875" style="2" customWidth="1"/>
    <col min="2308" max="2308" width="2.28515625" style="2" customWidth="1"/>
    <col min="2309" max="2309" width="1.85546875" style="2" customWidth="1"/>
    <col min="2310" max="2310" width="9.140625" style="2" customWidth="1"/>
    <col min="2311" max="2311" width="2" style="2" customWidth="1"/>
    <col min="2312" max="2312" width="0" style="2" hidden="1" customWidth="1"/>
    <col min="2313" max="2313" width="1" style="2" customWidth="1"/>
    <col min="2314" max="2314" width="31" style="2" customWidth="1"/>
    <col min="2315" max="2315" width="3.42578125" style="2" customWidth="1"/>
    <col min="2316" max="2316" width="3.85546875" style="2" customWidth="1"/>
    <col min="2317" max="2317" width="2.7109375" style="2" customWidth="1"/>
    <col min="2318" max="2318" width="2.85546875" style="2" customWidth="1"/>
    <col min="2319" max="2319" width="3.85546875" style="2" customWidth="1"/>
    <col min="2320" max="2320" width="2.85546875" style="2" customWidth="1"/>
    <col min="2321" max="2321" width="2.42578125" style="2" customWidth="1"/>
    <col min="2322" max="2322" width="1.140625" style="2" customWidth="1"/>
    <col min="2323" max="2323" width="8.140625" style="2" customWidth="1"/>
    <col min="2324" max="2324" width="7.42578125" style="2" customWidth="1"/>
    <col min="2325" max="2325" width="9.28515625" style="2" customWidth="1"/>
    <col min="2326" max="2326" width="11.85546875" style="2" customWidth="1"/>
    <col min="2327" max="2327" width="11.28515625" style="2" bestFit="1" customWidth="1"/>
    <col min="2328" max="2328" width="19.7109375" style="2" customWidth="1"/>
    <col min="2329" max="2329" width="17.42578125" style="2" customWidth="1"/>
    <col min="2330" max="2560" width="9.140625" style="2"/>
    <col min="2561" max="2562" width="3.42578125" style="2" customWidth="1"/>
    <col min="2563" max="2563" width="2.85546875" style="2" customWidth="1"/>
    <col min="2564" max="2564" width="2.28515625" style="2" customWidth="1"/>
    <col min="2565" max="2565" width="1.85546875" style="2" customWidth="1"/>
    <col min="2566" max="2566" width="9.140625" style="2" customWidth="1"/>
    <col min="2567" max="2567" width="2" style="2" customWidth="1"/>
    <col min="2568" max="2568" width="0" style="2" hidden="1" customWidth="1"/>
    <col min="2569" max="2569" width="1" style="2" customWidth="1"/>
    <col min="2570" max="2570" width="31" style="2" customWidth="1"/>
    <col min="2571" max="2571" width="3.42578125" style="2" customWidth="1"/>
    <col min="2572" max="2572" width="3.85546875" style="2" customWidth="1"/>
    <col min="2573" max="2573" width="2.7109375" style="2" customWidth="1"/>
    <col min="2574" max="2574" width="2.85546875" style="2" customWidth="1"/>
    <col min="2575" max="2575" width="3.85546875" style="2" customWidth="1"/>
    <col min="2576" max="2576" width="2.85546875" style="2" customWidth="1"/>
    <col min="2577" max="2577" width="2.42578125" style="2" customWidth="1"/>
    <col min="2578" max="2578" width="1.140625" style="2" customWidth="1"/>
    <col min="2579" max="2579" width="8.140625" style="2" customWidth="1"/>
    <col min="2580" max="2580" width="7.42578125" style="2" customWidth="1"/>
    <col min="2581" max="2581" width="9.28515625" style="2" customWidth="1"/>
    <col min="2582" max="2582" width="11.85546875" style="2" customWidth="1"/>
    <col min="2583" max="2583" width="11.28515625" style="2" bestFit="1" customWidth="1"/>
    <col min="2584" max="2584" width="19.7109375" style="2" customWidth="1"/>
    <col min="2585" max="2585" width="17.42578125" style="2" customWidth="1"/>
    <col min="2586" max="2816" width="9.140625" style="2"/>
    <col min="2817" max="2818" width="3.42578125" style="2" customWidth="1"/>
    <col min="2819" max="2819" width="2.85546875" style="2" customWidth="1"/>
    <col min="2820" max="2820" width="2.28515625" style="2" customWidth="1"/>
    <col min="2821" max="2821" width="1.85546875" style="2" customWidth="1"/>
    <col min="2822" max="2822" width="9.140625" style="2" customWidth="1"/>
    <col min="2823" max="2823" width="2" style="2" customWidth="1"/>
    <col min="2824" max="2824" width="0" style="2" hidden="1" customWidth="1"/>
    <col min="2825" max="2825" width="1" style="2" customWidth="1"/>
    <col min="2826" max="2826" width="31" style="2" customWidth="1"/>
    <col min="2827" max="2827" width="3.42578125" style="2" customWidth="1"/>
    <col min="2828" max="2828" width="3.85546875" style="2" customWidth="1"/>
    <col min="2829" max="2829" width="2.7109375" style="2" customWidth="1"/>
    <col min="2830" max="2830" width="2.85546875" style="2" customWidth="1"/>
    <col min="2831" max="2831" width="3.85546875" style="2" customWidth="1"/>
    <col min="2832" max="2832" width="2.85546875" style="2" customWidth="1"/>
    <col min="2833" max="2833" width="2.42578125" style="2" customWidth="1"/>
    <col min="2834" max="2834" width="1.140625" style="2" customWidth="1"/>
    <col min="2835" max="2835" width="8.140625" style="2" customWidth="1"/>
    <col min="2836" max="2836" width="7.42578125" style="2" customWidth="1"/>
    <col min="2837" max="2837" width="9.28515625" style="2" customWidth="1"/>
    <col min="2838" max="2838" width="11.85546875" style="2" customWidth="1"/>
    <col min="2839" max="2839" width="11.28515625" style="2" bestFit="1" customWidth="1"/>
    <col min="2840" max="2840" width="19.7109375" style="2" customWidth="1"/>
    <col min="2841" max="2841" width="17.42578125" style="2" customWidth="1"/>
    <col min="2842" max="3072" width="9.140625" style="2"/>
    <col min="3073" max="3074" width="3.42578125" style="2" customWidth="1"/>
    <col min="3075" max="3075" width="2.85546875" style="2" customWidth="1"/>
    <col min="3076" max="3076" width="2.28515625" style="2" customWidth="1"/>
    <col min="3077" max="3077" width="1.85546875" style="2" customWidth="1"/>
    <col min="3078" max="3078" width="9.140625" style="2" customWidth="1"/>
    <col min="3079" max="3079" width="2" style="2" customWidth="1"/>
    <col min="3080" max="3080" width="0" style="2" hidden="1" customWidth="1"/>
    <col min="3081" max="3081" width="1" style="2" customWidth="1"/>
    <col min="3082" max="3082" width="31" style="2" customWidth="1"/>
    <col min="3083" max="3083" width="3.42578125" style="2" customWidth="1"/>
    <col min="3084" max="3084" width="3.85546875" style="2" customWidth="1"/>
    <col min="3085" max="3085" width="2.7109375" style="2" customWidth="1"/>
    <col min="3086" max="3086" width="2.85546875" style="2" customWidth="1"/>
    <col min="3087" max="3087" width="3.85546875" style="2" customWidth="1"/>
    <col min="3088" max="3088" width="2.85546875" style="2" customWidth="1"/>
    <col min="3089" max="3089" width="2.42578125" style="2" customWidth="1"/>
    <col min="3090" max="3090" width="1.140625" style="2" customWidth="1"/>
    <col min="3091" max="3091" width="8.140625" style="2" customWidth="1"/>
    <col min="3092" max="3092" width="7.42578125" style="2" customWidth="1"/>
    <col min="3093" max="3093" width="9.28515625" style="2" customWidth="1"/>
    <col min="3094" max="3094" width="11.85546875" style="2" customWidth="1"/>
    <col min="3095" max="3095" width="11.28515625" style="2" bestFit="1" customWidth="1"/>
    <col min="3096" max="3096" width="19.7109375" style="2" customWidth="1"/>
    <col min="3097" max="3097" width="17.42578125" style="2" customWidth="1"/>
    <col min="3098" max="3328" width="9.140625" style="2"/>
    <col min="3329" max="3330" width="3.42578125" style="2" customWidth="1"/>
    <col min="3331" max="3331" width="2.85546875" style="2" customWidth="1"/>
    <col min="3332" max="3332" width="2.28515625" style="2" customWidth="1"/>
    <col min="3333" max="3333" width="1.85546875" style="2" customWidth="1"/>
    <col min="3334" max="3334" width="9.140625" style="2" customWidth="1"/>
    <col min="3335" max="3335" width="2" style="2" customWidth="1"/>
    <col min="3336" max="3336" width="0" style="2" hidden="1" customWidth="1"/>
    <col min="3337" max="3337" width="1" style="2" customWidth="1"/>
    <col min="3338" max="3338" width="31" style="2" customWidth="1"/>
    <col min="3339" max="3339" width="3.42578125" style="2" customWidth="1"/>
    <col min="3340" max="3340" width="3.85546875" style="2" customWidth="1"/>
    <col min="3341" max="3341" width="2.7109375" style="2" customWidth="1"/>
    <col min="3342" max="3342" width="2.85546875" style="2" customWidth="1"/>
    <col min="3343" max="3343" width="3.85546875" style="2" customWidth="1"/>
    <col min="3344" max="3344" width="2.85546875" style="2" customWidth="1"/>
    <col min="3345" max="3345" width="2.42578125" style="2" customWidth="1"/>
    <col min="3346" max="3346" width="1.140625" style="2" customWidth="1"/>
    <col min="3347" max="3347" width="8.140625" style="2" customWidth="1"/>
    <col min="3348" max="3348" width="7.42578125" style="2" customWidth="1"/>
    <col min="3349" max="3349" width="9.28515625" style="2" customWidth="1"/>
    <col min="3350" max="3350" width="11.85546875" style="2" customWidth="1"/>
    <col min="3351" max="3351" width="11.28515625" style="2" bestFit="1" customWidth="1"/>
    <col min="3352" max="3352" width="19.7109375" style="2" customWidth="1"/>
    <col min="3353" max="3353" width="17.42578125" style="2" customWidth="1"/>
    <col min="3354" max="3584" width="9.140625" style="2"/>
    <col min="3585" max="3586" width="3.42578125" style="2" customWidth="1"/>
    <col min="3587" max="3587" width="2.85546875" style="2" customWidth="1"/>
    <col min="3588" max="3588" width="2.28515625" style="2" customWidth="1"/>
    <col min="3589" max="3589" width="1.85546875" style="2" customWidth="1"/>
    <col min="3590" max="3590" width="9.140625" style="2" customWidth="1"/>
    <col min="3591" max="3591" width="2" style="2" customWidth="1"/>
    <col min="3592" max="3592" width="0" style="2" hidden="1" customWidth="1"/>
    <col min="3593" max="3593" width="1" style="2" customWidth="1"/>
    <col min="3594" max="3594" width="31" style="2" customWidth="1"/>
    <col min="3595" max="3595" width="3.42578125" style="2" customWidth="1"/>
    <col min="3596" max="3596" width="3.85546875" style="2" customWidth="1"/>
    <col min="3597" max="3597" width="2.7109375" style="2" customWidth="1"/>
    <col min="3598" max="3598" width="2.85546875" style="2" customWidth="1"/>
    <col min="3599" max="3599" width="3.85546875" style="2" customWidth="1"/>
    <col min="3600" max="3600" width="2.85546875" style="2" customWidth="1"/>
    <col min="3601" max="3601" width="2.42578125" style="2" customWidth="1"/>
    <col min="3602" max="3602" width="1.140625" style="2" customWidth="1"/>
    <col min="3603" max="3603" width="8.140625" style="2" customWidth="1"/>
    <col min="3604" max="3604" width="7.42578125" style="2" customWidth="1"/>
    <col min="3605" max="3605" width="9.28515625" style="2" customWidth="1"/>
    <col min="3606" max="3606" width="11.85546875" style="2" customWidth="1"/>
    <col min="3607" max="3607" width="11.28515625" style="2" bestFit="1" customWidth="1"/>
    <col min="3608" max="3608" width="19.7109375" style="2" customWidth="1"/>
    <col min="3609" max="3609" width="17.42578125" style="2" customWidth="1"/>
    <col min="3610" max="3840" width="9.140625" style="2"/>
    <col min="3841" max="3842" width="3.42578125" style="2" customWidth="1"/>
    <col min="3843" max="3843" width="2.85546875" style="2" customWidth="1"/>
    <col min="3844" max="3844" width="2.28515625" style="2" customWidth="1"/>
    <col min="3845" max="3845" width="1.85546875" style="2" customWidth="1"/>
    <col min="3846" max="3846" width="9.140625" style="2" customWidth="1"/>
    <col min="3847" max="3847" width="2" style="2" customWidth="1"/>
    <col min="3848" max="3848" width="0" style="2" hidden="1" customWidth="1"/>
    <col min="3849" max="3849" width="1" style="2" customWidth="1"/>
    <col min="3850" max="3850" width="31" style="2" customWidth="1"/>
    <col min="3851" max="3851" width="3.42578125" style="2" customWidth="1"/>
    <col min="3852" max="3852" width="3.85546875" style="2" customWidth="1"/>
    <col min="3853" max="3853" width="2.7109375" style="2" customWidth="1"/>
    <col min="3854" max="3854" width="2.85546875" style="2" customWidth="1"/>
    <col min="3855" max="3855" width="3.85546875" style="2" customWidth="1"/>
    <col min="3856" max="3856" width="2.85546875" style="2" customWidth="1"/>
    <col min="3857" max="3857" width="2.42578125" style="2" customWidth="1"/>
    <col min="3858" max="3858" width="1.140625" style="2" customWidth="1"/>
    <col min="3859" max="3859" width="8.140625" style="2" customWidth="1"/>
    <col min="3860" max="3860" width="7.42578125" style="2" customWidth="1"/>
    <col min="3861" max="3861" width="9.28515625" style="2" customWidth="1"/>
    <col min="3862" max="3862" width="11.85546875" style="2" customWidth="1"/>
    <col min="3863" max="3863" width="11.28515625" style="2" bestFit="1" customWidth="1"/>
    <col min="3864" max="3864" width="19.7109375" style="2" customWidth="1"/>
    <col min="3865" max="3865" width="17.42578125" style="2" customWidth="1"/>
    <col min="3866" max="4096" width="9.140625" style="2"/>
    <col min="4097" max="4098" width="3.42578125" style="2" customWidth="1"/>
    <col min="4099" max="4099" width="2.85546875" style="2" customWidth="1"/>
    <col min="4100" max="4100" width="2.28515625" style="2" customWidth="1"/>
    <col min="4101" max="4101" width="1.85546875" style="2" customWidth="1"/>
    <col min="4102" max="4102" width="9.140625" style="2" customWidth="1"/>
    <col min="4103" max="4103" width="2" style="2" customWidth="1"/>
    <col min="4104" max="4104" width="0" style="2" hidden="1" customWidth="1"/>
    <col min="4105" max="4105" width="1" style="2" customWidth="1"/>
    <col min="4106" max="4106" width="31" style="2" customWidth="1"/>
    <col min="4107" max="4107" width="3.42578125" style="2" customWidth="1"/>
    <col min="4108" max="4108" width="3.85546875" style="2" customWidth="1"/>
    <col min="4109" max="4109" width="2.7109375" style="2" customWidth="1"/>
    <col min="4110" max="4110" width="2.85546875" style="2" customWidth="1"/>
    <col min="4111" max="4111" width="3.85546875" style="2" customWidth="1"/>
    <col min="4112" max="4112" width="2.85546875" style="2" customWidth="1"/>
    <col min="4113" max="4113" width="2.42578125" style="2" customWidth="1"/>
    <col min="4114" max="4114" width="1.140625" style="2" customWidth="1"/>
    <col min="4115" max="4115" width="8.140625" style="2" customWidth="1"/>
    <col min="4116" max="4116" width="7.42578125" style="2" customWidth="1"/>
    <col min="4117" max="4117" width="9.28515625" style="2" customWidth="1"/>
    <col min="4118" max="4118" width="11.85546875" style="2" customWidth="1"/>
    <col min="4119" max="4119" width="11.28515625" style="2" bestFit="1" customWidth="1"/>
    <col min="4120" max="4120" width="19.7109375" style="2" customWidth="1"/>
    <col min="4121" max="4121" width="17.42578125" style="2" customWidth="1"/>
    <col min="4122" max="4352" width="9.140625" style="2"/>
    <col min="4353" max="4354" width="3.42578125" style="2" customWidth="1"/>
    <col min="4355" max="4355" width="2.85546875" style="2" customWidth="1"/>
    <col min="4356" max="4356" width="2.28515625" style="2" customWidth="1"/>
    <col min="4357" max="4357" width="1.85546875" style="2" customWidth="1"/>
    <col min="4358" max="4358" width="9.140625" style="2" customWidth="1"/>
    <col min="4359" max="4359" width="2" style="2" customWidth="1"/>
    <col min="4360" max="4360" width="0" style="2" hidden="1" customWidth="1"/>
    <col min="4361" max="4361" width="1" style="2" customWidth="1"/>
    <col min="4362" max="4362" width="31" style="2" customWidth="1"/>
    <col min="4363" max="4363" width="3.42578125" style="2" customWidth="1"/>
    <col min="4364" max="4364" width="3.85546875" style="2" customWidth="1"/>
    <col min="4365" max="4365" width="2.7109375" style="2" customWidth="1"/>
    <col min="4366" max="4366" width="2.85546875" style="2" customWidth="1"/>
    <col min="4367" max="4367" width="3.85546875" style="2" customWidth="1"/>
    <col min="4368" max="4368" width="2.85546875" style="2" customWidth="1"/>
    <col min="4369" max="4369" width="2.42578125" style="2" customWidth="1"/>
    <col min="4370" max="4370" width="1.140625" style="2" customWidth="1"/>
    <col min="4371" max="4371" width="8.140625" style="2" customWidth="1"/>
    <col min="4372" max="4372" width="7.42578125" style="2" customWidth="1"/>
    <col min="4373" max="4373" width="9.28515625" style="2" customWidth="1"/>
    <col min="4374" max="4374" width="11.85546875" style="2" customWidth="1"/>
    <col min="4375" max="4375" width="11.28515625" style="2" bestFit="1" customWidth="1"/>
    <col min="4376" max="4376" width="19.7109375" style="2" customWidth="1"/>
    <col min="4377" max="4377" width="17.42578125" style="2" customWidth="1"/>
    <col min="4378" max="4608" width="9.140625" style="2"/>
    <col min="4609" max="4610" width="3.42578125" style="2" customWidth="1"/>
    <col min="4611" max="4611" width="2.85546875" style="2" customWidth="1"/>
    <col min="4612" max="4612" width="2.28515625" style="2" customWidth="1"/>
    <col min="4613" max="4613" width="1.85546875" style="2" customWidth="1"/>
    <col min="4614" max="4614" width="9.140625" style="2" customWidth="1"/>
    <col min="4615" max="4615" width="2" style="2" customWidth="1"/>
    <col min="4616" max="4616" width="0" style="2" hidden="1" customWidth="1"/>
    <col min="4617" max="4617" width="1" style="2" customWidth="1"/>
    <col min="4618" max="4618" width="31" style="2" customWidth="1"/>
    <col min="4619" max="4619" width="3.42578125" style="2" customWidth="1"/>
    <col min="4620" max="4620" width="3.85546875" style="2" customWidth="1"/>
    <col min="4621" max="4621" width="2.7109375" style="2" customWidth="1"/>
    <col min="4622" max="4622" width="2.85546875" style="2" customWidth="1"/>
    <col min="4623" max="4623" width="3.85546875" style="2" customWidth="1"/>
    <col min="4624" max="4624" width="2.85546875" style="2" customWidth="1"/>
    <col min="4625" max="4625" width="2.42578125" style="2" customWidth="1"/>
    <col min="4626" max="4626" width="1.140625" style="2" customWidth="1"/>
    <col min="4627" max="4627" width="8.140625" style="2" customWidth="1"/>
    <col min="4628" max="4628" width="7.42578125" style="2" customWidth="1"/>
    <col min="4629" max="4629" width="9.28515625" style="2" customWidth="1"/>
    <col min="4630" max="4630" width="11.85546875" style="2" customWidth="1"/>
    <col min="4631" max="4631" width="11.28515625" style="2" bestFit="1" customWidth="1"/>
    <col min="4632" max="4632" width="19.7109375" style="2" customWidth="1"/>
    <col min="4633" max="4633" width="17.42578125" style="2" customWidth="1"/>
    <col min="4634" max="4864" width="9.140625" style="2"/>
    <col min="4865" max="4866" width="3.42578125" style="2" customWidth="1"/>
    <col min="4867" max="4867" width="2.85546875" style="2" customWidth="1"/>
    <col min="4868" max="4868" width="2.28515625" style="2" customWidth="1"/>
    <col min="4869" max="4869" width="1.85546875" style="2" customWidth="1"/>
    <col min="4870" max="4870" width="9.140625" style="2" customWidth="1"/>
    <col min="4871" max="4871" width="2" style="2" customWidth="1"/>
    <col min="4872" max="4872" width="0" style="2" hidden="1" customWidth="1"/>
    <col min="4873" max="4873" width="1" style="2" customWidth="1"/>
    <col min="4874" max="4874" width="31" style="2" customWidth="1"/>
    <col min="4875" max="4875" width="3.42578125" style="2" customWidth="1"/>
    <col min="4876" max="4876" width="3.85546875" style="2" customWidth="1"/>
    <col min="4877" max="4877" width="2.7109375" style="2" customWidth="1"/>
    <col min="4878" max="4878" width="2.85546875" style="2" customWidth="1"/>
    <col min="4879" max="4879" width="3.85546875" style="2" customWidth="1"/>
    <col min="4880" max="4880" width="2.85546875" style="2" customWidth="1"/>
    <col min="4881" max="4881" width="2.42578125" style="2" customWidth="1"/>
    <col min="4882" max="4882" width="1.140625" style="2" customWidth="1"/>
    <col min="4883" max="4883" width="8.140625" style="2" customWidth="1"/>
    <col min="4884" max="4884" width="7.42578125" style="2" customWidth="1"/>
    <col min="4885" max="4885" width="9.28515625" style="2" customWidth="1"/>
    <col min="4886" max="4886" width="11.85546875" style="2" customWidth="1"/>
    <col min="4887" max="4887" width="11.28515625" style="2" bestFit="1" customWidth="1"/>
    <col min="4888" max="4888" width="19.7109375" style="2" customWidth="1"/>
    <col min="4889" max="4889" width="17.42578125" style="2" customWidth="1"/>
    <col min="4890" max="5120" width="9.140625" style="2"/>
    <col min="5121" max="5122" width="3.42578125" style="2" customWidth="1"/>
    <col min="5123" max="5123" width="2.85546875" style="2" customWidth="1"/>
    <col min="5124" max="5124" width="2.28515625" style="2" customWidth="1"/>
    <col min="5125" max="5125" width="1.85546875" style="2" customWidth="1"/>
    <col min="5126" max="5126" width="9.140625" style="2" customWidth="1"/>
    <col min="5127" max="5127" width="2" style="2" customWidth="1"/>
    <col min="5128" max="5128" width="0" style="2" hidden="1" customWidth="1"/>
    <col min="5129" max="5129" width="1" style="2" customWidth="1"/>
    <col min="5130" max="5130" width="31" style="2" customWidth="1"/>
    <col min="5131" max="5131" width="3.42578125" style="2" customWidth="1"/>
    <col min="5132" max="5132" width="3.85546875" style="2" customWidth="1"/>
    <col min="5133" max="5133" width="2.7109375" style="2" customWidth="1"/>
    <col min="5134" max="5134" width="2.85546875" style="2" customWidth="1"/>
    <col min="5135" max="5135" width="3.85546875" style="2" customWidth="1"/>
    <col min="5136" max="5136" width="2.85546875" style="2" customWidth="1"/>
    <col min="5137" max="5137" width="2.42578125" style="2" customWidth="1"/>
    <col min="5138" max="5138" width="1.140625" style="2" customWidth="1"/>
    <col min="5139" max="5139" width="8.140625" style="2" customWidth="1"/>
    <col min="5140" max="5140" width="7.42578125" style="2" customWidth="1"/>
    <col min="5141" max="5141" width="9.28515625" style="2" customWidth="1"/>
    <col min="5142" max="5142" width="11.85546875" style="2" customWidth="1"/>
    <col min="5143" max="5143" width="11.28515625" style="2" bestFit="1" customWidth="1"/>
    <col min="5144" max="5144" width="19.7109375" style="2" customWidth="1"/>
    <col min="5145" max="5145" width="17.42578125" style="2" customWidth="1"/>
    <col min="5146" max="5376" width="9.140625" style="2"/>
    <col min="5377" max="5378" width="3.42578125" style="2" customWidth="1"/>
    <col min="5379" max="5379" width="2.85546875" style="2" customWidth="1"/>
    <col min="5380" max="5380" width="2.28515625" style="2" customWidth="1"/>
    <col min="5381" max="5381" width="1.85546875" style="2" customWidth="1"/>
    <col min="5382" max="5382" width="9.140625" style="2" customWidth="1"/>
    <col min="5383" max="5383" width="2" style="2" customWidth="1"/>
    <col min="5384" max="5384" width="0" style="2" hidden="1" customWidth="1"/>
    <col min="5385" max="5385" width="1" style="2" customWidth="1"/>
    <col min="5386" max="5386" width="31" style="2" customWidth="1"/>
    <col min="5387" max="5387" width="3.42578125" style="2" customWidth="1"/>
    <col min="5388" max="5388" width="3.85546875" style="2" customWidth="1"/>
    <col min="5389" max="5389" width="2.7109375" style="2" customWidth="1"/>
    <col min="5390" max="5390" width="2.85546875" style="2" customWidth="1"/>
    <col min="5391" max="5391" width="3.85546875" style="2" customWidth="1"/>
    <col min="5392" max="5392" width="2.85546875" style="2" customWidth="1"/>
    <col min="5393" max="5393" width="2.42578125" style="2" customWidth="1"/>
    <col min="5394" max="5394" width="1.140625" style="2" customWidth="1"/>
    <col min="5395" max="5395" width="8.140625" style="2" customWidth="1"/>
    <col min="5396" max="5396" width="7.42578125" style="2" customWidth="1"/>
    <col min="5397" max="5397" width="9.28515625" style="2" customWidth="1"/>
    <col min="5398" max="5398" width="11.85546875" style="2" customWidth="1"/>
    <col min="5399" max="5399" width="11.28515625" style="2" bestFit="1" customWidth="1"/>
    <col min="5400" max="5400" width="19.7109375" style="2" customWidth="1"/>
    <col min="5401" max="5401" width="17.42578125" style="2" customWidth="1"/>
    <col min="5402" max="5632" width="9.140625" style="2"/>
    <col min="5633" max="5634" width="3.42578125" style="2" customWidth="1"/>
    <col min="5635" max="5635" width="2.85546875" style="2" customWidth="1"/>
    <col min="5636" max="5636" width="2.28515625" style="2" customWidth="1"/>
    <col min="5637" max="5637" width="1.85546875" style="2" customWidth="1"/>
    <col min="5638" max="5638" width="9.140625" style="2" customWidth="1"/>
    <col min="5639" max="5639" width="2" style="2" customWidth="1"/>
    <col min="5640" max="5640" width="0" style="2" hidden="1" customWidth="1"/>
    <col min="5641" max="5641" width="1" style="2" customWidth="1"/>
    <col min="5642" max="5642" width="31" style="2" customWidth="1"/>
    <col min="5643" max="5643" width="3.42578125" style="2" customWidth="1"/>
    <col min="5644" max="5644" width="3.85546875" style="2" customWidth="1"/>
    <col min="5645" max="5645" width="2.7109375" style="2" customWidth="1"/>
    <col min="5646" max="5646" width="2.85546875" style="2" customWidth="1"/>
    <col min="5647" max="5647" width="3.85546875" style="2" customWidth="1"/>
    <col min="5648" max="5648" width="2.85546875" style="2" customWidth="1"/>
    <col min="5649" max="5649" width="2.42578125" style="2" customWidth="1"/>
    <col min="5650" max="5650" width="1.140625" style="2" customWidth="1"/>
    <col min="5651" max="5651" width="8.140625" style="2" customWidth="1"/>
    <col min="5652" max="5652" width="7.42578125" style="2" customWidth="1"/>
    <col min="5653" max="5653" width="9.28515625" style="2" customWidth="1"/>
    <col min="5654" max="5654" width="11.85546875" style="2" customWidth="1"/>
    <col min="5655" max="5655" width="11.28515625" style="2" bestFit="1" customWidth="1"/>
    <col min="5656" max="5656" width="19.7109375" style="2" customWidth="1"/>
    <col min="5657" max="5657" width="17.42578125" style="2" customWidth="1"/>
    <col min="5658" max="5888" width="9.140625" style="2"/>
    <col min="5889" max="5890" width="3.42578125" style="2" customWidth="1"/>
    <col min="5891" max="5891" width="2.85546875" style="2" customWidth="1"/>
    <col min="5892" max="5892" width="2.28515625" style="2" customWidth="1"/>
    <col min="5893" max="5893" width="1.85546875" style="2" customWidth="1"/>
    <col min="5894" max="5894" width="9.140625" style="2" customWidth="1"/>
    <col min="5895" max="5895" width="2" style="2" customWidth="1"/>
    <col min="5896" max="5896" width="0" style="2" hidden="1" customWidth="1"/>
    <col min="5897" max="5897" width="1" style="2" customWidth="1"/>
    <col min="5898" max="5898" width="31" style="2" customWidth="1"/>
    <col min="5899" max="5899" width="3.42578125" style="2" customWidth="1"/>
    <col min="5900" max="5900" width="3.85546875" style="2" customWidth="1"/>
    <col min="5901" max="5901" width="2.7109375" style="2" customWidth="1"/>
    <col min="5902" max="5902" width="2.85546875" style="2" customWidth="1"/>
    <col min="5903" max="5903" width="3.85546875" style="2" customWidth="1"/>
    <col min="5904" max="5904" width="2.85546875" style="2" customWidth="1"/>
    <col min="5905" max="5905" width="2.42578125" style="2" customWidth="1"/>
    <col min="5906" max="5906" width="1.140625" style="2" customWidth="1"/>
    <col min="5907" max="5907" width="8.140625" style="2" customWidth="1"/>
    <col min="5908" max="5908" width="7.42578125" style="2" customWidth="1"/>
    <col min="5909" max="5909" width="9.28515625" style="2" customWidth="1"/>
    <col min="5910" max="5910" width="11.85546875" style="2" customWidth="1"/>
    <col min="5911" max="5911" width="11.28515625" style="2" bestFit="1" customWidth="1"/>
    <col min="5912" max="5912" width="19.7109375" style="2" customWidth="1"/>
    <col min="5913" max="5913" width="17.42578125" style="2" customWidth="1"/>
    <col min="5914" max="6144" width="9.140625" style="2"/>
    <col min="6145" max="6146" width="3.42578125" style="2" customWidth="1"/>
    <col min="6147" max="6147" width="2.85546875" style="2" customWidth="1"/>
    <col min="6148" max="6148" width="2.28515625" style="2" customWidth="1"/>
    <col min="6149" max="6149" width="1.85546875" style="2" customWidth="1"/>
    <col min="6150" max="6150" width="9.140625" style="2" customWidth="1"/>
    <col min="6151" max="6151" width="2" style="2" customWidth="1"/>
    <col min="6152" max="6152" width="0" style="2" hidden="1" customWidth="1"/>
    <col min="6153" max="6153" width="1" style="2" customWidth="1"/>
    <col min="6154" max="6154" width="31" style="2" customWidth="1"/>
    <col min="6155" max="6155" width="3.42578125" style="2" customWidth="1"/>
    <col min="6156" max="6156" width="3.85546875" style="2" customWidth="1"/>
    <col min="6157" max="6157" width="2.7109375" style="2" customWidth="1"/>
    <col min="6158" max="6158" width="2.85546875" style="2" customWidth="1"/>
    <col min="6159" max="6159" width="3.85546875" style="2" customWidth="1"/>
    <col min="6160" max="6160" width="2.85546875" style="2" customWidth="1"/>
    <col min="6161" max="6161" width="2.42578125" style="2" customWidth="1"/>
    <col min="6162" max="6162" width="1.140625" style="2" customWidth="1"/>
    <col min="6163" max="6163" width="8.140625" style="2" customWidth="1"/>
    <col min="6164" max="6164" width="7.42578125" style="2" customWidth="1"/>
    <col min="6165" max="6165" width="9.28515625" style="2" customWidth="1"/>
    <col min="6166" max="6166" width="11.85546875" style="2" customWidth="1"/>
    <col min="6167" max="6167" width="11.28515625" style="2" bestFit="1" customWidth="1"/>
    <col min="6168" max="6168" width="19.7109375" style="2" customWidth="1"/>
    <col min="6169" max="6169" width="17.42578125" style="2" customWidth="1"/>
    <col min="6170" max="6400" width="9.140625" style="2"/>
    <col min="6401" max="6402" width="3.42578125" style="2" customWidth="1"/>
    <col min="6403" max="6403" width="2.85546875" style="2" customWidth="1"/>
    <col min="6404" max="6404" width="2.28515625" style="2" customWidth="1"/>
    <col min="6405" max="6405" width="1.85546875" style="2" customWidth="1"/>
    <col min="6406" max="6406" width="9.140625" style="2" customWidth="1"/>
    <col min="6407" max="6407" width="2" style="2" customWidth="1"/>
    <col min="6408" max="6408" width="0" style="2" hidden="1" customWidth="1"/>
    <col min="6409" max="6409" width="1" style="2" customWidth="1"/>
    <col min="6410" max="6410" width="31" style="2" customWidth="1"/>
    <col min="6411" max="6411" width="3.42578125" style="2" customWidth="1"/>
    <col min="6412" max="6412" width="3.85546875" style="2" customWidth="1"/>
    <col min="6413" max="6413" width="2.7109375" style="2" customWidth="1"/>
    <col min="6414" max="6414" width="2.85546875" style="2" customWidth="1"/>
    <col min="6415" max="6415" width="3.85546875" style="2" customWidth="1"/>
    <col min="6416" max="6416" width="2.85546875" style="2" customWidth="1"/>
    <col min="6417" max="6417" width="2.42578125" style="2" customWidth="1"/>
    <col min="6418" max="6418" width="1.140625" style="2" customWidth="1"/>
    <col min="6419" max="6419" width="8.140625" style="2" customWidth="1"/>
    <col min="6420" max="6420" width="7.42578125" style="2" customWidth="1"/>
    <col min="6421" max="6421" width="9.28515625" style="2" customWidth="1"/>
    <col min="6422" max="6422" width="11.85546875" style="2" customWidth="1"/>
    <col min="6423" max="6423" width="11.28515625" style="2" bestFit="1" customWidth="1"/>
    <col min="6424" max="6424" width="19.7109375" style="2" customWidth="1"/>
    <col min="6425" max="6425" width="17.42578125" style="2" customWidth="1"/>
    <col min="6426" max="6656" width="9.140625" style="2"/>
    <col min="6657" max="6658" width="3.42578125" style="2" customWidth="1"/>
    <col min="6659" max="6659" width="2.85546875" style="2" customWidth="1"/>
    <col min="6660" max="6660" width="2.28515625" style="2" customWidth="1"/>
    <col min="6661" max="6661" width="1.85546875" style="2" customWidth="1"/>
    <col min="6662" max="6662" width="9.140625" style="2" customWidth="1"/>
    <col min="6663" max="6663" width="2" style="2" customWidth="1"/>
    <col min="6664" max="6664" width="0" style="2" hidden="1" customWidth="1"/>
    <col min="6665" max="6665" width="1" style="2" customWidth="1"/>
    <col min="6666" max="6666" width="31" style="2" customWidth="1"/>
    <col min="6667" max="6667" width="3.42578125" style="2" customWidth="1"/>
    <col min="6668" max="6668" width="3.85546875" style="2" customWidth="1"/>
    <col min="6669" max="6669" width="2.7109375" style="2" customWidth="1"/>
    <col min="6670" max="6670" width="2.85546875" style="2" customWidth="1"/>
    <col min="6671" max="6671" width="3.85546875" style="2" customWidth="1"/>
    <col min="6672" max="6672" width="2.85546875" style="2" customWidth="1"/>
    <col min="6673" max="6673" width="2.42578125" style="2" customWidth="1"/>
    <col min="6674" max="6674" width="1.140625" style="2" customWidth="1"/>
    <col min="6675" max="6675" width="8.140625" style="2" customWidth="1"/>
    <col min="6676" max="6676" width="7.42578125" style="2" customWidth="1"/>
    <col min="6677" max="6677" width="9.28515625" style="2" customWidth="1"/>
    <col min="6678" max="6678" width="11.85546875" style="2" customWidth="1"/>
    <col min="6679" max="6679" width="11.28515625" style="2" bestFit="1" customWidth="1"/>
    <col min="6680" max="6680" width="19.7109375" style="2" customWidth="1"/>
    <col min="6681" max="6681" width="17.42578125" style="2" customWidth="1"/>
    <col min="6682" max="6912" width="9.140625" style="2"/>
    <col min="6913" max="6914" width="3.42578125" style="2" customWidth="1"/>
    <col min="6915" max="6915" width="2.85546875" style="2" customWidth="1"/>
    <col min="6916" max="6916" width="2.28515625" style="2" customWidth="1"/>
    <col min="6917" max="6917" width="1.85546875" style="2" customWidth="1"/>
    <col min="6918" max="6918" width="9.140625" style="2" customWidth="1"/>
    <col min="6919" max="6919" width="2" style="2" customWidth="1"/>
    <col min="6920" max="6920" width="0" style="2" hidden="1" customWidth="1"/>
    <col min="6921" max="6921" width="1" style="2" customWidth="1"/>
    <col min="6922" max="6922" width="31" style="2" customWidth="1"/>
    <col min="6923" max="6923" width="3.42578125" style="2" customWidth="1"/>
    <col min="6924" max="6924" width="3.85546875" style="2" customWidth="1"/>
    <col min="6925" max="6925" width="2.7109375" style="2" customWidth="1"/>
    <col min="6926" max="6926" width="2.85546875" style="2" customWidth="1"/>
    <col min="6927" max="6927" width="3.85546875" style="2" customWidth="1"/>
    <col min="6928" max="6928" width="2.85546875" style="2" customWidth="1"/>
    <col min="6929" max="6929" width="2.42578125" style="2" customWidth="1"/>
    <col min="6930" max="6930" width="1.140625" style="2" customWidth="1"/>
    <col min="6931" max="6931" width="8.140625" style="2" customWidth="1"/>
    <col min="6932" max="6932" width="7.42578125" style="2" customWidth="1"/>
    <col min="6933" max="6933" width="9.28515625" style="2" customWidth="1"/>
    <col min="6934" max="6934" width="11.85546875" style="2" customWidth="1"/>
    <col min="6935" max="6935" width="11.28515625" style="2" bestFit="1" customWidth="1"/>
    <col min="6936" max="6936" width="19.7109375" style="2" customWidth="1"/>
    <col min="6937" max="6937" width="17.42578125" style="2" customWidth="1"/>
    <col min="6938" max="7168" width="9.140625" style="2"/>
    <col min="7169" max="7170" width="3.42578125" style="2" customWidth="1"/>
    <col min="7171" max="7171" width="2.85546875" style="2" customWidth="1"/>
    <col min="7172" max="7172" width="2.28515625" style="2" customWidth="1"/>
    <col min="7173" max="7173" width="1.85546875" style="2" customWidth="1"/>
    <col min="7174" max="7174" width="9.140625" style="2" customWidth="1"/>
    <col min="7175" max="7175" width="2" style="2" customWidth="1"/>
    <col min="7176" max="7176" width="0" style="2" hidden="1" customWidth="1"/>
    <col min="7177" max="7177" width="1" style="2" customWidth="1"/>
    <col min="7178" max="7178" width="31" style="2" customWidth="1"/>
    <col min="7179" max="7179" width="3.42578125" style="2" customWidth="1"/>
    <col min="7180" max="7180" width="3.85546875" style="2" customWidth="1"/>
    <col min="7181" max="7181" width="2.7109375" style="2" customWidth="1"/>
    <col min="7182" max="7182" width="2.85546875" style="2" customWidth="1"/>
    <col min="7183" max="7183" width="3.85546875" style="2" customWidth="1"/>
    <col min="7184" max="7184" width="2.85546875" style="2" customWidth="1"/>
    <col min="7185" max="7185" width="2.42578125" style="2" customWidth="1"/>
    <col min="7186" max="7186" width="1.140625" style="2" customWidth="1"/>
    <col min="7187" max="7187" width="8.140625" style="2" customWidth="1"/>
    <col min="7188" max="7188" width="7.42578125" style="2" customWidth="1"/>
    <col min="7189" max="7189" width="9.28515625" style="2" customWidth="1"/>
    <col min="7190" max="7190" width="11.85546875" style="2" customWidth="1"/>
    <col min="7191" max="7191" width="11.28515625" style="2" bestFit="1" customWidth="1"/>
    <col min="7192" max="7192" width="19.7109375" style="2" customWidth="1"/>
    <col min="7193" max="7193" width="17.42578125" style="2" customWidth="1"/>
    <col min="7194" max="7424" width="9.140625" style="2"/>
    <col min="7425" max="7426" width="3.42578125" style="2" customWidth="1"/>
    <col min="7427" max="7427" width="2.85546875" style="2" customWidth="1"/>
    <col min="7428" max="7428" width="2.28515625" style="2" customWidth="1"/>
    <col min="7429" max="7429" width="1.85546875" style="2" customWidth="1"/>
    <col min="7430" max="7430" width="9.140625" style="2" customWidth="1"/>
    <col min="7431" max="7431" width="2" style="2" customWidth="1"/>
    <col min="7432" max="7432" width="0" style="2" hidden="1" customWidth="1"/>
    <col min="7433" max="7433" width="1" style="2" customWidth="1"/>
    <col min="7434" max="7434" width="31" style="2" customWidth="1"/>
    <col min="7435" max="7435" width="3.42578125" style="2" customWidth="1"/>
    <col min="7436" max="7436" width="3.85546875" style="2" customWidth="1"/>
    <col min="7437" max="7437" width="2.7109375" style="2" customWidth="1"/>
    <col min="7438" max="7438" width="2.85546875" style="2" customWidth="1"/>
    <col min="7439" max="7439" width="3.85546875" style="2" customWidth="1"/>
    <col min="7440" max="7440" width="2.85546875" style="2" customWidth="1"/>
    <col min="7441" max="7441" width="2.42578125" style="2" customWidth="1"/>
    <col min="7442" max="7442" width="1.140625" style="2" customWidth="1"/>
    <col min="7443" max="7443" width="8.140625" style="2" customWidth="1"/>
    <col min="7444" max="7444" width="7.42578125" style="2" customWidth="1"/>
    <col min="7445" max="7445" width="9.28515625" style="2" customWidth="1"/>
    <col min="7446" max="7446" width="11.85546875" style="2" customWidth="1"/>
    <col min="7447" max="7447" width="11.28515625" style="2" bestFit="1" customWidth="1"/>
    <col min="7448" max="7448" width="19.7109375" style="2" customWidth="1"/>
    <col min="7449" max="7449" width="17.42578125" style="2" customWidth="1"/>
    <col min="7450" max="7680" width="9.140625" style="2"/>
    <col min="7681" max="7682" width="3.42578125" style="2" customWidth="1"/>
    <col min="7683" max="7683" width="2.85546875" style="2" customWidth="1"/>
    <col min="7684" max="7684" width="2.28515625" style="2" customWidth="1"/>
    <col min="7685" max="7685" width="1.85546875" style="2" customWidth="1"/>
    <col min="7686" max="7686" width="9.140625" style="2" customWidth="1"/>
    <col min="7687" max="7687" width="2" style="2" customWidth="1"/>
    <col min="7688" max="7688" width="0" style="2" hidden="1" customWidth="1"/>
    <col min="7689" max="7689" width="1" style="2" customWidth="1"/>
    <col min="7690" max="7690" width="31" style="2" customWidth="1"/>
    <col min="7691" max="7691" width="3.42578125" style="2" customWidth="1"/>
    <col min="7692" max="7692" width="3.85546875" style="2" customWidth="1"/>
    <col min="7693" max="7693" width="2.7109375" style="2" customWidth="1"/>
    <col min="7694" max="7694" width="2.85546875" style="2" customWidth="1"/>
    <col min="7695" max="7695" width="3.85546875" style="2" customWidth="1"/>
    <col min="7696" max="7696" width="2.85546875" style="2" customWidth="1"/>
    <col min="7697" max="7697" width="2.42578125" style="2" customWidth="1"/>
    <col min="7698" max="7698" width="1.140625" style="2" customWidth="1"/>
    <col min="7699" max="7699" width="8.140625" style="2" customWidth="1"/>
    <col min="7700" max="7700" width="7.42578125" style="2" customWidth="1"/>
    <col min="7701" max="7701" width="9.28515625" style="2" customWidth="1"/>
    <col min="7702" max="7702" width="11.85546875" style="2" customWidth="1"/>
    <col min="7703" max="7703" width="11.28515625" style="2" bestFit="1" customWidth="1"/>
    <col min="7704" max="7704" width="19.7109375" style="2" customWidth="1"/>
    <col min="7705" max="7705" width="17.42578125" style="2" customWidth="1"/>
    <col min="7706" max="7936" width="9.140625" style="2"/>
    <col min="7937" max="7938" width="3.42578125" style="2" customWidth="1"/>
    <col min="7939" max="7939" width="2.85546875" style="2" customWidth="1"/>
    <col min="7940" max="7940" width="2.28515625" style="2" customWidth="1"/>
    <col min="7941" max="7941" width="1.85546875" style="2" customWidth="1"/>
    <col min="7942" max="7942" width="9.140625" style="2" customWidth="1"/>
    <col min="7943" max="7943" width="2" style="2" customWidth="1"/>
    <col min="7944" max="7944" width="0" style="2" hidden="1" customWidth="1"/>
    <col min="7945" max="7945" width="1" style="2" customWidth="1"/>
    <col min="7946" max="7946" width="31" style="2" customWidth="1"/>
    <col min="7947" max="7947" width="3.42578125" style="2" customWidth="1"/>
    <col min="7948" max="7948" width="3.85546875" style="2" customWidth="1"/>
    <col min="7949" max="7949" width="2.7109375" style="2" customWidth="1"/>
    <col min="7950" max="7950" width="2.85546875" style="2" customWidth="1"/>
    <col min="7951" max="7951" width="3.85546875" style="2" customWidth="1"/>
    <col min="7952" max="7952" width="2.85546875" style="2" customWidth="1"/>
    <col min="7953" max="7953" width="2.42578125" style="2" customWidth="1"/>
    <col min="7954" max="7954" width="1.140625" style="2" customWidth="1"/>
    <col min="7955" max="7955" width="8.140625" style="2" customWidth="1"/>
    <col min="7956" max="7956" width="7.42578125" style="2" customWidth="1"/>
    <col min="7957" max="7957" width="9.28515625" style="2" customWidth="1"/>
    <col min="7958" max="7958" width="11.85546875" style="2" customWidth="1"/>
    <col min="7959" max="7959" width="11.28515625" style="2" bestFit="1" customWidth="1"/>
    <col min="7960" max="7960" width="19.7109375" style="2" customWidth="1"/>
    <col min="7961" max="7961" width="17.42578125" style="2" customWidth="1"/>
    <col min="7962" max="8192" width="9.140625" style="2"/>
    <col min="8193" max="8194" width="3.42578125" style="2" customWidth="1"/>
    <col min="8195" max="8195" width="2.85546875" style="2" customWidth="1"/>
    <col min="8196" max="8196" width="2.28515625" style="2" customWidth="1"/>
    <col min="8197" max="8197" width="1.85546875" style="2" customWidth="1"/>
    <col min="8198" max="8198" width="9.140625" style="2" customWidth="1"/>
    <col min="8199" max="8199" width="2" style="2" customWidth="1"/>
    <col min="8200" max="8200" width="0" style="2" hidden="1" customWidth="1"/>
    <col min="8201" max="8201" width="1" style="2" customWidth="1"/>
    <col min="8202" max="8202" width="31" style="2" customWidth="1"/>
    <col min="8203" max="8203" width="3.42578125" style="2" customWidth="1"/>
    <col min="8204" max="8204" width="3.85546875" style="2" customWidth="1"/>
    <col min="8205" max="8205" width="2.7109375" style="2" customWidth="1"/>
    <col min="8206" max="8206" width="2.85546875" style="2" customWidth="1"/>
    <col min="8207" max="8207" width="3.85546875" style="2" customWidth="1"/>
    <col min="8208" max="8208" width="2.85546875" style="2" customWidth="1"/>
    <col min="8209" max="8209" width="2.42578125" style="2" customWidth="1"/>
    <col min="8210" max="8210" width="1.140625" style="2" customWidth="1"/>
    <col min="8211" max="8211" width="8.140625" style="2" customWidth="1"/>
    <col min="8212" max="8212" width="7.42578125" style="2" customWidth="1"/>
    <col min="8213" max="8213" width="9.28515625" style="2" customWidth="1"/>
    <col min="8214" max="8214" width="11.85546875" style="2" customWidth="1"/>
    <col min="8215" max="8215" width="11.28515625" style="2" bestFit="1" customWidth="1"/>
    <col min="8216" max="8216" width="19.7109375" style="2" customWidth="1"/>
    <col min="8217" max="8217" width="17.42578125" style="2" customWidth="1"/>
    <col min="8218" max="8448" width="9.140625" style="2"/>
    <col min="8449" max="8450" width="3.42578125" style="2" customWidth="1"/>
    <col min="8451" max="8451" width="2.85546875" style="2" customWidth="1"/>
    <col min="8452" max="8452" width="2.28515625" style="2" customWidth="1"/>
    <col min="8453" max="8453" width="1.85546875" style="2" customWidth="1"/>
    <col min="8454" max="8454" width="9.140625" style="2" customWidth="1"/>
    <col min="8455" max="8455" width="2" style="2" customWidth="1"/>
    <col min="8456" max="8456" width="0" style="2" hidden="1" customWidth="1"/>
    <col min="8457" max="8457" width="1" style="2" customWidth="1"/>
    <col min="8458" max="8458" width="31" style="2" customWidth="1"/>
    <col min="8459" max="8459" width="3.42578125" style="2" customWidth="1"/>
    <col min="8460" max="8460" width="3.85546875" style="2" customWidth="1"/>
    <col min="8461" max="8461" width="2.7109375" style="2" customWidth="1"/>
    <col min="8462" max="8462" width="2.85546875" style="2" customWidth="1"/>
    <col min="8463" max="8463" width="3.85546875" style="2" customWidth="1"/>
    <col min="8464" max="8464" width="2.85546875" style="2" customWidth="1"/>
    <col min="8465" max="8465" width="2.42578125" style="2" customWidth="1"/>
    <col min="8466" max="8466" width="1.140625" style="2" customWidth="1"/>
    <col min="8467" max="8467" width="8.140625" style="2" customWidth="1"/>
    <col min="8468" max="8468" width="7.42578125" style="2" customWidth="1"/>
    <col min="8469" max="8469" width="9.28515625" style="2" customWidth="1"/>
    <col min="8470" max="8470" width="11.85546875" style="2" customWidth="1"/>
    <col min="8471" max="8471" width="11.28515625" style="2" bestFit="1" customWidth="1"/>
    <col min="8472" max="8472" width="19.7109375" style="2" customWidth="1"/>
    <col min="8473" max="8473" width="17.42578125" style="2" customWidth="1"/>
    <col min="8474" max="8704" width="9.140625" style="2"/>
    <col min="8705" max="8706" width="3.42578125" style="2" customWidth="1"/>
    <col min="8707" max="8707" width="2.85546875" style="2" customWidth="1"/>
    <col min="8708" max="8708" width="2.28515625" style="2" customWidth="1"/>
    <col min="8709" max="8709" width="1.85546875" style="2" customWidth="1"/>
    <col min="8710" max="8710" width="9.140625" style="2" customWidth="1"/>
    <col min="8711" max="8711" width="2" style="2" customWidth="1"/>
    <col min="8712" max="8712" width="0" style="2" hidden="1" customWidth="1"/>
    <col min="8713" max="8713" width="1" style="2" customWidth="1"/>
    <col min="8714" max="8714" width="31" style="2" customWidth="1"/>
    <col min="8715" max="8715" width="3.42578125" style="2" customWidth="1"/>
    <col min="8716" max="8716" width="3.85546875" style="2" customWidth="1"/>
    <col min="8717" max="8717" width="2.7109375" style="2" customWidth="1"/>
    <col min="8718" max="8718" width="2.85546875" style="2" customWidth="1"/>
    <col min="8719" max="8719" width="3.85546875" style="2" customWidth="1"/>
    <col min="8720" max="8720" width="2.85546875" style="2" customWidth="1"/>
    <col min="8721" max="8721" width="2.42578125" style="2" customWidth="1"/>
    <col min="8722" max="8722" width="1.140625" style="2" customWidth="1"/>
    <col min="8723" max="8723" width="8.140625" style="2" customWidth="1"/>
    <col min="8724" max="8724" width="7.42578125" style="2" customWidth="1"/>
    <col min="8725" max="8725" width="9.28515625" style="2" customWidth="1"/>
    <col min="8726" max="8726" width="11.85546875" style="2" customWidth="1"/>
    <col min="8727" max="8727" width="11.28515625" style="2" bestFit="1" customWidth="1"/>
    <col min="8728" max="8728" width="19.7109375" style="2" customWidth="1"/>
    <col min="8729" max="8729" width="17.42578125" style="2" customWidth="1"/>
    <col min="8730" max="8960" width="9.140625" style="2"/>
    <col min="8961" max="8962" width="3.42578125" style="2" customWidth="1"/>
    <col min="8963" max="8963" width="2.85546875" style="2" customWidth="1"/>
    <col min="8964" max="8964" width="2.28515625" style="2" customWidth="1"/>
    <col min="8965" max="8965" width="1.85546875" style="2" customWidth="1"/>
    <col min="8966" max="8966" width="9.140625" style="2" customWidth="1"/>
    <col min="8967" max="8967" width="2" style="2" customWidth="1"/>
    <col min="8968" max="8968" width="0" style="2" hidden="1" customWidth="1"/>
    <col min="8969" max="8969" width="1" style="2" customWidth="1"/>
    <col min="8970" max="8970" width="31" style="2" customWidth="1"/>
    <col min="8971" max="8971" width="3.42578125" style="2" customWidth="1"/>
    <col min="8972" max="8972" width="3.85546875" style="2" customWidth="1"/>
    <col min="8973" max="8973" width="2.7109375" style="2" customWidth="1"/>
    <col min="8974" max="8974" width="2.85546875" style="2" customWidth="1"/>
    <col min="8975" max="8975" width="3.85546875" style="2" customWidth="1"/>
    <col min="8976" max="8976" width="2.85546875" style="2" customWidth="1"/>
    <col min="8977" max="8977" width="2.42578125" style="2" customWidth="1"/>
    <col min="8978" max="8978" width="1.140625" style="2" customWidth="1"/>
    <col min="8979" max="8979" width="8.140625" style="2" customWidth="1"/>
    <col min="8980" max="8980" width="7.42578125" style="2" customWidth="1"/>
    <col min="8981" max="8981" width="9.28515625" style="2" customWidth="1"/>
    <col min="8982" max="8982" width="11.85546875" style="2" customWidth="1"/>
    <col min="8983" max="8983" width="11.28515625" style="2" bestFit="1" customWidth="1"/>
    <col min="8984" max="8984" width="19.7109375" style="2" customWidth="1"/>
    <col min="8985" max="8985" width="17.42578125" style="2" customWidth="1"/>
    <col min="8986" max="9216" width="9.140625" style="2"/>
    <col min="9217" max="9218" width="3.42578125" style="2" customWidth="1"/>
    <col min="9219" max="9219" width="2.85546875" style="2" customWidth="1"/>
    <col min="9220" max="9220" width="2.28515625" style="2" customWidth="1"/>
    <col min="9221" max="9221" width="1.85546875" style="2" customWidth="1"/>
    <col min="9222" max="9222" width="9.140625" style="2" customWidth="1"/>
    <col min="9223" max="9223" width="2" style="2" customWidth="1"/>
    <col min="9224" max="9224" width="0" style="2" hidden="1" customWidth="1"/>
    <col min="9225" max="9225" width="1" style="2" customWidth="1"/>
    <col min="9226" max="9226" width="31" style="2" customWidth="1"/>
    <col min="9227" max="9227" width="3.42578125" style="2" customWidth="1"/>
    <col min="9228" max="9228" width="3.85546875" style="2" customWidth="1"/>
    <col min="9229" max="9229" width="2.7109375" style="2" customWidth="1"/>
    <col min="9230" max="9230" width="2.85546875" style="2" customWidth="1"/>
    <col min="9231" max="9231" width="3.85546875" style="2" customWidth="1"/>
    <col min="9232" max="9232" width="2.85546875" style="2" customWidth="1"/>
    <col min="9233" max="9233" width="2.42578125" style="2" customWidth="1"/>
    <col min="9234" max="9234" width="1.140625" style="2" customWidth="1"/>
    <col min="9235" max="9235" width="8.140625" style="2" customWidth="1"/>
    <col min="9236" max="9236" width="7.42578125" style="2" customWidth="1"/>
    <col min="9237" max="9237" width="9.28515625" style="2" customWidth="1"/>
    <col min="9238" max="9238" width="11.85546875" style="2" customWidth="1"/>
    <col min="9239" max="9239" width="11.28515625" style="2" bestFit="1" customWidth="1"/>
    <col min="9240" max="9240" width="19.7109375" style="2" customWidth="1"/>
    <col min="9241" max="9241" width="17.42578125" style="2" customWidth="1"/>
    <col min="9242" max="9472" width="9.140625" style="2"/>
    <col min="9473" max="9474" width="3.42578125" style="2" customWidth="1"/>
    <col min="9475" max="9475" width="2.85546875" style="2" customWidth="1"/>
    <col min="9476" max="9476" width="2.28515625" style="2" customWidth="1"/>
    <col min="9477" max="9477" width="1.85546875" style="2" customWidth="1"/>
    <col min="9478" max="9478" width="9.140625" style="2" customWidth="1"/>
    <col min="9479" max="9479" width="2" style="2" customWidth="1"/>
    <col min="9480" max="9480" width="0" style="2" hidden="1" customWidth="1"/>
    <col min="9481" max="9481" width="1" style="2" customWidth="1"/>
    <col min="9482" max="9482" width="31" style="2" customWidth="1"/>
    <col min="9483" max="9483" width="3.42578125" style="2" customWidth="1"/>
    <col min="9484" max="9484" width="3.85546875" style="2" customWidth="1"/>
    <col min="9485" max="9485" width="2.7109375" style="2" customWidth="1"/>
    <col min="9486" max="9486" width="2.85546875" style="2" customWidth="1"/>
    <col min="9487" max="9487" width="3.85546875" style="2" customWidth="1"/>
    <col min="9488" max="9488" width="2.85546875" style="2" customWidth="1"/>
    <col min="9489" max="9489" width="2.42578125" style="2" customWidth="1"/>
    <col min="9490" max="9490" width="1.140625" style="2" customWidth="1"/>
    <col min="9491" max="9491" width="8.140625" style="2" customWidth="1"/>
    <col min="9492" max="9492" width="7.42578125" style="2" customWidth="1"/>
    <col min="9493" max="9493" width="9.28515625" style="2" customWidth="1"/>
    <col min="9494" max="9494" width="11.85546875" style="2" customWidth="1"/>
    <col min="9495" max="9495" width="11.28515625" style="2" bestFit="1" customWidth="1"/>
    <col min="9496" max="9496" width="19.7109375" style="2" customWidth="1"/>
    <col min="9497" max="9497" width="17.42578125" style="2" customWidth="1"/>
    <col min="9498" max="9728" width="9.140625" style="2"/>
    <col min="9729" max="9730" width="3.42578125" style="2" customWidth="1"/>
    <col min="9731" max="9731" width="2.85546875" style="2" customWidth="1"/>
    <col min="9732" max="9732" width="2.28515625" style="2" customWidth="1"/>
    <col min="9733" max="9733" width="1.85546875" style="2" customWidth="1"/>
    <col min="9734" max="9734" width="9.140625" style="2" customWidth="1"/>
    <col min="9735" max="9735" width="2" style="2" customWidth="1"/>
    <col min="9736" max="9736" width="0" style="2" hidden="1" customWidth="1"/>
    <col min="9737" max="9737" width="1" style="2" customWidth="1"/>
    <col min="9738" max="9738" width="31" style="2" customWidth="1"/>
    <col min="9739" max="9739" width="3.42578125" style="2" customWidth="1"/>
    <col min="9740" max="9740" width="3.85546875" style="2" customWidth="1"/>
    <col min="9741" max="9741" width="2.7109375" style="2" customWidth="1"/>
    <col min="9742" max="9742" width="2.85546875" style="2" customWidth="1"/>
    <col min="9743" max="9743" width="3.85546875" style="2" customWidth="1"/>
    <col min="9744" max="9744" width="2.85546875" style="2" customWidth="1"/>
    <col min="9745" max="9745" width="2.42578125" style="2" customWidth="1"/>
    <col min="9746" max="9746" width="1.140625" style="2" customWidth="1"/>
    <col min="9747" max="9747" width="8.140625" style="2" customWidth="1"/>
    <col min="9748" max="9748" width="7.42578125" style="2" customWidth="1"/>
    <col min="9749" max="9749" width="9.28515625" style="2" customWidth="1"/>
    <col min="9750" max="9750" width="11.85546875" style="2" customWidth="1"/>
    <col min="9751" max="9751" width="11.28515625" style="2" bestFit="1" customWidth="1"/>
    <col min="9752" max="9752" width="19.7109375" style="2" customWidth="1"/>
    <col min="9753" max="9753" width="17.42578125" style="2" customWidth="1"/>
    <col min="9754" max="9984" width="9.140625" style="2"/>
    <col min="9985" max="9986" width="3.42578125" style="2" customWidth="1"/>
    <col min="9987" max="9987" width="2.85546875" style="2" customWidth="1"/>
    <col min="9988" max="9988" width="2.28515625" style="2" customWidth="1"/>
    <col min="9989" max="9989" width="1.85546875" style="2" customWidth="1"/>
    <col min="9990" max="9990" width="9.140625" style="2" customWidth="1"/>
    <col min="9991" max="9991" width="2" style="2" customWidth="1"/>
    <col min="9992" max="9992" width="0" style="2" hidden="1" customWidth="1"/>
    <col min="9993" max="9993" width="1" style="2" customWidth="1"/>
    <col min="9994" max="9994" width="31" style="2" customWidth="1"/>
    <col min="9995" max="9995" width="3.42578125" style="2" customWidth="1"/>
    <col min="9996" max="9996" width="3.85546875" style="2" customWidth="1"/>
    <col min="9997" max="9997" width="2.7109375" style="2" customWidth="1"/>
    <col min="9998" max="9998" width="2.85546875" style="2" customWidth="1"/>
    <col min="9999" max="9999" width="3.85546875" style="2" customWidth="1"/>
    <col min="10000" max="10000" width="2.85546875" style="2" customWidth="1"/>
    <col min="10001" max="10001" width="2.42578125" style="2" customWidth="1"/>
    <col min="10002" max="10002" width="1.140625" style="2" customWidth="1"/>
    <col min="10003" max="10003" width="8.140625" style="2" customWidth="1"/>
    <col min="10004" max="10004" width="7.42578125" style="2" customWidth="1"/>
    <col min="10005" max="10005" width="9.28515625" style="2" customWidth="1"/>
    <col min="10006" max="10006" width="11.85546875" style="2" customWidth="1"/>
    <col min="10007" max="10007" width="11.28515625" style="2" bestFit="1" customWidth="1"/>
    <col min="10008" max="10008" width="19.7109375" style="2" customWidth="1"/>
    <col min="10009" max="10009" width="17.42578125" style="2" customWidth="1"/>
    <col min="10010" max="10240" width="9.140625" style="2"/>
    <col min="10241" max="10242" width="3.42578125" style="2" customWidth="1"/>
    <col min="10243" max="10243" width="2.85546875" style="2" customWidth="1"/>
    <col min="10244" max="10244" width="2.28515625" style="2" customWidth="1"/>
    <col min="10245" max="10245" width="1.85546875" style="2" customWidth="1"/>
    <col min="10246" max="10246" width="9.140625" style="2" customWidth="1"/>
    <col min="10247" max="10247" width="2" style="2" customWidth="1"/>
    <col min="10248" max="10248" width="0" style="2" hidden="1" customWidth="1"/>
    <col min="10249" max="10249" width="1" style="2" customWidth="1"/>
    <col min="10250" max="10250" width="31" style="2" customWidth="1"/>
    <col min="10251" max="10251" width="3.42578125" style="2" customWidth="1"/>
    <col min="10252" max="10252" width="3.85546875" style="2" customWidth="1"/>
    <col min="10253" max="10253" width="2.7109375" style="2" customWidth="1"/>
    <col min="10254" max="10254" width="2.85546875" style="2" customWidth="1"/>
    <col min="10255" max="10255" width="3.85546875" style="2" customWidth="1"/>
    <col min="10256" max="10256" width="2.85546875" style="2" customWidth="1"/>
    <col min="10257" max="10257" width="2.42578125" style="2" customWidth="1"/>
    <col min="10258" max="10258" width="1.140625" style="2" customWidth="1"/>
    <col min="10259" max="10259" width="8.140625" style="2" customWidth="1"/>
    <col min="10260" max="10260" width="7.42578125" style="2" customWidth="1"/>
    <col min="10261" max="10261" width="9.28515625" style="2" customWidth="1"/>
    <col min="10262" max="10262" width="11.85546875" style="2" customWidth="1"/>
    <col min="10263" max="10263" width="11.28515625" style="2" bestFit="1" customWidth="1"/>
    <col min="10264" max="10264" width="19.7109375" style="2" customWidth="1"/>
    <col min="10265" max="10265" width="17.42578125" style="2" customWidth="1"/>
    <col min="10266" max="10496" width="9.140625" style="2"/>
    <col min="10497" max="10498" width="3.42578125" style="2" customWidth="1"/>
    <col min="10499" max="10499" width="2.85546875" style="2" customWidth="1"/>
    <col min="10500" max="10500" width="2.28515625" style="2" customWidth="1"/>
    <col min="10501" max="10501" width="1.85546875" style="2" customWidth="1"/>
    <col min="10502" max="10502" width="9.140625" style="2" customWidth="1"/>
    <col min="10503" max="10503" width="2" style="2" customWidth="1"/>
    <col min="10504" max="10504" width="0" style="2" hidden="1" customWidth="1"/>
    <col min="10505" max="10505" width="1" style="2" customWidth="1"/>
    <col min="10506" max="10506" width="31" style="2" customWidth="1"/>
    <col min="10507" max="10507" width="3.42578125" style="2" customWidth="1"/>
    <col min="10508" max="10508" width="3.85546875" style="2" customWidth="1"/>
    <col min="10509" max="10509" width="2.7109375" style="2" customWidth="1"/>
    <col min="10510" max="10510" width="2.85546875" style="2" customWidth="1"/>
    <col min="10511" max="10511" width="3.85546875" style="2" customWidth="1"/>
    <col min="10512" max="10512" width="2.85546875" style="2" customWidth="1"/>
    <col min="10513" max="10513" width="2.42578125" style="2" customWidth="1"/>
    <col min="10514" max="10514" width="1.140625" style="2" customWidth="1"/>
    <col min="10515" max="10515" width="8.140625" style="2" customWidth="1"/>
    <col min="10516" max="10516" width="7.42578125" style="2" customWidth="1"/>
    <col min="10517" max="10517" width="9.28515625" style="2" customWidth="1"/>
    <col min="10518" max="10518" width="11.85546875" style="2" customWidth="1"/>
    <col min="10519" max="10519" width="11.28515625" style="2" bestFit="1" customWidth="1"/>
    <col min="10520" max="10520" width="19.7109375" style="2" customWidth="1"/>
    <col min="10521" max="10521" width="17.42578125" style="2" customWidth="1"/>
    <col min="10522" max="10752" width="9.140625" style="2"/>
    <col min="10753" max="10754" width="3.42578125" style="2" customWidth="1"/>
    <col min="10755" max="10755" width="2.85546875" style="2" customWidth="1"/>
    <col min="10756" max="10756" width="2.28515625" style="2" customWidth="1"/>
    <col min="10757" max="10757" width="1.85546875" style="2" customWidth="1"/>
    <col min="10758" max="10758" width="9.140625" style="2" customWidth="1"/>
    <col min="10759" max="10759" width="2" style="2" customWidth="1"/>
    <col min="10760" max="10760" width="0" style="2" hidden="1" customWidth="1"/>
    <col min="10761" max="10761" width="1" style="2" customWidth="1"/>
    <col min="10762" max="10762" width="31" style="2" customWidth="1"/>
    <col min="10763" max="10763" width="3.42578125" style="2" customWidth="1"/>
    <col min="10764" max="10764" width="3.85546875" style="2" customWidth="1"/>
    <col min="10765" max="10765" width="2.7109375" style="2" customWidth="1"/>
    <col min="10766" max="10766" width="2.85546875" style="2" customWidth="1"/>
    <col min="10767" max="10767" width="3.85546875" style="2" customWidth="1"/>
    <col min="10768" max="10768" width="2.85546875" style="2" customWidth="1"/>
    <col min="10769" max="10769" width="2.42578125" style="2" customWidth="1"/>
    <col min="10770" max="10770" width="1.140625" style="2" customWidth="1"/>
    <col min="10771" max="10771" width="8.140625" style="2" customWidth="1"/>
    <col min="10772" max="10772" width="7.42578125" style="2" customWidth="1"/>
    <col min="10773" max="10773" width="9.28515625" style="2" customWidth="1"/>
    <col min="10774" max="10774" width="11.85546875" style="2" customWidth="1"/>
    <col min="10775" max="10775" width="11.28515625" style="2" bestFit="1" customWidth="1"/>
    <col min="10776" max="10776" width="19.7109375" style="2" customWidth="1"/>
    <col min="10777" max="10777" width="17.42578125" style="2" customWidth="1"/>
    <col min="10778" max="11008" width="9.140625" style="2"/>
    <col min="11009" max="11010" width="3.42578125" style="2" customWidth="1"/>
    <col min="11011" max="11011" width="2.85546875" style="2" customWidth="1"/>
    <col min="11012" max="11012" width="2.28515625" style="2" customWidth="1"/>
    <col min="11013" max="11013" width="1.85546875" style="2" customWidth="1"/>
    <col min="11014" max="11014" width="9.140625" style="2" customWidth="1"/>
    <col min="11015" max="11015" width="2" style="2" customWidth="1"/>
    <col min="11016" max="11016" width="0" style="2" hidden="1" customWidth="1"/>
    <col min="11017" max="11017" width="1" style="2" customWidth="1"/>
    <col min="11018" max="11018" width="31" style="2" customWidth="1"/>
    <col min="11019" max="11019" width="3.42578125" style="2" customWidth="1"/>
    <col min="11020" max="11020" width="3.85546875" style="2" customWidth="1"/>
    <col min="11021" max="11021" width="2.7109375" style="2" customWidth="1"/>
    <col min="11022" max="11022" width="2.85546875" style="2" customWidth="1"/>
    <col min="11023" max="11023" width="3.85546875" style="2" customWidth="1"/>
    <col min="11024" max="11024" width="2.85546875" style="2" customWidth="1"/>
    <col min="11025" max="11025" width="2.42578125" style="2" customWidth="1"/>
    <col min="11026" max="11026" width="1.140625" style="2" customWidth="1"/>
    <col min="11027" max="11027" width="8.140625" style="2" customWidth="1"/>
    <col min="11028" max="11028" width="7.42578125" style="2" customWidth="1"/>
    <col min="11029" max="11029" width="9.28515625" style="2" customWidth="1"/>
    <col min="11030" max="11030" width="11.85546875" style="2" customWidth="1"/>
    <col min="11031" max="11031" width="11.28515625" style="2" bestFit="1" customWidth="1"/>
    <col min="11032" max="11032" width="19.7109375" style="2" customWidth="1"/>
    <col min="11033" max="11033" width="17.42578125" style="2" customWidth="1"/>
    <col min="11034" max="11264" width="9.140625" style="2"/>
    <col min="11265" max="11266" width="3.42578125" style="2" customWidth="1"/>
    <col min="11267" max="11267" width="2.85546875" style="2" customWidth="1"/>
    <col min="11268" max="11268" width="2.28515625" style="2" customWidth="1"/>
    <col min="11269" max="11269" width="1.85546875" style="2" customWidth="1"/>
    <col min="11270" max="11270" width="9.140625" style="2" customWidth="1"/>
    <col min="11271" max="11271" width="2" style="2" customWidth="1"/>
    <col min="11272" max="11272" width="0" style="2" hidden="1" customWidth="1"/>
    <col min="11273" max="11273" width="1" style="2" customWidth="1"/>
    <col min="11274" max="11274" width="31" style="2" customWidth="1"/>
    <col min="11275" max="11275" width="3.42578125" style="2" customWidth="1"/>
    <col min="11276" max="11276" width="3.85546875" style="2" customWidth="1"/>
    <col min="11277" max="11277" width="2.7109375" style="2" customWidth="1"/>
    <col min="11278" max="11278" width="2.85546875" style="2" customWidth="1"/>
    <col min="11279" max="11279" width="3.85546875" style="2" customWidth="1"/>
    <col min="11280" max="11280" width="2.85546875" style="2" customWidth="1"/>
    <col min="11281" max="11281" width="2.42578125" style="2" customWidth="1"/>
    <col min="11282" max="11282" width="1.140625" style="2" customWidth="1"/>
    <col min="11283" max="11283" width="8.140625" style="2" customWidth="1"/>
    <col min="11284" max="11284" width="7.42578125" style="2" customWidth="1"/>
    <col min="11285" max="11285" width="9.28515625" style="2" customWidth="1"/>
    <col min="11286" max="11286" width="11.85546875" style="2" customWidth="1"/>
    <col min="11287" max="11287" width="11.28515625" style="2" bestFit="1" customWidth="1"/>
    <col min="11288" max="11288" width="19.7109375" style="2" customWidth="1"/>
    <col min="11289" max="11289" width="17.42578125" style="2" customWidth="1"/>
    <col min="11290" max="11520" width="9.140625" style="2"/>
    <col min="11521" max="11522" width="3.42578125" style="2" customWidth="1"/>
    <col min="11523" max="11523" width="2.85546875" style="2" customWidth="1"/>
    <col min="11524" max="11524" width="2.28515625" style="2" customWidth="1"/>
    <col min="11525" max="11525" width="1.85546875" style="2" customWidth="1"/>
    <col min="11526" max="11526" width="9.140625" style="2" customWidth="1"/>
    <col min="11527" max="11527" width="2" style="2" customWidth="1"/>
    <col min="11528" max="11528" width="0" style="2" hidden="1" customWidth="1"/>
    <col min="11529" max="11529" width="1" style="2" customWidth="1"/>
    <col min="11530" max="11530" width="31" style="2" customWidth="1"/>
    <col min="11531" max="11531" width="3.42578125" style="2" customWidth="1"/>
    <col min="11532" max="11532" width="3.85546875" style="2" customWidth="1"/>
    <col min="11533" max="11533" width="2.7109375" style="2" customWidth="1"/>
    <col min="11534" max="11534" width="2.85546875" style="2" customWidth="1"/>
    <col min="11535" max="11535" width="3.85546875" style="2" customWidth="1"/>
    <col min="11536" max="11536" width="2.85546875" style="2" customWidth="1"/>
    <col min="11537" max="11537" width="2.42578125" style="2" customWidth="1"/>
    <col min="11538" max="11538" width="1.140625" style="2" customWidth="1"/>
    <col min="11539" max="11539" width="8.140625" style="2" customWidth="1"/>
    <col min="11540" max="11540" width="7.42578125" style="2" customWidth="1"/>
    <col min="11541" max="11541" width="9.28515625" style="2" customWidth="1"/>
    <col min="11542" max="11542" width="11.85546875" style="2" customWidth="1"/>
    <col min="11543" max="11543" width="11.28515625" style="2" bestFit="1" customWidth="1"/>
    <col min="11544" max="11544" width="19.7109375" style="2" customWidth="1"/>
    <col min="11545" max="11545" width="17.42578125" style="2" customWidth="1"/>
    <col min="11546" max="11776" width="9.140625" style="2"/>
    <col min="11777" max="11778" width="3.42578125" style="2" customWidth="1"/>
    <col min="11779" max="11779" width="2.85546875" style="2" customWidth="1"/>
    <col min="11780" max="11780" width="2.28515625" style="2" customWidth="1"/>
    <col min="11781" max="11781" width="1.85546875" style="2" customWidth="1"/>
    <col min="11782" max="11782" width="9.140625" style="2" customWidth="1"/>
    <col min="11783" max="11783" width="2" style="2" customWidth="1"/>
    <col min="11784" max="11784" width="0" style="2" hidden="1" customWidth="1"/>
    <col min="11785" max="11785" width="1" style="2" customWidth="1"/>
    <col min="11786" max="11786" width="31" style="2" customWidth="1"/>
    <col min="11787" max="11787" width="3.42578125" style="2" customWidth="1"/>
    <col min="11788" max="11788" width="3.85546875" style="2" customWidth="1"/>
    <col min="11789" max="11789" width="2.7109375" style="2" customWidth="1"/>
    <col min="11790" max="11790" width="2.85546875" style="2" customWidth="1"/>
    <col min="11791" max="11791" width="3.85546875" style="2" customWidth="1"/>
    <col min="11792" max="11792" width="2.85546875" style="2" customWidth="1"/>
    <col min="11793" max="11793" width="2.42578125" style="2" customWidth="1"/>
    <col min="11794" max="11794" width="1.140625" style="2" customWidth="1"/>
    <col min="11795" max="11795" width="8.140625" style="2" customWidth="1"/>
    <col min="11796" max="11796" width="7.42578125" style="2" customWidth="1"/>
    <col min="11797" max="11797" width="9.28515625" style="2" customWidth="1"/>
    <col min="11798" max="11798" width="11.85546875" style="2" customWidth="1"/>
    <col min="11799" max="11799" width="11.28515625" style="2" bestFit="1" customWidth="1"/>
    <col min="11800" max="11800" width="19.7109375" style="2" customWidth="1"/>
    <col min="11801" max="11801" width="17.42578125" style="2" customWidth="1"/>
    <col min="11802" max="12032" width="9.140625" style="2"/>
    <col min="12033" max="12034" width="3.42578125" style="2" customWidth="1"/>
    <col min="12035" max="12035" width="2.85546875" style="2" customWidth="1"/>
    <col min="12036" max="12036" width="2.28515625" style="2" customWidth="1"/>
    <col min="12037" max="12037" width="1.85546875" style="2" customWidth="1"/>
    <col min="12038" max="12038" width="9.140625" style="2" customWidth="1"/>
    <col min="12039" max="12039" width="2" style="2" customWidth="1"/>
    <col min="12040" max="12040" width="0" style="2" hidden="1" customWidth="1"/>
    <col min="12041" max="12041" width="1" style="2" customWidth="1"/>
    <col min="12042" max="12042" width="31" style="2" customWidth="1"/>
    <col min="12043" max="12043" width="3.42578125" style="2" customWidth="1"/>
    <col min="12044" max="12044" width="3.85546875" style="2" customWidth="1"/>
    <col min="12045" max="12045" width="2.7109375" style="2" customWidth="1"/>
    <col min="12046" max="12046" width="2.85546875" style="2" customWidth="1"/>
    <col min="12047" max="12047" width="3.85546875" style="2" customWidth="1"/>
    <col min="12048" max="12048" width="2.85546875" style="2" customWidth="1"/>
    <col min="12049" max="12049" width="2.42578125" style="2" customWidth="1"/>
    <col min="12050" max="12050" width="1.140625" style="2" customWidth="1"/>
    <col min="12051" max="12051" width="8.140625" style="2" customWidth="1"/>
    <col min="12052" max="12052" width="7.42578125" style="2" customWidth="1"/>
    <col min="12053" max="12053" width="9.28515625" style="2" customWidth="1"/>
    <col min="12054" max="12054" width="11.85546875" style="2" customWidth="1"/>
    <col min="12055" max="12055" width="11.28515625" style="2" bestFit="1" customWidth="1"/>
    <col min="12056" max="12056" width="19.7109375" style="2" customWidth="1"/>
    <col min="12057" max="12057" width="17.42578125" style="2" customWidth="1"/>
    <col min="12058" max="12288" width="9.140625" style="2"/>
    <col min="12289" max="12290" width="3.42578125" style="2" customWidth="1"/>
    <col min="12291" max="12291" width="2.85546875" style="2" customWidth="1"/>
    <col min="12292" max="12292" width="2.28515625" style="2" customWidth="1"/>
    <col min="12293" max="12293" width="1.85546875" style="2" customWidth="1"/>
    <col min="12294" max="12294" width="9.140625" style="2" customWidth="1"/>
    <col min="12295" max="12295" width="2" style="2" customWidth="1"/>
    <col min="12296" max="12296" width="0" style="2" hidden="1" customWidth="1"/>
    <col min="12297" max="12297" width="1" style="2" customWidth="1"/>
    <col min="12298" max="12298" width="31" style="2" customWidth="1"/>
    <col min="12299" max="12299" width="3.42578125" style="2" customWidth="1"/>
    <col min="12300" max="12300" width="3.85546875" style="2" customWidth="1"/>
    <col min="12301" max="12301" width="2.7109375" style="2" customWidth="1"/>
    <col min="12302" max="12302" width="2.85546875" style="2" customWidth="1"/>
    <col min="12303" max="12303" width="3.85546875" style="2" customWidth="1"/>
    <col min="12304" max="12304" width="2.85546875" style="2" customWidth="1"/>
    <col min="12305" max="12305" width="2.42578125" style="2" customWidth="1"/>
    <col min="12306" max="12306" width="1.140625" style="2" customWidth="1"/>
    <col min="12307" max="12307" width="8.140625" style="2" customWidth="1"/>
    <col min="12308" max="12308" width="7.42578125" style="2" customWidth="1"/>
    <col min="12309" max="12309" width="9.28515625" style="2" customWidth="1"/>
    <col min="12310" max="12310" width="11.85546875" style="2" customWidth="1"/>
    <col min="12311" max="12311" width="11.28515625" style="2" bestFit="1" customWidth="1"/>
    <col min="12312" max="12312" width="19.7109375" style="2" customWidth="1"/>
    <col min="12313" max="12313" width="17.42578125" style="2" customWidth="1"/>
    <col min="12314" max="12544" width="9.140625" style="2"/>
    <col min="12545" max="12546" width="3.42578125" style="2" customWidth="1"/>
    <col min="12547" max="12547" width="2.85546875" style="2" customWidth="1"/>
    <col min="12548" max="12548" width="2.28515625" style="2" customWidth="1"/>
    <col min="12549" max="12549" width="1.85546875" style="2" customWidth="1"/>
    <col min="12550" max="12550" width="9.140625" style="2" customWidth="1"/>
    <col min="12551" max="12551" width="2" style="2" customWidth="1"/>
    <col min="12552" max="12552" width="0" style="2" hidden="1" customWidth="1"/>
    <col min="12553" max="12553" width="1" style="2" customWidth="1"/>
    <col min="12554" max="12554" width="31" style="2" customWidth="1"/>
    <col min="12555" max="12555" width="3.42578125" style="2" customWidth="1"/>
    <col min="12556" max="12556" width="3.85546875" style="2" customWidth="1"/>
    <col min="12557" max="12557" width="2.7109375" style="2" customWidth="1"/>
    <col min="12558" max="12558" width="2.85546875" style="2" customWidth="1"/>
    <col min="12559" max="12559" width="3.85546875" style="2" customWidth="1"/>
    <col min="12560" max="12560" width="2.85546875" style="2" customWidth="1"/>
    <col min="12561" max="12561" width="2.42578125" style="2" customWidth="1"/>
    <col min="12562" max="12562" width="1.140625" style="2" customWidth="1"/>
    <col min="12563" max="12563" width="8.140625" style="2" customWidth="1"/>
    <col min="12564" max="12564" width="7.42578125" style="2" customWidth="1"/>
    <col min="12565" max="12565" width="9.28515625" style="2" customWidth="1"/>
    <col min="12566" max="12566" width="11.85546875" style="2" customWidth="1"/>
    <col min="12567" max="12567" width="11.28515625" style="2" bestFit="1" customWidth="1"/>
    <col min="12568" max="12568" width="19.7109375" style="2" customWidth="1"/>
    <col min="12569" max="12569" width="17.42578125" style="2" customWidth="1"/>
    <col min="12570" max="12800" width="9.140625" style="2"/>
    <col min="12801" max="12802" width="3.42578125" style="2" customWidth="1"/>
    <col min="12803" max="12803" width="2.85546875" style="2" customWidth="1"/>
    <col min="12804" max="12804" width="2.28515625" style="2" customWidth="1"/>
    <col min="12805" max="12805" width="1.85546875" style="2" customWidth="1"/>
    <col min="12806" max="12806" width="9.140625" style="2" customWidth="1"/>
    <col min="12807" max="12807" width="2" style="2" customWidth="1"/>
    <col min="12808" max="12808" width="0" style="2" hidden="1" customWidth="1"/>
    <col min="12809" max="12809" width="1" style="2" customWidth="1"/>
    <col min="12810" max="12810" width="31" style="2" customWidth="1"/>
    <col min="12811" max="12811" width="3.42578125" style="2" customWidth="1"/>
    <col min="12812" max="12812" width="3.85546875" style="2" customWidth="1"/>
    <col min="12813" max="12813" width="2.7109375" style="2" customWidth="1"/>
    <col min="12814" max="12814" width="2.85546875" style="2" customWidth="1"/>
    <col min="12815" max="12815" width="3.85546875" style="2" customWidth="1"/>
    <col min="12816" max="12816" width="2.85546875" style="2" customWidth="1"/>
    <col min="12817" max="12817" width="2.42578125" style="2" customWidth="1"/>
    <col min="12818" max="12818" width="1.140625" style="2" customWidth="1"/>
    <col min="12819" max="12819" width="8.140625" style="2" customWidth="1"/>
    <col min="12820" max="12820" width="7.42578125" style="2" customWidth="1"/>
    <col min="12821" max="12821" width="9.28515625" style="2" customWidth="1"/>
    <col min="12822" max="12822" width="11.85546875" style="2" customWidth="1"/>
    <col min="12823" max="12823" width="11.28515625" style="2" bestFit="1" customWidth="1"/>
    <col min="12824" max="12824" width="19.7109375" style="2" customWidth="1"/>
    <col min="12825" max="12825" width="17.42578125" style="2" customWidth="1"/>
    <col min="12826" max="13056" width="9.140625" style="2"/>
    <col min="13057" max="13058" width="3.42578125" style="2" customWidth="1"/>
    <col min="13059" max="13059" width="2.85546875" style="2" customWidth="1"/>
    <col min="13060" max="13060" width="2.28515625" style="2" customWidth="1"/>
    <col min="13061" max="13061" width="1.85546875" style="2" customWidth="1"/>
    <col min="13062" max="13062" width="9.140625" style="2" customWidth="1"/>
    <col min="13063" max="13063" width="2" style="2" customWidth="1"/>
    <col min="13064" max="13064" width="0" style="2" hidden="1" customWidth="1"/>
    <col min="13065" max="13065" width="1" style="2" customWidth="1"/>
    <col min="13066" max="13066" width="31" style="2" customWidth="1"/>
    <col min="13067" max="13067" width="3.42578125" style="2" customWidth="1"/>
    <col min="13068" max="13068" width="3.85546875" style="2" customWidth="1"/>
    <col min="13069" max="13069" width="2.7109375" style="2" customWidth="1"/>
    <col min="13070" max="13070" width="2.85546875" style="2" customWidth="1"/>
    <col min="13071" max="13071" width="3.85546875" style="2" customWidth="1"/>
    <col min="13072" max="13072" width="2.85546875" style="2" customWidth="1"/>
    <col min="13073" max="13073" width="2.42578125" style="2" customWidth="1"/>
    <col min="13074" max="13074" width="1.140625" style="2" customWidth="1"/>
    <col min="13075" max="13075" width="8.140625" style="2" customWidth="1"/>
    <col min="13076" max="13076" width="7.42578125" style="2" customWidth="1"/>
    <col min="13077" max="13077" width="9.28515625" style="2" customWidth="1"/>
    <col min="13078" max="13078" width="11.85546875" style="2" customWidth="1"/>
    <col min="13079" max="13079" width="11.28515625" style="2" bestFit="1" customWidth="1"/>
    <col min="13080" max="13080" width="19.7109375" style="2" customWidth="1"/>
    <col min="13081" max="13081" width="17.42578125" style="2" customWidth="1"/>
    <col min="13082" max="13312" width="9.140625" style="2"/>
    <col min="13313" max="13314" width="3.42578125" style="2" customWidth="1"/>
    <col min="13315" max="13315" width="2.85546875" style="2" customWidth="1"/>
    <col min="13316" max="13316" width="2.28515625" style="2" customWidth="1"/>
    <col min="13317" max="13317" width="1.85546875" style="2" customWidth="1"/>
    <col min="13318" max="13318" width="9.140625" style="2" customWidth="1"/>
    <col min="13319" max="13319" width="2" style="2" customWidth="1"/>
    <col min="13320" max="13320" width="0" style="2" hidden="1" customWidth="1"/>
    <col min="13321" max="13321" width="1" style="2" customWidth="1"/>
    <col min="13322" max="13322" width="31" style="2" customWidth="1"/>
    <col min="13323" max="13323" width="3.42578125" style="2" customWidth="1"/>
    <col min="13324" max="13324" width="3.85546875" style="2" customWidth="1"/>
    <col min="13325" max="13325" width="2.7109375" style="2" customWidth="1"/>
    <col min="13326" max="13326" width="2.85546875" style="2" customWidth="1"/>
    <col min="13327" max="13327" width="3.85546875" style="2" customWidth="1"/>
    <col min="13328" max="13328" width="2.85546875" style="2" customWidth="1"/>
    <col min="13329" max="13329" width="2.42578125" style="2" customWidth="1"/>
    <col min="13330" max="13330" width="1.140625" style="2" customWidth="1"/>
    <col min="13331" max="13331" width="8.140625" style="2" customWidth="1"/>
    <col min="13332" max="13332" width="7.42578125" style="2" customWidth="1"/>
    <col min="13333" max="13333" width="9.28515625" style="2" customWidth="1"/>
    <col min="13334" max="13334" width="11.85546875" style="2" customWidth="1"/>
    <col min="13335" max="13335" width="11.28515625" style="2" bestFit="1" customWidth="1"/>
    <col min="13336" max="13336" width="19.7109375" style="2" customWidth="1"/>
    <col min="13337" max="13337" width="17.42578125" style="2" customWidth="1"/>
    <col min="13338" max="13568" width="9.140625" style="2"/>
    <col min="13569" max="13570" width="3.42578125" style="2" customWidth="1"/>
    <col min="13571" max="13571" width="2.85546875" style="2" customWidth="1"/>
    <col min="13572" max="13572" width="2.28515625" style="2" customWidth="1"/>
    <col min="13573" max="13573" width="1.85546875" style="2" customWidth="1"/>
    <col min="13574" max="13574" width="9.140625" style="2" customWidth="1"/>
    <col min="13575" max="13575" width="2" style="2" customWidth="1"/>
    <col min="13576" max="13576" width="0" style="2" hidden="1" customWidth="1"/>
    <col min="13577" max="13577" width="1" style="2" customWidth="1"/>
    <col min="13578" max="13578" width="31" style="2" customWidth="1"/>
    <col min="13579" max="13579" width="3.42578125" style="2" customWidth="1"/>
    <col min="13580" max="13580" width="3.85546875" style="2" customWidth="1"/>
    <col min="13581" max="13581" width="2.7109375" style="2" customWidth="1"/>
    <col min="13582" max="13582" width="2.85546875" style="2" customWidth="1"/>
    <col min="13583" max="13583" width="3.85546875" style="2" customWidth="1"/>
    <col min="13584" max="13584" width="2.85546875" style="2" customWidth="1"/>
    <col min="13585" max="13585" width="2.42578125" style="2" customWidth="1"/>
    <col min="13586" max="13586" width="1.140625" style="2" customWidth="1"/>
    <col min="13587" max="13587" width="8.140625" style="2" customWidth="1"/>
    <col min="13588" max="13588" width="7.42578125" style="2" customWidth="1"/>
    <col min="13589" max="13589" width="9.28515625" style="2" customWidth="1"/>
    <col min="13590" max="13590" width="11.85546875" style="2" customWidth="1"/>
    <col min="13591" max="13591" width="11.28515625" style="2" bestFit="1" customWidth="1"/>
    <col min="13592" max="13592" width="19.7109375" style="2" customWidth="1"/>
    <col min="13593" max="13593" width="17.42578125" style="2" customWidth="1"/>
    <col min="13594" max="13824" width="9.140625" style="2"/>
    <col min="13825" max="13826" width="3.42578125" style="2" customWidth="1"/>
    <col min="13827" max="13827" width="2.85546875" style="2" customWidth="1"/>
    <col min="13828" max="13828" width="2.28515625" style="2" customWidth="1"/>
    <col min="13829" max="13829" width="1.85546875" style="2" customWidth="1"/>
    <col min="13830" max="13830" width="9.140625" style="2" customWidth="1"/>
    <col min="13831" max="13831" width="2" style="2" customWidth="1"/>
    <col min="13832" max="13832" width="0" style="2" hidden="1" customWidth="1"/>
    <col min="13833" max="13833" width="1" style="2" customWidth="1"/>
    <col min="13834" max="13834" width="31" style="2" customWidth="1"/>
    <col min="13835" max="13835" width="3.42578125" style="2" customWidth="1"/>
    <col min="13836" max="13836" width="3.85546875" style="2" customWidth="1"/>
    <col min="13837" max="13837" width="2.7109375" style="2" customWidth="1"/>
    <col min="13838" max="13838" width="2.85546875" style="2" customWidth="1"/>
    <col min="13839" max="13839" width="3.85546875" style="2" customWidth="1"/>
    <col min="13840" max="13840" width="2.85546875" style="2" customWidth="1"/>
    <col min="13841" max="13841" width="2.42578125" style="2" customWidth="1"/>
    <col min="13842" max="13842" width="1.140625" style="2" customWidth="1"/>
    <col min="13843" max="13843" width="8.140625" style="2" customWidth="1"/>
    <col min="13844" max="13844" width="7.42578125" style="2" customWidth="1"/>
    <col min="13845" max="13845" width="9.28515625" style="2" customWidth="1"/>
    <col min="13846" max="13846" width="11.85546875" style="2" customWidth="1"/>
    <col min="13847" max="13847" width="11.28515625" style="2" bestFit="1" customWidth="1"/>
    <col min="13848" max="13848" width="19.7109375" style="2" customWidth="1"/>
    <col min="13849" max="13849" width="17.42578125" style="2" customWidth="1"/>
    <col min="13850" max="14080" width="9.140625" style="2"/>
    <col min="14081" max="14082" width="3.42578125" style="2" customWidth="1"/>
    <col min="14083" max="14083" width="2.85546875" style="2" customWidth="1"/>
    <col min="14084" max="14084" width="2.28515625" style="2" customWidth="1"/>
    <col min="14085" max="14085" width="1.85546875" style="2" customWidth="1"/>
    <col min="14086" max="14086" width="9.140625" style="2" customWidth="1"/>
    <col min="14087" max="14087" width="2" style="2" customWidth="1"/>
    <col min="14088" max="14088" width="0" style="2" hidden="1" customWidth="1"/>
    <col min="14089" max="14089" width="1" style="2" customWidth="1"/>
    <col min="14090" max="14090" width="31" style="2" customWidth="1"/>
    <col min="14091" max="14091" width="3.42578125" style="2" customWidth="1"/>
    <col min="14092" max="14092" width="3.85546875" style="2" customWidth="1"/>
    <col min="14093" max="14093" width="2.7109375" style="2" customWidth="1"/>
    <col min="14094" max="14094" width="2.85546875" style="2" customWidth="1"/>
    <col min="14095" max="14095" width="3.85546875" style="2" customWidth="1"/>
    <col min="14096" max="14096" width="2.85546875" style="2" customWidth="1"/>
    <col min="14097" max="14097" width="2.42578125" style="2" customWidth="1"/>
    <col min="14098" max="14098" width="1.140625" style="2" customWidth="1"/>
    <col min="14099" max="14099" width="8.140625" style="2" customWidth="1"/>
    <col min="14100" max="14100" width="7.42578125" style="2" customWidth="1"/>
    <col min="14101" max="14101" width="9.28515625" style="2" customWidth="1"/>
    <col min="14102" max="14102" width="11.85546875" style="2" customWidth="1"/>
    <col min="14103" max="14103" width="11.28515625" style="2" bestFit="1" customWidth="1"/>
    <col min="14104" max="14104" width="19.7109375" style="2" customWidth="1"/>
    <col min="14105" max="14105" width="17.42578125" style="2" customWidth="1"/>
    <col min="14106" max="14336" width="9.140625" style="2"/>
    <col min="14337" max="14338" width="3.42578125" style="2" customWidth="1"/>
    <col min="14339" max="14339" width="2.85546875" style="2" customWidth="1"/>
    <col min="14340" max="14340" width="2.28515625" style="2" customWidth="1"/>
    <col min="14341" max="14341" width="1.85546875" style="2" customWidth="1"/>
    <col min="14342" max="14342" width="9.140625" style="2" customWidth="1"/>
    <col min="14343" max="14343" width="2" style="2" customWidth="1"/>
    <col min="14344" max="14344" width="0" style="2" hidden="1" customWidth="1"/>
    <col min="14345" max="14345" width="1" style="2" customWidth="1"/>
    <col min="14346" max="14346" width="31" style="2" customWidth="1"/>
    <col min="14347" max="14347" width="3.42578125" style="2" customWidth="1"/>
    <col min="14348" max="14348" width="3.85546875" style="2" customWidth="1"/>
    <col min="14349" max="14349" width="2.7109375" style="2" customWidth="1"/>
    <col min="14350" max="14350" width="2.85546875" style="2" customWidth="1"/>
    <col min="14351" max="14351" width="3.85546875" style="2" customWidth="1"/>
    <col min="14352" max="14352" width="2.85546875" style="2" customWidth="1"/>
    <col min="14353" max="14353" width="2.42578125" style="2" customWidth="1"/>
    <col min="14354" max="14354" width="1.140625" style="2" customWidth="1"/>
    <col min="14355" max="14355" width="8.140625" style="2" customWidth="1"/>
    <col min="14356" max="14356" width="7.42578125" style="2" customWidth="1"/>
    <col min="14357" max="14357" width="9.28515625" style="2" customWidth="1"/>
    <col min="14358" max="14358" width="11.85546875" style="2" customWidth="1"/>
    <col min="14359" max="14359" width="11.28515625" style="2" bestFit="1" customWidth="1"/>
    <col min="14360" max="14360" width="19.7109375" style="2" customWidth="1"/>
    <col min="14361" max="14361" width="17.42578125" style="2" customWidth="1"/>
    <col min="14362" max="14592" width="9.140625" style="2"/>
    <col min="14593" max="14594" width="3.42578125" style="2" customWidth="1"/>
    <col min="14595" max="14595" width="2.85546875" style="2" customWidth="1"/>
    <col min="14596" max="14596" width="2.28515625" style="2" customWidth="1"/>
    <col min="14597" max="14597" width="1.85546875" style="2" customWidth="1"/>
    <col min="14598" max="14598" width="9.140625" style="2" customWidth="1"/>
    <col min="14599" max="14599" width="2" style="2" customWidth="1"/>
    <col min="14600" max="14600" width="0" style="2" hidden="1" customWidth="1"/>
    <col min="14601" max="14601" width="1" style="2" customWidth="1"/>
    <col min="14602" max="14602" width="31" style="2" customWidth="1"/>
    <col min="14603" max="14603" width="3.42578125" style="2" customWidth="1"/>
    <col min="14604" max="14604" width="3.85546875" style="2" customWidth="1"/>
    <col min="14605" max="14605" width="2.7109375" style="2" customWidth="1"/>
    <col min="14606" max="14606" width="2.85546875" style="2" customWidth="1"/>
    <col min="14607" max="14607" width="3.85546875" style="2" customWidth="1"/>
    <col min="14608" max="14608" width="2.85546875" style="2" customWidth="1"/>
    <col min="14609" max="14609" width="2.42578125" style="2" customWidth="1"/>
    <col min="14610" max="14610" width="1.140625" style="2" customWidth="1"/>
    <col min="14611" max="14611" width="8.140625" style="2" customWidth="1"/>
    <col min="14612" max="14612" width="7.42578125" style="2" customWidth="1"/>
    <col min="14613" max="14613" width="9.28515625" style="2" customWidth="1"/>
    <col min="14614" max="14614" width="11.85546875" style="2" customWidth="1"/>
    <col min="14615" max="14615" width="11.28515625" style="2" bestFit="1" customWidth="1"/>
    <col min="14616" max="14616" width="19.7109375" style="2" customWidth="1"/>
    <col min="14617" max="14617" width="17.42578125" style="2" customWidth="1"/>
    <col min="14618" max="14848" width="9.140625" style="2"/>
    <col min="14849" max="14850" width="3.42578125" style="2" customWidth="1"/>
    <col min="14851" max="14851" width="2.85546875" style="2" customWidth="1"/>
    <col min="14852" max="14852" width="2.28515625" style="2" customWidth="1"/>
    <col min="14853" max="14853" width="1.85546875" style="2" customWidth="1"/>
    <col min="14854" max="14854" width="9.140625" style="2" customWidth="1"/>
    <col min="14855" max="14855" width="2" style="2" customWidth="1"/>
    <col min="14856" max="14856" width="0" style="2" hidden="1" customWidth="1"/>
    <col min="14857" max="14857" width="1" style="2" customWidth="1"/>
    <col min="14858" max="14858" width="31" style="2" customWidth="1"/>
    <col min="14859" max="14859" width="3.42578125" style="2" customWidth="1"/>
    <col min="14860" max="14860" width="3.85546875" style="2" customWidth="1"/>
    <col min="14861" max="14861" width="2.7109375" style="2" customWidth="1"/>
    <col min="14862" max="14862" width="2.85546875" style="2" customWidth="1"/>
    <col min="14863" max="14863" width="3.85546875" style="2" customWidth="1"/>
    <col min="14864" max="14864" width="2.85546875" style="2" customWidth="1"/>
    <col min="14865" max="14865" width="2.42578125" style="2" customWidth="1"/>
    <col min="14866" max="14866" width="1.140625" style="2" customWidth="1"/>
    <col min="14867" max="14867" width="8.140625" style="2" customWidth="1"/>
    <col min="14868" max="14868" width="7.42578125" style="2" customWidth="1"/>
    <col min="14869" max="14869" width="9.28515625" style="2" customWidth="1"/>
    <col min="14870" max="14870" width="11.85546875" style="2" customWidth="1"/>
    <col min="14871" max="14871" width="11.28515625" style="2" bestFit="1" customWidth="1"/>
    <col min="14872" max="14872" width="19.7109375" style="2" customWidth="1"/>
    <col min="14873" max="14873" width="17.42578125" style="2" customWidth="1"/>
    <col min="14874" max="15104" width="9.140625" style="2"/>
    <col min="15105" max="15106" width="3.42578125" style="2" customWidth="1"/>
    <col min="15107" max="15107" width="2.85546875" style="2" customWidth="1"/>
    <col min="15108" max="15108" width="2.28515625" style="2" customWidth="1"/>
    <col min="15109" max="15109" width="1.85546875" style="2" customWidth="1"/>
    <col min="15110" max="15110" width="9.140625" style="2" customWidth="1"/>
    <col min="15111" max="15111" width="2" style="2" customWidth="1"/>
    <col min="15112" max="15112" width="0" style="2" hidden="1" customWidth="1"/>
    <col min="15113" max="15113" width="1" style="2" customWidth="1"/>
    <col min="15114" max="15114" width="31" style="2" customWidth="1"/>
    <col min="15115" max="15115" width="3.42578125" style="2" customWidth="1"/>
    <col min="15116" max="15116" width="3.85546875" style="2" customWidth="1"/>
    <col min="15117" max="15117" width="2.7109375" style="2" customWidth="1"/>
    <col min="15118" max="15118" width="2.85546875" style="2" customWidth="1"/>
    <col min="15119" max="15119" width="3.85546875" style="2" customWidth="1"/>
    <col min="15120" max="15120" width="2.85546875" style="2" customWidth="1"/>
    <col min="15121" max="15121" width="2.42578125" style="2" customWidth="1"/>
    <col min="15122" max="15122" width="1.140625" style="2" customWidth="1"/>
    <col min="15123" max="15123" width="8.140625" style="2" customWidth="1"/>
    <col min="15124" max="15124" width="7.42578125" style="2" customWidth="1"/>
    <col min="15125" max="15125" width="9.28515625" style="2" customWidth="1"/>
    <col min="15126" max="15126" width="11.85546875" style="2" customWidth="1"/>
    <col min="15127" max="15127" width="11.28515625" style="2" bestFit="1" customWidth="1"/>
    <col min="15128" max="15128" width="19.7109375" style="2" customWidth="1"/>
    <col min="15129" max="15129" width="17.42578125" style="2" customWidth="1"/>
    <col min="15130" max="15360" width="9.140625" style="2"/>
    <col min="15361" max="15362" width="3.42578125" style="2" customWidth="1"/>
    <col min="15363" max="15363" width="2.85546875" style="2" customWidth="1"/>
    <col min="15364" max="15364" width="2.28515625" style="2" customWidth="1"/>
    <col min="15365" max="15365" width="1.85546875" style="2" customWidth="1"/>
    <col min="15366" max="15366" width="9.140625" style="2" customWidth="1"/>
    <col min="15367" max="15367" width="2" style="2" customWidth="1"/>
    <col min="15368" max="15368" width="0" style="2" hidden="1" customWidth="1"/>
    <col min="15369" max="15369" width="1" style="2" customWidth="1"/>
    <col min="15370" max="15370" width="31" style="2" customWidth="1"/>
    <col min="15371" max="15371" width="3.42578125" style="2" customWidth="1"/>
    <col min="15372" max="15372" width="3.85546875" style="2" customWidth="1"/>
    <col min="15373" max="15373" width="2.7109375" style="2" customWidth="1"/>
    <col min="15374" max="15374" width="2.85546875" style="2" customWidth="1"/>
    <col min="15375" max="15375" width="3.85546875" style="2" customWidth="1"/>
    <col min="15376" max="15376" width="2.85546875" style="2" customWidth="1"/>
    <col min="15377" max="15377" width="2.42578125" style="2" customWidth="1"/>
    <col min="15378" max="15378" width="1.140625" style="2" customWidth="1"/>
    <col min="15379" max="15379" width="8.140625" style="2" customWidth="1"/>
    <col min="15380" max="15380" width="7.42578125" style="2" customWidth="1"/>
    <col min="15381" max="15381" width="9.28515625" style="2" customWidth="1"/>
    <col min="15382" max="15382" width="11.85546875" style="2" customWidth="1"/>
    <col min="15383" max="15383" width="11.28515625" style="2" bestFit="1" customWidth="1"/>
    <col min="15384" max="15384" width="19.7109375" style="2" customWidth="1"/>
    <col min="15385" max="15385" width="17.42578125" style="2" customWidth="1"/>
    <col min="15386" max="15616" width="9.140625" style="2"/>
    <col min="15617" max="15618" width="3.42578125" style="2" customWidth="1"/>
    <col min="15619" max="15619" width="2.85546875" style="2" customWidth="1"/>
    <col min="15620" max="15620" width="2.28515625" style="2" customWidth="1"/>
    <col min="15621" max="15621" width="1.85546875" style="2" customWidth="1"/>
    <col min="15622" max="15622" width="9.140625" style="2" customWidth="1"/>
    <col min="15623" max="15623" width="2" style="2" customWidth="1"/>
    <col min="15624" max="15624" width="0" style="2" hidden="1" customWidth="1"/>
    <col min="15625" max="15625" width="1" style="2" customWidth="1"/>
    <col min="15626" max="15626" width="31" style="2" customWidth="1"/>
    <col min="15627" max="15627" width="3.42578125" style="2" customWidth="1"/>
    <col min="15628" max="15628" width="3.85546875" style="2" customWidth="1"/>
    <col min="15629" max="15629" width="2.7109375" style="2" customWidth="1"/>
    <col min="15630" max="15630" width="2.85546875" style="2" customWidth="1"/>
    <col min="15631" max="15631" width="3.85546875" style="2" customWidth="1"/>
    <col min="15632" max="15632" width="2.85546875" style="2" customWidth="1"/>
    <col min="15633" max="15633" width="2.42578125" style="2" customWidth="1"/>
    <col min="15634" max="15634" width="1.140625" style="2" customWidth="1"/>
    <col min="15635" max="15635" width="8.140625" style="2" customWidth="1"/>
    <col min="15636" max="15636" width="7.42578125" style="2" customWidth="1"/>
    <col min="15637" max="15637" width="9.28515625" style="2" customWidth="1"/>
    <col min="15638" max="15638" width="11.85546875" style="2" customWidth="1"/>
    <col min="15639" max="15639" width="11.28515625" style="2" bestFit="1" customWidth="1"/>
    <col min="15640" max="15640" width="19.7109375" style="2" customWidth="1"/>
    <col min="15641" max="15641" width="17.42578125" style="2" customWidth="1"/>
    <col min="15642" max="15872" width="9.140625" style="2"/>
    <col min="15873" max="15874" width="3.42578125" style="2" customWidth="1"/>
    <col min="15875" max="15875" width="2.85546875" style="2" customWidth="1"/>
    <col min="15876" max="15876" width="2.28515625" style="2" customWidth="1"/>
    <col min="15877" max="15877" width="1.85546875" style="2" customWidth="1"/>
    <col min="15878" max="15878" width="9.140625" style="2" customWidth="1"/>
    <col min="15879" max="15879" width="2" style="2" customWidth="1"/>
    <col min="15880" max="15880" width="0" style="2" hidden="1" customWidth="1"/>
    <col min="15881" max="15881" width="1" style="2" customWidth="1"/>
    <col min="15882" max="15882" width="31" style="2" customWidth="1"/>
    <col min="15883" max="15883" width="3.42578125" style="2" customWidth="1"/>
    <col min="15884" max="15884" width="3.85546875" style="2" customWidth="1"/>
    <col min="15885" max="15885" width="2.7109375" style="2" customWidth="1"/>
    <col min="15886" max="15886" width="2.85546875" style="2" customWidth="1"/>
    <col min="15887" max="15887" width="3.85546875" style="2" customWidth="1"/>
    <col min="15888" max="15888" width="2.85546875" style="2" customWidth="1"/>
    <col min="15889" max="15889" width="2.42578125" style="2" customWidth="1"/>
    <col min="15890" max="15890" width="1.140625" style="2" customWidth="1"/>
    <col min="15891" max="15891" width="8.140625" style="2" customWidth="1"/>
    <col min="15892" max="15892" width="7.42578125" style="2" customWidth="1"/>
    <col min="15893" max="15893" width="9.28515625" style="2" customWidth="1"/>
    <col min="15894" max="15894" width="11.85546875" style="2" customWidth="1"/>
    <col min="15895" max="15895" width="11.28515625" style="2" bestFit="1" customWidth="1"/>
    <col min="15896" max="15896" width="19.7109375" style="2" customWidth="1"/>
    <col min="15897" max="15897" width="17.42578125" style="2" customWidth="1"/>
    <col min="15898" max="16128" width="9.140625" style="2"/>
    <col min="16129" max="16130" width="3.42578125" style="2" customWidth="1"/>
    <col min="16131" max="16131" width="2.85546875" style="2" customWidth="1"/>
    <col min="16132" max="16132" width="2.28515625" style="2" customWidth="1"/>
    <col min="16133" max="16133" width="1.85546875" style="2" customWidth="1"/>
    <col min="16134" max="16134" width="9.140625" style="2" customWidth="1"/>
    <col min="16135" max="16135" width="2" style="2" customWidth="1"/>
    <col min="16136" max="16136" width="0" style="2" hidden="1" customWidth="1"/>
    <col min="16137" max="16137" width="1" style="2" customWidth="1"/>
    <col min="16138" max="16138" width="31" style="2" customWidth="1"/>
    <col min="16139" max="16139" width="3.42578125" style="2" customWidth="1"/>
    <col min="16140" max="16140" width="3.85546875" style="2" customWidth="1"/>
    <col min="16141" max="16141" width="2.7109375" style="2" customWidth="1"/>
    <col min="16142" max="16142" width="2.85546875" style="2" customWidth="1"/>
    <col min="16143" max="16143" width="3.85546875" style="2" customWidth="1"/>
    <col min="16144" max="16144" width="2.85546875" style="2" customWidth="1"/>
    <col min="16145" max="16145" width="2.42578125" style="2" customWidth="1"/>
    <col min="16146" max="16146" width="1.140625" style="2" customWidth="1"/>
    <col min="16147" max="16147" width="8.140625" style="2" customWidth="1"/>
    <col min="16148" max="16148" width="7.42578125" style="2" customWidth="1"/>
    <col min="16149" max="16149" width="9.28515625" style="2" customWidth="1"/>
    <col min="16150" max="16150" width="11.85546875" style="2" customWidth="1"/>
    <col min="16151" max="16151" width="11.28515625" style="2" bestFit="1" customWidth="1"/>
    <col min="16152" max="16152" width="19.7109375" style="2" customWidth="1"/>
    <col min="16153" max="16153" width="17.42578125" style="2" customWidth="1"/>
    <col min="16154" max="16384" width="9.140625" style="2"/>
  </cols>
  <sheetData>
    <row r="1" spans="1:22" ht="12.75" customHeight="1" x14ac:dyDescent="0.2">
      <c r="A1" s="547" t="s">
        <v>17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9"/>
      <c r="V1" s="133" t="s">
        <v>18</v>
      </c>
    </row>
    <row r="2" spans="1:22" ht="15.75" customHeight="1" x14ac:dyDescent="0.2">
      <c r="A2" s="533" t="s">
        <v>19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5"/>
      <c r="V2" s="38" t="s">
        <v>20</v>
      </c>
    </row>
    <row r="3" spans="1:22" ht="15.75" customHeight="1" x14ac:dyDescent="0.2">
      <c r="A3" s="526" t="s">
        <v>21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38"/>
    </row>
    <row r="4" spans="1:22" x14ac:dyDescent="0.2">
      <c r="A4" s="526" t="s">
        <v>229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38"/>
    </row>
    <row r="5" spans="1:22" ht="17.100000000000001" customHeight="1" x14ac:dyDescent="0.2">
      <c r="A5" s="12" t="s">
        <v>22</v>
      </c>
      <c r="B5" s="13"/>
      <c r="C5" s="13"/>
      <c r="D5" s="13"/>
      <c r="E5" s="13"/>
      <c r="F5" s="13"/>
      <c r="G5" s="13" t="s">
        <v>23</v>
      </c>
      <c r="H5" s="13"/>
      <c r="I5" s="13"/>
      <c r="J5" s="16">
        <v>207</v>
      </c>
      <c r="K5" s="13"/>
      <c r="L5" s="14" t="s">
        <v>127</v>
      </c>
      <c r="M5" s="13"/>
      <c r="N5" s="13"/>
      <c r="O5" s="13"/>
      <c r="P5" s="15"/>
      <c r="Q5" s="13"/>
      <c r="R5" s="14"/>
      <c r="S5" s="13"/>
      <c r="T5" s="13"/>
      <c r="U5" s="13"/>
      <c r="V5" s="15"/>
    </row>
    <row r="6" spans="1:22" ht="17.100000000000001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6"/>
      <c r="K6" s="13"/>
      <c r="L6" s="13" t="s">
        <v>24</v>
      </c>
      <c r="M6" s="13"/>
      <c r="N6" s="13"/>
      <c r="O6" s="13"/>
      <c r="P6" s="146"/>
      <c r="Q6" s="13"/>
      <c r="R6" s="13"/>
      <c r="S6" s="13"/>
      <c r="T6" s="13"/>
      <c r="U6" s="13"/>
      <c r="V6" s="15"/>
    </row>
    <row r="7" spans="1:22" ht="17.100000000000001" customHeight="1" x14ac:dyDescent="0.2">
      <c r="A7" s="17" t="s">
        <v>25</v>
      </c>
      <c r="B7" s="18"/>
      <c r="C7" s="18"/>
      <c r="D7" s="18"/>
      <c r="E7" s="18"/>
      <c r="F7" s="18"/>
      <c r="G7" s="18" t="s">
        <v>23</v>
      </c>
      <c r="H7" s="18"/>
      <c r="I7" s="18"/>
      <c r="J7" s="481">
        <v>207.05</v>
      </c>
      <c r="K7" s="19"/>
      <c r="L7" s="19" t="s">
        <v>26</v>
      </c>
      <c r="M7" s="18"/>
      <c r="N7" s="18"/>
      <c r="O7" s="18"/>
      <c r="P7" s="20"/>
      <c r="Q7" s="19"/>
      <c r="R7" s="19"/>
      <c r="S7" s="18"/>
      <c r="T7" s="18"/>
      <c r="U7" s="18"/>
      <c r="V7" s="20"/>
    </row>
    <row r="8" spans="1:22" ht="17.100000000000001" customHeight="1" x14ac:dyDescent="0.2">
      <c r="A8" s="17" t="s">
        <v>27</v>
      </c>
      <c r="B8" s="18"/>
      <c r="C8" s="18"/>
      <c r="D8" s="18"/>
      <c r="E8" s="18"/>
      <c r="F8" s="18"/>
      <c r="G8" s="18" t="s">
        <v>28</v>
      </c>
      <c r="H8" s="18"/>
      <c r="I8" s="18"/>
      <c r="J8" s="18" t="s">
        <v>287</v>
      </c>
      <c r="K8" s="19"/>
      <c r="L8" s="19" t="s">
        <v>26</v>
      </c>
      <c r="M8" s="18"/>
      <c r="N8" s="18"/>
      <c r="O8" s="18"/>
      <c r="P8" s="20"/>
      <c r="Q8" s="19"/>
      <c r="R8" s="19"/>
      <c r="S8" s="18"/>
      <c r="T8" s="18"/>
      <c r="U8" s="18"/>
      <c r="V8" s="20"/>
    </row>
    <row r="9" spans="1:22" ht="17.100000000000001" customHeight="1" x14ac:dyDescent="0.2">
      <c r="A9" s="17" t="s">
        <v>29</v>
      </c>
      <c r="B9" s="18"/>
      <c r="C9" s="18"/>
      <c r="D9" s="18"/>
      <c r="E9" s="18"/>
      <c r="F9" s="18"/>
      <c r="G9" s="18" t="s">
        <v>23</v>
      </c>
      <c r="H9" s="18"/>
      <c r="I9" s="18"/>
      <c r="J9" s="18" t="s">
        <v>333</v>
      </c>
      <c r="K9" s="18"/>
      <c r="L9" s="574" t="s">
        <v>209</v>
      </c>
      <c r="M9" s="574"/>
      <c r="N9" s="574"/>
      <c r="O9" s="574"/>
      <c r="P9" s="574"/>
      <c r="Q9" s="574"/>
      <c r="R9" s="574"/>
      <c r="S9" s="574"/>
      <c r="T9" s="574"/>
      <c r="U9" s="574"/>
      <c r="V9" s="575"/>
    </row>
    <row r="10" spans="1:22" ht="17.100000000000001" customHeight="1" x14ac:dyDescent="0.2">
      <c r="A10" s="17" t="s">
        <v>30</v>
      </c>
      <c r="B10" s="18"/>
      <c r="C10" s="18"/>
      <c r="D10" s="18"/>
      <c r="E10" s="18"/>
      <c r="F10" s="18"/>
      <c r="G10" s="18" t="s">
        <v>23</v>
      </c>
      <c r="H10" s="18"/>
      <c r="I10" s="18"/>
      <c r="J10" s="18" t="s">
        <v>381</v>
      </c>
      <c r="K10" s="19"/>
      <c r="L10" s="19" t="s">
        <v>210</v>
      </c>
      <c r="M10" s="18"/>
      <c r="N10" s="18"/>
      <c r="O10" s="18"/>
      <c r="P10" s="20"/>
      <c r="Q10" s="19"/>
      <c r="R10" s="19"/>
      <c r="S10" s="18"/>
      <c r="T10" s="18"/>
      <c r="U10" s="18"/>
      <c r="V10" s="20"/>
    </row>
    <row r="11" spans="1:22" ht="17.100000000000001" customHeight="1" x14ac:dyDescent="0.2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9"/>
      <c r="M11" s="18"/>
      <c r="N11" s="18"/>
      <c r="O11" s="18"/>
      <c r="P11" s="169"/>
      <c r="Q11" s="19"/>
      <c r="R11" s="19"/>
      <c r="S11" s="18"/>
      <c r="T11" s="18"/>
      <c r="U11" s="18"/>
      <c r="V11" s="20"/>
    </row>
    <row r="12" spans="1:22" ht="17.100000000000001" customHeight="1" x14ac:dyDescent="0.2">
      <c r="A12" s="17" t="s">
        <v>31</v>
      </c>
      <c r="B12" s="18"/>
      <c r="C12" s="18"/>
      <c r="D12" s="18"/>
      <c r="E12" s="18"/>
      <c r="F12" s="18"/>
      <c r="G12" s="18" t="s">
        <v>23</v>
      </c>
      <c r="H12" s="18"/>
      <c r="I12" s="18"/>
      <c r="J12" s="18" t="s">
        <v>230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20"/>
    </row>
    <row r="13" spans="1:22" ht="17.100000000000001" customHeight="1" x14ac:dyDescent="0.2">
      <c r="A13" s="17" t="s">
        <v>32</v>
      </c>
      <c r="B13" s="18"/>
      <c r="C13" s="18"/>
      <c r="D13" s="18"/>
      <c r="E13" s="18"/>
      <c r="F13" s="18"/>
      <c r="G13" s="18" t="s">
        <v>23</v>
      </c>
      <c r="H13" s="18"/>
      <c r="I13" s="18"/>
      <c r="J13" s="18" t="s">
        <v>26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20"/>
    </row>
    <row r="14" spans="1:22" ht="17.100000000000001" customHeight="1" x14ac:dyDescent="0.2">
      <c r="A14" s="12" t="s">
        <v>33</v>
      </c>
      <c r="B14" s="13"/>
      <c r="C14" s="13"/>
      <c r="D14" s="13"/>
      <c r="E14" s="13"/>
      <c r="F14" s="13"/>
      <c r="G14" s="13" t="s">
        <v>23</v>
      </c>
      <c r="H14" s="13"/>
      <c r="I14" s="13"/>
      <c r="J14" s="13" t="s">
        <v>231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5"/>
    </row>
    <row r="15" spans="1:22" ht="19.5" customHeight="1" x14ac:dyDescent="0.2">
      <c r="A15" s="515" t="s">
        <v>34</v>
      </c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7"/>
    </row>
    <row r="16" spans="1:22" ht="14.1" customHeight="1" x14ac:dyDescent="0.2">
      <c r="A16" s="21" t="s">
        <v>35</v>
      </c>
      <c r="B16" s="22"/>
      <c r="C16" s="22"/>
      <c r="D16" s="23"/>
      <c r="E16" s="23"/>
      <c r="F16" s="23"/>
      <c r="G16" s="518" t="s">
        <v>36</v>
      </c>
      <c r="H16" s="519"/>
      <c r="I16" s="519"/>
      <c r="J16" s="520"/>
      <c r="K16" s="520"/>
      <c r="L16" s="520"/>
      <c r="M16" s="520"/>
      <c r="N16" s="520"/>
      <c r="O16" s="520"/>
      <c r="P16" s="520"/>
      <c r="Q16" s="520"/>
      <c r="R16" s="520"/>
      <c r="S16" s="520"/>
      <c r="T16" s="518" t="s">
        <v>37</v>
      </c>
      <c r="U16" s="520"/>
      <c r="V16" s="521"/>
    </row>
    <row r="17" spans="1:24" ht="15" customHeight="1" x14ac:dyDescent="0.2">
      <c r="A17" s="581" t="s">
        <v>38</v>
      </c>
      <c r="B17" s="582"/>
      <c r="C17" s="582"/>
      <c r="D17" s="582"/>
      <c r="E17" s="582"/>
      <c r="F17" s="583"/>
      <c r="G17" s="28"/>
      <c r="H17" s="28"/>
      <c r="I17" s="28"/>
      <c r="J17" s="584" t="s">
        <v>194</v>
      </c>
      <c r="K17" s="584"/>
      <c r="L17" s="584"/>
      <c r="M17" s="584"/>
      <c r="N17" s="584"/>
      <c r="O17" s="584"/>
      <c r="P17" s="584"/>
      <c r="Q17" s="584"/>
      <c r="R17" s="584"/>
      <c r="S17" s="585"/>
      <c r="T17" s="147"/>
      <c r="U17" s="148">
        <v>1</v>
      </c>
      <c r="V17" s="149"/>
    </row>
    <row r="18" spans="1:24" ht="14.1" customHeight="1" x14ac:dyDescent="0.2">
      <c r="A18" s="27" t="s">
        <v>39</v>
      </c>
      <c r="B18" s="28"/>
      <c r="C18" s="28"/>
      <c r="D18" s="28"/>
      <c r="E18" s="28"/>
      <c r="F18" s="29"/>
      <c r="G18" s="28"/>
      <c r="H18" s="28"/>
      <c r="I18" s="28"/>
      <c r="J18" s="28" t="s">
        <v>40</v>
      </c>
      <c r="K18" s="28"/>
      <c r="L18" s="28"/>
      <c r="M18" s="28"/>
      <c r="N18" s="28"/>
      <c r="O18" s="28"/>
      <c r="P18" s="28"/>
      <c r="Q18" s="28"/>
      <c r="R18" s="28"/>
      <c r="S18" s="29"/>
      <c r="T18" s="524">
        <f>V28</f>
        <v>25000000</v>
      </c>
      <c r="U18" s="525"/>
      <c r="V18" s="30"/>
      <c r="X18" s="2">
        <v>60000000</v>
      </c>
    </row>
    <row r="19" spans="1:24" ht="14.1" customHeight="1" x14ac:dyDescent="0.2">
      <c r="A19" s="12" t="s">
        <v>41</v>
      </c>
      <c r="B19" s="13"/>
      <c r="C19" s="13"/>
      <c r="D19" s="13"/>
      <c r="E19" s="13"/>
      <c r="F19" s="170"/>
      <c r="G19" s="13"/>
      <c r="H19" s="13"/>
      <c r="I19" s="13"/>
      <c r="J19" s="13" t="s">
        <v>228</v>
      </c>
      <c r="K19" s="13"/>
      <c r="L19" s="13"/>
      <c r="M19" s="13"/>
      <c r="N19" s="13"/>
      <c r="O19" s="13"/>
      <c r="P19" s="13"/>
      <c r="Q19" s="13"/>
      <c r="R19" s="13"/>
      <c r="S19" s="170"/>
      <c r="T19" s="218"/>
      <c r="U19" s="172">
        <v>0.85</v>
      </c>
      <c r="V19" s="15"/>
    </row>
    <row r="20" spans="1:24" ht="14.1" customHeight="1" x14ac:dyDescent="0.2">
      <c r="A20" s="158"/>
      <c r="B20" s="98"/>
      <c r="C20" s="98"/>
      <c r="D20" s="98"/>
      <c r="E20" s="98"/>
      <c r="F20" s="99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9"/>
      <c r="T20" s="159"/>
      <c r="U20" s="201"/>
      <c r="V20" s="160"/>
    </row>
    <row r="21" spans="1:24" ht="14.1" customHeight="1" x14ac:dyDescent="0.2">
      <c r="A21" s="12" t="s">
        <v>43</v>
      </c>
      <c r="B21" s="13"/>
      <c r="C21" s="13"/>
      <c r="D21" s="13"/>
      <c r="E21" s="13"/>
      <c r="F21" s="170"/>
      <c r="G21" s="13"/>
      <c r="H21" s="13"/>
      <c r="I21" s="13"/>
      <c r="J21" s="13" t="s">
        <v>195</v>
      </c>
      <c r="K21" s="13"/>
      <c r="L21" s="13"/>
      <c r="M21" s="13"/>
      <c r="N21" s="13"/>
      <c r="O21" s="13"/>
      <c r="P21" s="13"/>
      <c r="Q21" s="13"/>
      <c r="R21" s="13"/>
      <c r="S21" s="170"/>
      <c r="T21" s="171"/>
      <c r="U21" s="172">
        <v>1</v>
      </c>
      <c r="V21" s="173"/>
    </row>
    <row r="22" spans="1:24" ht="14.1" customHeight="1" x14ac:dyDescent="0.2">
      <c r="A22" s="24" t="s">
        <v>45</v>
      </c>
      <c r="B22" s="25"/>
      <c r="C22" s="25"/>
      <c r="D22" s="25"/>
      <c r="E22" s="25"/>
      <c r="F22" s="26"/>
      <c r="G22" s="25"/>
      <c r="H22" s="25"/>
      <c r="I22" s="25"/>
      <c r="J22" s="25" t="s">
        <v>196</v>
      </c>
      <c r="K22" s="25"/>
      <c r="L22" s="25"/>
      <c r="M22" s="25"/>
      <c r="N22" s="25"/>
      <c r="O22" s="25"/>
      <c r="P22" s="25"/>
      <c r="Q22" s="25"/>
      <c r="R22" s="25"/>
      <c r="S22" s="26"/>
      <c r="T22" s="501">
        <v>1</v>
      </c>
      <c r="U22" s="502"/>
      <c r="V22" s="503"/>
    </row>
    <row r="23" spans="1:24" ht="27.75" customHeight="1" x14ac:dyDescent="0.2">
      <c r="A23" s="526" t="s">
        <v>46</v>
      </c>
      <c r="B23" s="527"/>
      <c r="C23" s="527"/>
      <c r="D23" s="527"/>
      <c r="E23" s="527"/>
      <c r="F23" s="527"/>
      <c r="G23" s="528"/>
      <c r="H23" s="528"/>
      <c r="I23" s="528"/>
      <c r="J23" s="528"/>
      <c r="K23" s="528"/>
      <c r="L23" s="528"/>
      <c r="M23" s="528"/>
      <c r="N23" s="528"/>
      <c r="O23" s="528"/>
      <c r="P23" s="528"/>
      <c r="Q23" s="528"/>
      <c r="R23" s="528"/>
      <c r="S23" s="528"/>
      <c r="T23" s="528"/>
      <c r="U23" s="528"/>
      <c r="V23" s="529"/>
      <c r="X23" s="4">
        <v>25000000</v>
      </c>
    </row>
    <row r="24" spans="1:24" ht="14.1" customHeight="1" x14ac:dyDescent="0.2">
      <c r="A24" s="530" t="s">
        <v>47</v>
      </c>
      <c r="B24" s="531"/>
      <c r="C24" s="531"/>
      <c r="D24" s="531"/>
      <c r="E24" s="531"/>
      <c r="F24" s="532"/>
      <c r="G24" s="536" t="s">
        <v>48</v>
      </c>
      <c r="H24" s="531"/>
      <c r="I24" s="531"/>
      <c r="J24" s="531"/>
      <c r="K24" s="531"/>
      <c r="L24" s="531"/>
      <c r="M24" s="531"/>
      <c r="N24" s="531"/>
      <c r="O24" s="531"/>
      <c r="P24" s="531"/>
      <c r="Q24" s="531"/>
      <c r="R24" s="532"/>
      <c r="S24" s="527" t="s">
        <v>0</v>
      </c>
      <c r="T24" s="527"/>
      <c r="U24" s="527"/>
      <c r="V24" s="538" t="s">
        <v>1</v>
      </c>
      <c r="X24" s="4">
        <f>T18</f>
        <v>25000000</v>
      </c>
    </row>
    <row r="25" spans="1:24" ht="24.75" customHeight="1" x14ac:dyDescent="0.2">
      <c r="A25" s="533"/>
      <c r="B25" s="534"/>
      <c r="C25" s="534"/>
      <c r="D25" s="534"/>
      <c r="E25" s="534"/>
      <c r="F25" s="535"/>
      <c r="G25" s="537"/>
      <c r="H25" s="534"/>
      <c r="I25" s="534"/>
      <c r="J25" s="534"/>
      <c r="K25" s="534"/>
      <c r="L25" s="534"/>
      <c r="M25" s="534"/>
      <c r="N25" s="534"/>
      <c r="O25" s="534"/>
      <c r="P25" s="534"/>
      <c r="Q25" s="534"/>
      <c r="R25" s="535"/>
      <c r="S25" s="36" t="s">
        <v>49</v>
      </c>
      <c r="T25" s="36" t="s">
        <v>50</v>
      </c>
      <c r="U25" s="36" t="s">
        <v>51</v>
      </c>
      <c r="V25" s="538"/>
      <c r="X25" s="4">
        <f>X23-X24</f>
        <v>0</v>
      </c>
    </row>
    <row r="26" spans="1:24" ht="14.1" customHeight="1" x14ac:dyDescent="0.2">
      <c r="A26" s="539">
        <v>1</v>
      </c>
      <c r="B26" s="540"/>
      <c r="C26" s="540"/>
      <c r="D26" s="540"/>
      <c r="E26" s="540"/>
      <c r="F26" s="541"/>
      <c r="G26" s="528">
        <v>2</v>
      </c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37">
        <v>3</v>
      </c>
      <c r="T26" s="37">
        <v>4</v>
      </c>
      <c r="U26" s="37">
        <v>5</v>
      </c>
      <c r="V26" s="38">
        <v>6</v>
      </c>
      <c r="X26" s="4"/>
    </row>
    <row r="27" spans="1:24" ht="9.9499999999999993" customHeight="1" x14ac:dyDescent="0.2">
      <c r="A27" s="39"/>
      <c r="B27" s="40"/>
      <c r="C27" s="40"/>
      <c r="D27" s="40"/>
      <c r="E27" s="40"/>
      <c r="F27" s="41"/>
      <c r="G27" s="42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4"/>
      <c r="S27" s="45"/>
      <c r="T27" s="45"/>
      <c r="U27" s="45"/>
      <c r="V27" s="46"/>
    </row>
    <row r="28" spans="1:24" ht="15" customHeight="1" x14ac:dyDescent="0.2">
      <c r="A28" s="482" t="s">
        <v>382</v>
      </c>
      <c r="B28" s="48"/>
      <c r="C28" s="48"/>
      <c r="D28" s="48"/>
      <c r="E28" s="48"/>
      <c r="F28" s="49"/>
      <c r="G28" s="50" t="s">
        <v>52</v>
      </c>
      <c r="H28" s="9"/>
      <c r="I28" s="9"/>
      <c r="J28" s="9"/>
      <c r="K28" s="51"/>
      <c r="L28" s="51"/>
      <c r="M28" s="51"/>
      <c r="N28" s="51"/>
      <c r="O28" s="51"/>
      <c r="P28" s="51"/>
      <c r="Q28" s="51"/>
      <c r="R28" s="52"/>
      <c r="S28" s="53"/>
      <c r="T28" s="54"/>
      <c r="U28" s="54"/>
      <c r="V28" s="55">
        <f>SUM(V30+V39)</f>
        <v>25000000</v>
      </c>
    </row>
    <row r="29" spans="1:24" ht="15" customHeight="1" x14ac:dyDescent="0.2">
      <c r="A29" s="482" t="s">
        <v>383</v>
      </c>
      <c r="B29" s="48"/>
      <c r="C29" s="48"/>
      <c r="D29" s="48"/>
      <c r="E29" s="48"/>
      <c r="F29" s="49"/>
      <c r="G29" s="50" t="s">
        <v>53</v>
      </c>
      <c r="H29" s="9"/>
      <c r="I29" s="9"/>
      <c r="J29" s="9"/>
      <c r="K29" s="51"/>
      <c r="L29" s="51"/>
      <c r="M29" s="51"/>
      <c r="N29" s="51"/>
      <c r="O29" s="51"/>
      <c r="P29" s="51"/>
      <c r="Q29" s="51"/>
      <c r="R29" s="52"/>
      <c r="S29" s="53"/>
      <c r="T29" s="54"/>
      <c r="U29" s="54"/>
      <c r="V29" s="55">
        <f>V30+V39</f>
        <v>25000000</v>
      </c>
    </row>
    <row r="30" spans="1:24" ht="15" customHeight="1" x14ac:dyDescent="0.2">
      <c r="A30" s="482" t="s">
        <v>384</v>
      </c>
      <c r="B30" s="48"/>
      <c r="C30" s="48"/>
      <c r="D30" s="48"/>
      <c r="E30" s="48"/>
      <c r="F30" s="57"/>
      <c r="G30" s="50" t="s">
        <v>54</v>
      </c>
      <c r="H30" s="9"/>
      <c r="I30" s="9"/>
      <c r="J30" s="9"/>
      <c r="K30" s="51"/>
      <c r="L30" s="51"/>
      <c r="M30" s="51"/>
      <c r="N30" s="51"/>
      <c r="O30" s="51"/>
      <c r="P30" s="51"/>
      <c r="Q30" s="51"/>
      <c r="R30" s="52"/>
      <c r="S30" s="53"/>
      <c r="T30" s="54"/>
      <c r="U30" s="54"/>
      <c r="V30" s="55">
        <f>V31</f>
        <v>11100000</v>
      </c>
    </row>
    <row r="31" spans="1:24" ht="15" customHeight="1" x14ac:dyDescent="0.2">
      <c r="A31" s="482" t="s">
        <v>385</v>
      </c>
      <c r="B31" s="48"/>
      <c r="C31" s="48"/>
      <c r="D31" s="48"/>
      <c r="E31" s="48"/>
      <c r="F31" s="57"/>
      <c r="G31" s="50" t="s">
        <v>55</v>
      </c>
      <c r="H31" s="9"/>
      <c r="I31" s="9"/>
      <c r="J31" s="9"/>
      <c r="K31" s="51"/>
      <c r="L31" s="51"/>
      <c r="M31" s="51"/>
      <c r="N31" s="51"/>
      <c r="O31" s="51"/>
      <c r="P31" s="51"/>
      <c r="Q31" s="51"/>
      <c r="R31" s="52"/>
      <c r="S31" s="53"/>
      <c r="T31" s="54"/>
      <c r="U31" s="54"/>
      <c r="V31" s="55">
        <f>V32</f>
        <v>11100000</v>
      </c>
    </row>
    <row r="32" spans="1:24" ht="15" customHeight="1" x14ac:dyDescent="0.2">
      <c r="A32" s="480" t="s">
        <v>386</v>
      </c>
      <c r="B32" s="56"/>
      <c r="C32" s="56"/>
      <c r="D32" s="56"/>
      <c r="E32" s="56"/>
      <c r="F32" s="57"/>
      <c r="G32" s="62" t="s">
        <v>197</v>
      </c>
      <c r="H32" s="9"/>
      <c r="I32" s="9"/>
      <c r="J32" s="51"/>
      <c r="K32" s="51"/>
      <c r="L32" s="51"/>
      <c r="M32" s="51"/>
      <c r="N32" s="51"/>
      <c r="O32" s="51"/>
      <c r="P32" s="51"/>
      <c r="Q32" s="51"/>
      <c r="R32" s="52"/>
      <c r="S32" s="63"/>
      <c r="T32" s="53"/>
      <c r="U32" s="64"/>
      <c r="V32" s="70">
        <f>V33</f>
        <v>11100000</v>
      </c>
      <c r="X32" s="11">
        <v>20000000</v>
      </c>
    </row>
    <row r="33" spans="1:24" ht="15" customHeight="1" x14ac:dyDescent="0.2">
      <c r="A33" s="174"/>
      <c r="B33" s="56"/>
      <c r="C33" s="56"/>
      <c r="D33" s="56"/>
      <c r="E33" s="56"/>
      <c r="F33" s="57"/>
      <c r="G33" s="62"/>
      <c r="H33" s="9"/>
      <c r="I33" s="9" t="s">
        <v>15</v>
      </c>
      <c r="J33" s="51"/>
      <c r="K33" s="51"/>
      <c r="L33" s="51"/>
      <c r="M33" s="51"/>
      <c r="N33" s="51"/>
      <c r="O33" s="51"/>
      <c r="P33" s="51"/>
      <c r="Q33" s="51"/>
      <c r="R33" s="52"/>
      <c r="S33" s="63"/>
      <c r="T33" s="53"/>
      <c r="U33" s="64"/>
      <c r="V33" s="70">
        <f>SUM(V34:V37)</f>
        <v>11100000</v>
      </c>
      <c r="X33" s="11"/>
    </row>
    <row r="34" spans="1:24" ht="15" customHeight="1" x14ac:dyDescent="0.2">
      <c r="A34" s="61"/>
      <c r="B34" s="56"/>
      <c r="C34" s="56"/>
      <c r="D34" s="56"/>
      <c r="E34" s="56"/>
      <c r="F34" s="57"/>
      <c r="G34" s="62"/>
      <c r="H34" s="9"/>
      <c r="I34" s="51" t="s">
        <v>64</v>
      </c>
      <c r="J34" s="51"/>
      <c r="K34" s="135">
        <v>1</v>
      </c>
      <c r="L34" s="135" t="s">
        <v>56</v>
      </c>
      <c r="M34" s="135" t="s">
        <v>57</v>
      </c>
      <c r="N34" s="135">
        <v>12</v>
      </c>
      <c r="O34" s="135" t="s">
        <v>16</v>
      </c>
      <c r="P34" s="51"/>
      <c r="Q34" s="51"/>
      <c r="R34" s="52"/>
      <c r="S34" s="63">
        <f>K34*N34</f>
        <v>12</v>
      </c>
      <c r="T34" s="53" t="s">
        <v>9</v>
      </c>
      <c r="U34" s="64">
        <v>200000</v>
      </c>
      <c r="V34" s="65">
        <f>S34*U34</f>
        <v>2400000</v>
      </c>
      <c r="X34" s="11">
        <f>X32-V28</f>
        <v>-5000000</v>
      </c>
    </row>
    <row r="35" spans="1:24" ht="15" customHeight="1" x14ac:dyDescent="0.2">
      <c r="A35" s="61"/>
      <c r="B35" s="56"/>
      <c r="C35" s="56"/>
      <c r="D35" s="56"/>
      <c r="E35" s="56"/>
      <c r="F35" s="57"/>
      <c r="G35" s="62"/>
      <c r="H35" s="9"/>
      <c r="I35" s="51" t="s">
        <v>65</v>
      </c>
      <c r="J35" s="51"/>
      <c r="K35" s="135">
        <v>1</v>
      </c>
      <c r="L35" s="135" t="s">
        <v>56</v>
      </c>
      <c r="M35" s="135" t="s">
        <v>57</v>
      </c>
      <c r="N35" s="135">
        <v>12</v>
      </c>
      <c r="O35" s="135" t="s">
        <v>16</v>
      </c>
      <c r="P35" s="51"/>
      <c r="Q35" s="51"/>
      <c r="R35" s="52"/>
      <c r="S35" s="63">
        <f t="shared" ref="S35:S37" si="0">K35*N35</f>
        <v>12</v>
      </c>
      <c r="T35" s="53" t="s">
        <v>9</v>
      </c>
      <c r="U35" s="64">
        <v>175000</v>
      </c>
      <c r="V35" s="65">
        <f t="shared" ref="V35:V37" si="1">S35*U35</f>
        <v>2100000</v>
      </c>
      <c r="X35" s="11"/>
    </row>
    <row r="36" spans="1:24" ht="15" customHeight="1" x14ac:dyDescent="0.2">
      <c r="A36" s="61"/>
      <c r="B36" s="56"/>
      <c r="C36" s="56"/>
      <c r="D36" s="56"/>
      <c r="E36" s="56"/>
      <c r="F36" s="57"/>
      <c r="G36" s="62"/>
      <c r="H36" s="9"/>
      <c r="I36" s="51" t="s">
        <v>66</v>
      </c>
      <c r="J36" s="51"/>
      <c r="K36" s="135">
        <v>1</v>
      </c>
      <c r="L36" s="135" t="s">
        <v>56</v>
      </c>
      <c r="M36" s="135" t="s">
        <v>57</v>
      </c>
      <c r="N36" s="135">
        <v>12</v>
      </c>
      <c r="O36" s="135" t="s">
        <v>16</v>
      </c>
      <c r="P36" s="51"/>
      <c r="Q36" s="51"/>
      <c r="R36" s="52"/>
      <c r="S36" s="63">
        <f t="shared" si="0"/>
        <v>12</v>
      </c>
      <c r="T36" s="53" t="s">
        <v>9</v>
      </c>
      <c r="U36" s="64">
        <v>150000</v>
      </c>
      <c r="V36" s="65">
        <f t="shared" si="1"/>
        <v>1800000</v>
      </c>
      <c r="X36" s="11"/>
    </row>
    <row r="37" spans="1:24" ht="15" customHeight="1" x14ac:dyDescent="0.2">
      <c r="A37" s="61"/>
      <c r="B37" s="56"/>
      <c r="C37" s="56"/>
      <c r="D37" s="56"/>
      <c r="E37" s="56"/>
      <c r="F37" s="57"/>
      <c r="G37" s="62"/>
      <c r="H37" s="9"/>
      <c r="I37" s="51" t="s">
        <v>67</v>
      </c>
      <c r="J37" s="51"/>
      <c r="K37" s="135">
        <v>4</v>
      </c>
      <c r="L37" s="135" t="s">
        <v>56</v>
      </c>
      <c r="M37" s="135" t="s">
        <v>57</v>
      </c>
      <c r="N37" s="135">
        <v>12</v>
      </c>
      <c r="O37" s="135" t="s">
        <v>16</v>
      </c>
      <c r="P37" s="51"/>
      <c r="Q37" s="51"/>
      <c r="R37" s="52"/>
      <c r="S37" s="63">
        <f t="shared" si="0"/>
        <v>48</v>
      </c>
      <c r="T37" s="53" t="s">
        <v>9</v>
      </c>
      <c r="U37" s="64">
        <v>100000</v>
      </c>
      <c r="V37" s="65">
        <f t="shared" si="1"/>
        <v>4800000</v>
      </c>
    </row>
    <row r="38" spans="1:24" s="3" customFormat="1" ht="9.9499999999999993" customHeight="1" x14ac:dyDescent="0.2">
      <c r="A38" s="61"/>
      <c r="B38" s="56"/>
      <c r="C38" s="56"/>
      <c r="D38" s="56"/>
      <c r="E38" s="56"/>
      <c r="F38" s="57"/>
      <c r="G38" s="219"/>
      <c r="H38" s="220"/>
      <c r="I38" s="220"/>
      <c r="J38" s="33"/>
      <c r="K38" s="199"/>
      <c r="L38" s="199"/>
      <c r="M38" s="199"/>
      <c r="N38" s="199"/>
      <c r="O38" s="199"/>
      <c r="P38" s="33"/>
      <c r="Q38" s="33"/>
      <c r="R38" s="90"/>
      <c r="S38" s="91"/>
      <c r="T38" s="91"/>
      <c r="U38" s="92"/>
      <c r="V38" s="93"/>
    </row>
    <row r="39" spans="1:24" s="3" customFormat="1" ht="15" customHeight="1" x14ac:dyDescent="0.2">
      <c r="A39" s="482" t="s">
        <v>387</v>
      </c>
      <c r="B39" s="56"/>
      <c r="C39" s="56"/>
      <c r="D39" s="56"/>
      <c r="E39" s="56"/>
      <c r="F39" s="57"/>
      <c r="G39" s="77" t="s">
        <v>68</v>
      </c>
      <c r="H39" s="78"/>
      <c r="I39" s="78"/>
      <c r="J39" s="79"/>
      <c r="K39" s="80"/>
      <c r="L39" s="80"/>
      <c r="M39" s="80"/>
      <c r="N39" s="80"/>
      <c r="O39" s="80"/>
      <c r="P39" s="80"/>
      <c r="Q39" s="80"/>
      <c r="R39" s="81"/>
      <c r="S39" s="82"/>
      <c r="T39" s="82"/>
      <c r="U39" s="83"/>
      <c r="V39" s="84">
        <f>V40+V56+V66+V70</f>
        <v>13900000</v>
      </c>
    </row>
    <row r="40" spans="1:24" s="3" customFormat="1" ht="15" customHeight="1" x14ac:dyDescent="0.2">
      <c r="A40" s="482" t="s">
        <v>388</v>
      </c>
      <c r="B40" s="56"/>
      <c r="C40" s="56"/>
      <c r="D40" s="56"/>
      <c r="E40" s="56"/>
      <c r="F40" s="57"/>
      <c r="G40" s="77" t="s">
        <v>199</v>
      </c>
      <c r="H40" s="78"/>
      <c r="I40" s="78"/>
      <c r="J40" s="79"/>
      <c r="K40" s="80"/>
      <c r="L40" s="80"/>
      <c r="M40" s="80"/>
      <c r="N40" s="80"/>
      <c r="O40" s="80"/>
      <c r="P40" s="80"/>
      <c r="Q40" s="80"/>
      <c r="R40" s="81"/>
      <c r="S40" s="82"/>
      <c r="T40" s="82"/>
      <c r="U40" s="83"/>
      <c r="V40" s="84">
        <f>V41+V52</f>
        <v>1462500</v>
      </c>
    </row>
    <row r="41" spans="1:24" s="3" customFormat="1" ht="15" customHeight="1" x14ac:dyDescent="0.2">
      <c r="A41" s="480" t="s">
        <v>389</v>
      </c>
      <c r="B41" s="56"/>
      <c r="C41" s="56"/>
      <c r="D41" s="56"/>
      <c r="E41" s="56"/>
      <c r="F41" s="57"/>
      <c r="G41" s="77" t="s">
        <v>200</v>
      </c>
      <c r="H41" s="78"/>
      <c r="I41" s="78"/>
      <c r="J41" s="79"/>
      <c r="K41" s="80"/>
      <c r="L41" s="80"/>
      <c r="M41" s="80"/>
      <c r="N41" s="80"/>
      <c r="O41" s="80"/>
      <c r="P41" s="80"/>
      <c r="Q41" s="80"/>
      <c r="R41" s="81"/>
      <c r="S41" s="82"/>
      <c r="T41" s="82"/>
      <c r="U41" s="83"/>
      <c r="V41" s="84">
        <f>SUM(V42:V50)</f>
        <v>629100</v>
      </c>
    </row>
    <row r="42" spans="1:24" s="3" customFormat="1" ht="15" customHeight="1" x14ac:dyDescent="0.2">
      <c r="A42" s="61"/>
      <c r="B42" s="56"/>
      <c r="C42" s="56"/>
      <c r="D42" s="56"/>
      <c r="E42" s="56"/>
      <c r="F42" s="57"/>
      <c r="G42" s="77"/>
      <c r="H42" s="78"/>
      <c r="I42" s="78"/>
      <c r="J42" s="140" t="s">
        <v>175</v>
      </c>
      <c r="K42" s="80"/>
      <c r="L42" s="80"/>
      <c r="M42" s="80"/>
      <c r="N42" s="80"/>
      <c r="O42" s="80"/>
      <c r="P42" s="80"/>
      <c r="Q42" s="80"/>
      <c r="R42" s="81"/>
      <c r="S42" s="142">
        <v>7</v>
      </c>
      <c r="T42" s="142" t="s">
        <v>185</v>
      </c>
      <c r="U42" s="143">
        <v>57000</v>
      </c>
      <c r="V42" s="166">
        <f>S42*U42</f>
        <v>399000</v>
      </c>
    </row>
    <row r="43" spans="1:24" s="3" customFormat="1" ht="15" customHeight="1" x14ac:dyDescent="0.2">
      <c r="A43" s="61"/>
      <c r="B43" s="56"/>
      <c r="C43" s="56"/>
      <c r="D43" s="56"/>
      <c r="E43" s="56"/>
      <c r="F43" s="57"/>
      <c r="G43" s="77"/>
      <c r="H43" s="78"/>
      <c r="I43" s="78"/>
      <c r="J43" s="140" t="s">
        <v>176</v>
      </c>
      <c r="K43" s="80"/>
      <c r="L43" s="80"/>
      <c r="M43" s="80"/>
      <c r="N43" s="80"/>
      <c r="O43" s="80"/>
      <c r="P43" s="80"/>
      <c r="Q43" s="80"/>
      <c r="R43" s="81"/>
      <c r="S43" s="142">
        <v>4</v>
      </c>
      <c r="T43" s="142" t="s">
        <v>74</v>
      </c>
      <c r="U43" s="143">
        <v>35000</v>
      </c>
      <c r="V43" s="166">
        <f t="shared" ref="V43:V50" si="2">S43*U43</f>
        <v>140000</v>
      </c>
    </row>
    <row r="44" spans="1:24" s="3" customFormat="1" ht="15" customHeight="1" x14ac:dyDescent="0.2">
      <c r="A44" s="61"/>
      <c r="B44" s="56"/>
      <c r="C44" s="56"/>
      <c r="D44" s="56"/>
      <c r="E44" s="56"/>
      <c r="F44" s="57"/>
      <c r="G44" s="77"/>
      <c r="H44" s="78"/>
      <c r="I44" s="78"/>
      <c r="J44" s="140" t="s">
        <v>177</v>
      </c>
      <c r="K44" s="80"/>
      <c r="L44" s="80"/>
      <c r="M44" s="80"/>
      <c r="N44" s="80"/>
      <c r="O44" s="80"/>
      <c r="P44" s="80"/>
      <c r="Q44" s="80"/>
      <c r="R44" s="81"/>
      <c r="S44" s="142">
        <v>6</v>
      </c>
      <c r="T44" s="142" t="s">
        <v>74</v>
      </c>
      <c r="U44" s="143">
        <v>500</v>
      </c>
      <c r="V44" s="166">
        <f t="shared" si="2"/>
        <v>3000</v>
      </c>
    </row>
    <row r="45" spans="1:24" s="3" customFormat="1" ht="15" customHeight="1" x14ac:dyDescent="0.2">
      <c r="A45" s="61"/>
      <c r="B45" s="56"/>
      <c r="C45" s="56"/>
      <c r="D45" s="56"/>
      <c r="E45" s="56"/>
      <c r="F45" s="57"/>
      <c r="G45" s="77"/>
      <c r="H45" s="78"/>
      <c r="I45" s="78"/>
      <c r="J45" s="140" t="s">
        <v>178</v>
      </c>
      <c r="K45" s="80"/>
      <c r="L45" s="80"/>
      <c r="M45" s="80"/>
      <c r="N45" s="80"/>
      <c r="O45" s="80"/>
      <c r="P45" s="80"/>
      <c r="Q45" s="80"/>
      <c r="R45" s="81"/>
      <c r="S45" s="142">
        <v>6</v>
      </c>
      <c r="T45" s="142" t="s">
        <v>74</v>
      </c>
      <c r="U45" s="143">
        <v>750</v>
      </c>
      <c r="V45" s="166">
        <f t="shared" si="2"/>
        <v>4500</v>
      </c>
    </row>
    <row r="46" spans="1:24" s="3" customFormat="1" ht="15" customHeight="1" x14ac:dyDescent="0.2">
      <c r="A46" s="61"/>
      <c r="B46" s="56"/>
      <c r="C46" s="56"/>
      <c r="D46" s="56"/>
      <c r="E46" s="56"/>
      <c r="F46" s="57"/>
      <c r="G46" s="77"/>
      <c r="H46" s="78"/>
      <c r="I46" s="78"/>
      <c r="J46" s="141" t="s">
        <v>179</v>
      </c>
      <c r="K46" s="80"/>
      <c r="L46" s="80"/>
      <c r="M46" s="80"/>
      <c r="N46" s="80"/>
      <c r="O46" s="80"/>
      <c r="P46" s="80"/>
      <c r="Q46" s="80"/>
      <c r="R46" s="81"/>
      <c r="S46" s="144">
        <v>6</v>
      </c>
      <c r="T46" s="144" t="s">
        <v>74</v>
      </c>
      <c r="U46" s="145">
        <v>3150</v>
      </c>
      <c r="V46" s="166">
        <f t="shared" si="2"/>
        <v>18900</v>
      </c>
    </row>
    <row r="47" spans="1:24" s="3" customFormat="1" ht="15" customHeight="1" x14ac:dyDescent="0.2">
      <c r="A47" s="61"/>
      <c r="B47" s="56"/>
      <c r="C47" s="56"/>
      <c r="D47" s="56"/>
      <c r="E47" s="56"/>
      <c r="F47" s="57"/>
      <c r="G47" s="77"/>
      <c r="H47" s="78"/>
      <c r="I47" s="78"/>
      <c r="J47" s="140" t="s">
        <v>180</v>
      </c>
      <c r="K47" s="80"/>
      <c r="L47" s="80"/>
      <c r="M47" s="80"/>
      <c r="N47" s="80"/>
      <c r="O47" s="80"/>
      <c r="P47" s="80"/>
      <c r="Q47" s="80"/>
      <c r="R47" s="81"/>
      <c r="S47" s="142">
        <v>3</v>
      </c>
      <c r="T47" s="142" t="s">
        <v>79</v>
      </c>
      <c r="U47" s="143">
        <v>12000</v>
      </c>
      <c r="V47" s="166">
        <f t="shared" si="2"/>
        <v>36000</v>
      </c>
    </row>
    <row r="48" spans="1:24" s="3" customFormat="1" ht="15" customHeight="1" x14ac:dyDescent="0.2">
      <c r="A48" s="61"/>
      <c r="B48" s="56"/>
      <c r="C48" s="56"/>
      <c r="D48" s="56"/>
      <c r="E48" s="56"/>
      <c r="F48" s="57"/>
      <c r="G48" s="77"/>
      <c r="H48" s="78"/>
      <c r="I48" s="78"/>
      <c r="J48" s="140" t="s">
        <v>181</v>
      </c>
      <c r="K48" s="80"/>
      <c r="L48" s="80"/>
      <c r="M48" s="80"/>
      <c r="N48" s="80"/>
      <c r="O48" s="80"/>
      <c r="P48" s="80"/>
      <c r="Q48" s="80"/>
      <c r="R48" s="81"/>
      <c r="S48" s="142">
        <v>2</v>
      </c>
      <c r="T48" s="142" t="s">
        <v>79</v>
      </c>
      <c r="U48" s="143">
        <v>5000</v>
      </c>
      <c r="V48" s="166">
        <f t="shared" si="2"/>
        <v>10000</v>
      </c>
    </row>
    <row r="49" spans="1:24" s="3" customFormat="1" ht="15" customHeight="1" x14ac:dyDescent="0.2">
      <c r="A49" s="61"/>
      <c r="B49" s="56"/>
      <c r="C49" s="56"/>
      <c r="D49" s="56"/>
      <c r="E49" s="56"/>
      <c r="F49" s="57"/>
      <c r="G49" s="77"/>
      <c r="H49" s="78"/>
      <c r="I49" s="78"/>
      <c r="J49" s="140" t="s">
        <v>182</v>
      </c>
      <c r="K49" s="80"/>
      <c r="L49" s="80"/>
      <c r="M49" s="80"/>
      <c r="N49" s="80"/>
      <c r="O49" s="80"/>
      <c r="P49" s="80"/>
      <c r="Q49" s="80"/>
      <c r="R49" s="81"/>
      <c r="S49" s="142">
        <v>1</v>
      </c>
      <c r="T49" s="142" t="s">
        <v>74</v>
      </c>
      <c r="U49" s="143">
        <v>3000</v>
      </c>
      <c r="V49" s="166">
        <f t="shared" si="2"/>
        <v>3000</v>
      </c>
    </row>
    <row r="50" spans="1:24" s="3" customFormat="1" ht="15" customHeight="1" x14ac:dyDescent="0.2">
      <c r="A50" s="61"/>
      <c r="B50" s="56"/>
      <c r="C50" s="56"/>
      <c r="D50" s="56"/>
      <c r="E50" s="56"/>
      <c r="F50" s="57"/>
      <c r="G50" s="77"/>
      <c r="H50" s="78"/>
      <c r="I50" s="78"/>
      <c r="J50" s="141" t="s">
        <v>398</v>
      </c>
      <c r="K50" s="80"/>
      <c r="L50" s="80"/>
      <c r="M50" s="80"/>
      <c r="N50" s="80"/>
      <c r="O50" s="80"/>
      <c r="P50" s="80"/>
      <c r="Q50" s="80"/>
      <c r="R50" s="81"/>
      <c r="S50" s="142">
        <v>7</v>
      </c>
      <c r="T50" s="142" t="s">
        <v>74</v>
      </c>
      <c r="U50" s="143">
        <v>2100</v>
      </c>
      <c r="V50" s="166">
        <f t="shared" si="2"/>
        <v>14700</v>
      </c>
    </row>
    <row r="51" spans="1:24" s="3" customFormat="1" ht="15" customHeight="1" x14ac:dyDescent="0.2">
      <c r="A51" s="61"/>
      <c r="B51" s="56"/>
      <c r="C51" s="56"/>
      <c r="D51" s="56"/>
      <c r="E51" s="56"/>
      <c r="F51" s="57"/>
      <c r="G51" s="77"/>
      <c r="H51" s="78"/>
      <c r="I51" s="78"/>
      <c r="J51" s="141"/>
      <c r="K51" s="80"/>
      <c r="L51" s="80"/>
      <c r="M51" s="80"/>
      <c r="N51" s="80"/>
      <c r="O51" s="80"/>
      <c r="P51" s="80"/>
      <c r="Q51" s="80"/>
      <c r="R51" s="81"/>
      <c r="S51" s="142"/>
      <c r="T51" s="142"/>
      <c r="U51" s="143"/>
      <c r="V51" s="166"/>
    </row>
    <row r="52" spans="1:24" s="3" customFormat="1" ht="15" customHeight="1" x14ac:dyDescent="0.2">
      <c r="A52" s="480" t="s">
        <v>390</v>
      </c>
      <c r="B52" s="56"/>
      <c r="C52" s="56"/>
      <c r="D52" s="56"/>
      <c r="E52" s="56"/>
      <c r="F52" s="57"/>
      <c r="G52" s="77" t="s">
        <v>161</v>
      </c>
      <c r="H52" s="78"/>
      <c r="I52" s="78"/>
      <c r="J52" s="141"/>
      <c r="K52" s="80"/>
      <c r="L52" s="80"/>
      <c r="M52" s="80"/>
      <c r="N52" s="80"/>
      <c r="O52" s="80"/>
      <c r="P52" s="80"/>
      <c r="Q52" s="80"/>
      <c r="R52" s="81"/>
      <c r="S52" s="142"/>
      <c r="T52" s="142"/>
      <c r="U52" s="143"/>
      <c r="V52" s="84">
        <f>V53+V54</f>
        <v>833400</v>
      </c>
    </row>
    <row r="53" spans="1:24" s="3" customFormat="1" ht="15" customHeight="1" x14ac:dyDescent="0.2">
      <c r="A53" s="61"/>
      <c r="B53" s="56"/>
      <c r="C53" s="56"/>
      <c r="D53" s="56"/>
      <c r="E53" s="56"/>
      <c r="F53" s="57"/>
      <c r="G53" s="77"/>
      <c r="H53" s="78"/>
      <c r="I53" s="136" t="s">
        <v>201</v>
      </c>
      <c r="J53" s="141"/>
      <c r="K53" s="80"/>
      <c r="L53" s="80"/>
      <c r="M53" s="80"/>
      <c r="N53" s="80"/>
      <c r="O53" s="80"/>
      <c r="P53" s="80"/>
      <c r="Q53" s="80"/>
      <c r="R53" s="81"/>
      <c r="S53" s="142">
        <v>1</v>
      </c>
      <c r="T53" s="142" t="s">
        <v>16</v>
      </c>
      <c r="U53" s="143">
        <v>650000</v>
      </c>
      <c r="V53" s="166">
        <f>S53*U53</f>
        <v>650000</v>
      </c>
    </row>
    <row r="54" spans="1:24" s="3" customFormat="1" ht="15" customHeight="1" x14ac:dyDescent="0.2">
      <c r="A54" s="61"/>
      <c r="B54" s="56"/>
      <c r="C54" s="56"/>
      <c r="D54" s="56"/>
      <c r="E54" s="56"/>
      <c r="F54" s="57"/>
      <c r="G54" s="66"/>
      <c r="H54" s="67"/>
      <c r="I54" s="51" t="s">
        <v>203</v>
      </c>
      <c r="J54" s="233"/>
      <c r="K54" s="51"/>
      <c r="L54" s="51" t="s">
        <v>162</v>
      </c>
      <c r="M54" s="51" t="s">
        <v>57</v>
      </c>
      <c r="N54" s="51" t="s">
        <v>163</v>
      </c>
      <c r="O54" s="51"/>
      <c r="P54" s="51"/>
      <c r="Q54" s="51"/>
      <c r="R54" s="68"/>
      <c r="S54" s="53">
        <v>7</v>
      </c>
      <c r="T54" s="53" t="s">
        <v>193</v>
      </c>
      <c r="U54" s="69">
        <v>26200</v>
      </c>
      <c r="V54" s="166">
        <f>S54*U54</f>
        <v>183400</v>
      </c>
    </row>
    <row r="55" spans="1:24" s="3" customFormat="1" ht="15" customHeight="1" x14ac:dyDescent="0.2">
      <c r="A55" s="61"/>
      <c r="B55" s="56"/>
      <c r="C55" s="56"/>
      <c r="D55" s="56"/>
      <c r="E55" s="56"/>
      <c r="F55" s="57"/>
      <c r="G55" s="77"/>
      <c r="H55" s="78"/>
      <c r="I55" s="136"/>
      <c r="J55" s="80"/>
      <c r="K55" s="80"/>
      <c r="L55" s="80"/>
      <c r="M55" s="80"/>
      <c r="N55" s="80"/>
      <c r="O55" s="80"/>
      <c r="P55" s="80"/>
      <c r="Q55" s="80"/>
      <c r="R55" s="81"/>
      <c r="S55" s="82"/>
      <c r="T55" s="82"/>
      <c r="U55" s="83"/>
      <c r="V55" s="166"/>
    </row>
    <row r="56" spans="1:24" s="3" customFormat="1" ht="15" customHeight="1" x14ac:dyDescent="0.2">
      <c r="A56" s="480" t="s">
        <v>391</v>
      </c>
      <c r="B56" s="56"/>
      <c r="C56" s="56"/>
      <c r="D56" s="56"/>
      <c r="E56" s="56"/>
      <c r="F56" s="57"/>
      <c r="G56" s="66" t="s">
        <v>94</v>
      </c>
      <c r="H56" s="67"/>
      <c r="I56" s="67"/>
      <c r="J56" s="9"/>
      <c r="K56" s="51"/>
      <c r="L56" s="51"/>
      <c r="M56" s="51"/>
      <c r="N56" s="51"/>
      <c r="O56" s="51"/>
      <c r="P56" s="51"/>
      <c r="Q56" s="51"/>
      <c r="R56" s="68"/>
      <c r="S56" s="53"/>
      <c r="T56" s="53"/>
      <c r="U56" s="69"/>
      <c r="V56" s="70">
        <f>V57</f>
        <v>7000000</v>
      </c>
    </row>
    <row r="57" spans="1:24" s="3" customFormat="1" ht="15" customHeight="1" x14ac:dyDescent="0.2">
      <c r="A57" s="480" t="s">
        <v>392</v>
      </c>
      <c r="B57" s="56"/>
      <c r="C57" s="56"/>
      <c r="D57" s="56"/>
      <c r="E57" s="56"/>
      <c r="F57" s="57"/>
      <c r="G57" s="71" t="s">
        <v>95</v>
      </c>
      <c r="H57" s="72"/>
      <c r="I57" s="72"/>
      <c r="J57" s="51"/>
      <c r="K57" s="51"/>
      <c r="L57" s="51"/>
      <c r="M57" s="51"/>
      <c r="N57" s="51"/>
      <c r="O57" s="51"/>
      <c r="P57" s="51"/>
      <c r="Q57" s="51"/>
      <c r="R57" s="68"/>
      <c r="S57" s="53"/>
      <c r="T57" s="53"/>
      <c r="U57" s="69"/>
      <c r="V57" s="65">
        <f>V58</f>
        <v>7000000</v>
      </c>
    </row>
    <row r="58" spans="1:24" s="3" customFormat="1" ht="15" customHeight="1" x14ac:dyDescent="0.2">
      <c r="A58" s="61"/>
      <c r="B58" s="56"/>
      <c r="C58" s="56"/>
      <c r="D58" s="56"/>
      <c r="E58" s="56"/>
      <c r="F58" s="57"/>
      <c r="G58" s="175" t="s">
        <v>3</v>
      </c>
      <c r="H58" s="176"/>
      <c r="I58" s="176"/>
      <c r="J58" s="608" t="s">
        <v>164</v>
      </c>
      <c r="K58" s="608"/>
      <c r="L58" s="608"/>
      <c r="M58" s="608"/>
      <c r="N58" s="608"/>
      <c r="O58" s="608"/>
      <c r="P58" s="608"/>
      <c r="Q58" s="608"/>
      <c r="R58" s="177"/>
      <c r="S58" s="53">
        <v>140</v>
      </c>
      <c r="T58" s="53" t="s">
        <v>4</v>
      </c>
      <c r="U58" s="69">
        <v>50000</v>
      </c>
      <c r="V58" s="65">
        <f>S58*U58</f>
        <v>7000000</v>
      </c>
    </row>
    <row r="59" spans="1:24" s="3" customFormat="1" ht="15" customHeight="1" x14ac:dyDescent="0.2">
      <c r="A59" s="61"/>
      <c r="B59" s="56"/>
      <c r="C59" s="56"/>
      <c r="D59" s="56"/>
      <c r="E59" s="56"/>
      <c r="F59" s="57"/>
      <c r="G59" s="175"/>
      <c r="H59" s="176"/>
      <c r="I59" s="176"/>
      <c r="J59" s="178" t="s">
        <v>198</v>
      </c>
      <c r="K59" s="178"/>
      <c r="L59" s="178"/>
      <c r="M59" s="178"/>
      <c r="N59" s="178"/>
      <c r="O59" s="473"/>
      <c r="P59" s="178"/>
      <c r="Q59" s="178"/>
      <c r="R59" s="177"/>
      <c r="S59" s="53"/>
      <c r="T59" s="53"/>
      <c r="U59" s="69"/>
      <c r="V59" s="65"/>
    </row>
    <row r="60" spans="1:24" s="3" customFormat="1" ht="15" customHeight="1" x14ac:dyDescent="0.2">
      <c r="A60" s="61"/>
      <c r="B60" s="56"/>
      <c r="C60" s="56"/>
      <c r="D60" s="56"/>
      <c r="E60" s="56"/>
      <c r="F60" s="57"/>
      <c r="G60" s="94"/>
      <c r="H60" s="89"/>
      <c r="I60" s="89"/>
      <c r="J60" s="33"/>
      <c r="K60" s="33"/>
      <c r="L60" s="33"/>
      <c r="M60" s="33"/>
      <c r="N60" s="33"/>
      <c r="O60" s="33"/>
      <c r="P60" s="33"/>
      <c r="Q60" s="33"/>
      <c r="R60" s="90"/>
      <c r="S60" s="91"/>
      <c r="T60" s="91"/>
      <c r="U60" s="92"/>
      <c r="V60" s="93"/>
    </row>
    <row r="61" spans="1:24" s="3" customFormat="1" ht="15" customHeight="1" x14ac:dyDescent="0.2">
      <c r="A61" s="235"/>
      <c r="B61" s="236"/>
      <c r="C61" s="236"/>
      <c r="D61" s="236"/>
      <c r="E61" s="236"/>
      <c r="F61" s="237"/>
      <c r="G61" s="214"/>
      <c r="H61" s="215"/>
      <c r="I61" s="215"/>
      <c r="J61" s="14"/>
      <c r="K61" s="14"/>
      <c r="L61" s="14"/>
      <c r="M61" s="14"/>
      <c r="N61" s="14"/>
      <c r="O61" s="14"/>
      <c r="P61" s="14"/>
      <c r="Q61" s="14"/>
      <c r="R61" s="216"/>
      <c r="S61" s="181"/>
      <c r="T61" s="181"/>
      <c r="U61" s="238"/>
      <c r="V61" s="217"/>
      <c r="X61" s="259">
        <v>25000000</v>
      </c>
    </row>
    <row r="62" spans="1:24" s="3" customFormat="1" ht="15" customHeight="1" thickBot="1" x14ac:dyDescent="0.25">
      <c r="A62" s="61"/>
      <c r="B62" s="56"/>
      <c r="C62" s="56"/>
      <c r="D62" s="56"/>
      <c r="E62" s="56"/>
      <c r="F62" s="57"/>
      <c r="G62" s="193"/>
      <c r="H62" s="194"/>
      <c r="I62" s="194" t="s">
        <v>204</v>
      </c>
      <c r="J62" s="13"/>
      <c r="K62" s="13" t="s">
        <v>205</v>
      </c>
      <c r="L62" s="13"/>
      <c r="M62" s="13"/>
      <c r="N62" s="13"/>
      <c r="O62" s="13"/>
      <c r="P62" s="13" t="s">
        <v>206</v>
      </c>
      <c r="Q62" s="13"/>
      <c r="R62" s="112"/>
      <c r="S62" s="492"/>
      <c r="T62" s="607" t="s">
        <v>207</v>
      </c>
      <c r="U62" s="607"/>
      <c r="V62" s="168"/>
      <c r="X62" s="259">
        <f>V79</f>
        <v>25000000</v>
      </c>
    </row>
    <row r="63" spans="1:24" s="3" customFormat="1" ht="15" customHeight="1" x14ac:dyDescent="0.2">
      <c r="A63" s="547" t="s">
        <v>47</v>
      </c>
      <c r="B63" s="548"/>
      <c r="C63" s="548"/>
      <c r="D63" s="548"/>
      <c r="E63" s="548"/>
      <c r="F63" s="549"/>
      <c r="G63" s="553" t="s">
        <v>48</v>
      </c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49"/>
      <c r="S63" s="555" t="s">
        <v>0</v>
      </c>
      <c r="T63" s="555"/>
      <c r="U63" s="555"/>
      <c r="V63" s="556" t="s">
        <v>1</v>
      </c>
      <c r="X63" s="259">
        <f>X61-X62</f>
        <v>0</v>
      </c>
    </row>
    <row r="64" spans="1:24" s="3" customFormat="1" ht="24.95" customHeight="1" thickBot="1" x14ac:dyDescent="0.25">
      <c r="A64" s="550"/>
      <c r="B64" s="551"/>
      <c r="C64" s="551"/>
      <c r="D64" s="551"/>
      <c r="E64" s="551"/>
      <c r="F64" s="552"/>
      <c r="G64" s="554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2"/>
      <c r="S64" s="137" t="s">
        <v>49</v>
      </c>
      <c r="T64" s="137" t="s">
        <v>50</v>
      </c>
      <c r="U64" s="137" t="s">
        <v>51</v>
      </c>
      <c r="V64" s="557"/>
    </row>
    <row r="65" spans="1:25" s="3" customFormat="1" ht="15" customHeight="1" x14ac:dyDescent="0.2">
      <c r="A65" s="61"/>
      <c r="B65" s="56"/>
      <c r="C65" s="56"/>
      <c r="D65" s="56"/>
      <c r="E65" s="56"/>
      <c r="F65" s="57"/>
      <c r="G65" s="193"/>
      <c r="H65" s="194"/>
      <c r="I65" s="194"/>
      <c r="J65" s="13"/>
      <c r="K65" s="13"/>
      <c r="L65" s="13"/>
      <c r="M65" s="13"/>
      <c r="N65" s="13"/>
      <c r="O65" s="13"/>
      <c r="P65" s="13"/>
      <c r="Q65" s="13"/>
      <c r="R65" s="195"/>
      <c r="S65" s="196"/>
      <c r="T65" s="196"/>
      <c r="U65" s="197"/>
      <c r="V65" s="198"/>
    </row>
    <row r="66" spans="1:25" s="3" customFormat="1" ht="15" customHeight="1" x14ac:dyDescent="0.2">
      <c r="A66" s="480" t="s">
        <v>393</v>
      </c>
      <c r="B66" s="56"/>
      <c r="C66" s="56"/>
      <c r="D66" s="56"/>
      <c r="E66" s="56"/>
      <c r="F66" s="57"/>
      <c r="G66" s="77" t="s">
        <v>99</v>
      </c>
      <c r="H66" s="78"/>
      <c r="I66" s="78"/>
      <c r="J66" s="79"/>
      <c r="K66" s="80"/>
      <c r="L66" s="80"/>
      <c r="M66" s="80"/>
      <c r="N66" s="80"/>
      <c r="O66" s="80"/>
      <c r="P66" s="80"/>
      <c r="Q66" s="80"/>
      <c r="R66" s="81"/>
      <c r="S66" s="82"/>
      <c r="T66" s="82"/>
      <c r="U66" s="83"/>
      <c r="V66" s="84">
        <f>SUM(V67)</f>
        <v>133500</v>
      </c>
      <c r="X66" s="3">
        <v>43000</v>
      </c>
    </row>
    <row r="67" spans="1:25" s="3" customFormat="1" ht="15" customHeight="1" x14ac:dyDescent="0.2">
      <c r="A67" s="480" t="s">
        <v>394</v>
      </c>
      <c r="B67" s="56"/>
      <c r="C67" s="56"/>
      <c r="D67" s="56"/>
      <c r="E67" s="56"/>
      <c r="F67" s="57"/>
      <c r="G67" s="66" t="s">
        <v>100</v>
      </c>
      <c r="H67" s="67"/>
      <c r="I67" s="67"/>
      <c r="J67" s="9"/>
      <c r="K67" s="51"/>
      <c r="L67" s="51"/>
      <c r="M67" s="51"/>
      <c r="N67" s="51"/>
      <c r="O67" s="51"/>
      <c r="P67" s="51"/>
      <c r="Q67" s="51"/>
      <c r="R67" s="68"/>
      <c r="S67" s="53"/>
      <c r="T67" s="53"/>
      <c r="U67" s="69"/>
      <c r="V67" s="70">
        <f>SUM(V68:V68)</f>
        <v>133500</v>
      </c>
      <c r="X67" s="3">
        <f>X66/200</f>
        <v>215</v>
      </c>
    </row>
    <row r="68" spans="1:25" s="3" customFormat="1" ht="15" customHeight="1" x14ac:dyDescent="0.2">
      <c r="A68" s="61"/>
      <c r="B68" s="56"/>
      <c r="C68" s="56"/>
      <c r="D68" s="56"/>
      <c r="E68" s="56"/>
      <c r="F68" s="57"/>
      <c r="G68" s="71" t="s">
        <v>60</v>
      </c>
      <c r="H68" s="72"/>
      <c r="I68" s="72"/>
      <c r="J68" s="51" t="s">
        <v>14</v>
      </c>
      <c r="K68" s="51"/>
      <c r="L68" s="51"/>
      <c r="M68" s="51"/>
      <c r="N68" s="51"/>
      <c r="O68" s="51"/>
      <c r="P68" s="51"/>
      <c r="Q68" s="51"/>
      <c r="R68" s="68"/>
      <c r="S68" s="53">
        <v>534</v>
      </c>
      <c r="T68" s="53" t="s">
        <v>12</v>
      </c>
      <c r="U68" s="69">
        <v>250</v>
      </c>
      <c r="V68" s="65">
        <f>S68*U68</f>
        <v>133500</v>
      </c>
      <c r="X68" s="3">
        <f>32800/200</f>
        <v>164</v>
      </c>
    </row>
    <row r="69" spans="1:25" s="3" customFormat="1" ht="15" customHeight="1" x14ac:dyDescent="0.2">
      <c r="A69" s="61"/>
      <c r="B69" s="56"/>
      <c r="C69" s="56"/>
      <c r="D69" s="56"/>
      <c r="E69" s="56"/>
      <c r="F69" s="57"/>
      <c r="G69" s="94"/>
      <c r="H69" s="89"/>
      <c r="I69" s="89"/>
      <c r="J69" s="33"/>
      <c r="K69" s="33"/>
      <c r="L69" s="33"/>
      <c r="M69" s="33"/>
      <c r="N69" s="33"/>
      <c r="O69" s="33"/>
      <c r="P69" s="33"/>
      <c r="Q69" s="33"/>
      <c r="R69" s="90"/>
      <c r="S69" s="91"/>
      <c r="T69" s="91"/>
      <c r="U69" s="92"/>
      <c r="V69" s="93"/>
    </row>
    <row r="70" spans="1:25" s="3" customFormat="1" ht="15" customHeight="1" x14ac:dyDescent="0.2">
      <c r="A70" s="480" t="s">
        <v>395</v>
      </c>
      <c r="B70" s="56"/>
      <c r="C70" s="56"/>
      <c r="D70" s="56"/>
      <c r="E70" s="56"/>
      <c r="F70" s="57"/>
      <c r="G70" s="77" t="s">
        <v>101</v>
      </c>
      <c r="H70" s="78"/>
      <c r="I70" s="78"/>
      <c r="J70" s="79"/>
      <c r="K70" s="80"/>
      <c r="L70" s="80"/>
      <c r="M70" s="80"/>
      <c r="N70" s="80"/>
      <c r="O70" s="80"/>
      <c r="P70" s="80"/>
      <c r="Q70" s="80"/>
      <c r="R70" s="81"/>
      <c r="S70" s="82"/>
      <c r="T70" s="82"/>
      <c r="U70" s="83"/>
      <c r="V70" s="84">
        <f>SUM(V71)</f>
        <v>5304000</v>
      </c>
    </row>
    <row r="71" spans="1:25" s="3" customFormat="1" ht="15" customHeight="1" x14ac:dyDescent="0.2">
      <c r="A71" s="480" t="s">
        <v>396</v>
      </c>
      <c r="B71" s="56"/>
      <c r="C71" s="56"/>
      <c r="D71" s="56"/>
      <c r="E71" s="56"/>
      <c r="F71" s="57"/>
      <c r="G71" s="66" t="s">
        <v>102</v>
      </c>
      <c r="H71" s="67"/>
      <c r="I71" s="67"/>
      <c r="J71" s="9"/>
      <c r="K71" s="51"/>
      <c r="L71" s="51"/>
      <c r="M71" s="51"/>
      <c r="N71" s="51"/>
      <c r="O71" s="51"/>
      <c r="P71" s="51"/>
      <c r="Q71" s="51"/>
      <c r="R71" s="68"/>
      <c r="S71" s="53"/>
      <c r="T71" s="53"/>
      <c r="U71" s="69"/>
      <c r="V71" s="70">
        <f>V72+V75</f>
        <v>5304000</v>
      </c>
    </row>
    <row r="72" spans="1:25" s="3" customFormat="1" ht="15" customHeight="1" x14ac:dyDescent="0.2">
      <c r="A72" s="61"/>
      <c r="B72" s="56"/>
      <c r="C72" s="56"/>
      <c r="D72" s="56"/>
      <c r="E72" s="56"/>
      <c r="F72" s="57"/>
      <c r="G72" s="71">
        <v>1</v>
      </c>
      <c r="H72" s="72"/>
      <c r="I72" s="72"/>
      <c r="J72" s="9" t="s">
        <v>202</v>
      </c>
      <c r="K72" s="9"/>
      <c r="L72" s="9"/>
      <c r="M72" s="9"/>
      <c r="N72" s="9"/>
      <c r="O72" s="9"/>
      <c r="P72" s="9"/>
      <c r="Q72" s="9"/>
      <c r="R72" s="85"/>
      <c r="S72" s="59"/>
      <c r="T72" s="59"/>
      <c r="U72" s="86"/>
      <c r="V72" s="70">
        <f>SUM(V73:V74)</f>
        <v>1224000</v>
      </c>
    </row>
    <row r="73" spans="1:25" s="3" customFormat="1" ht="15" customHeight="1" x14ac:dyDescent="0.2">
      <c r="A73" s="61"/>
      <c r="B73" s="56"/>
      <c r="C73" s="56"/>
      <c r="D73" s="56"/>
      <c r="E73" s="56"/>
      <c r="F73" s="57"/>
      <c r="G73" s="71"/>
      <c r="H73" s="72"/>
      <c r="I73" s="72"/>
      <c r="J73" s="51" t="s">
        <v>150</v>
      </c>
      <c r="K73" s="135">
        <v>6</v>
      </c>
      <c r="L73" s="135" t="s">
        <v>56</v>
      </c>
      <c r="M73" s="135" t="s">
        <v>57</v>
      </c>
      <c r="N73" s="135">
        <v>6</v>
      </c>
      <c r="O73" s="135" t="s">
        <v>143</v>
      </c>
      <c r="P73" s="51"/>
      <c r="Q73" s="51"/>
      <c r="R73" s="68"/>
      <c r="S73" s="53">
        <f>K73*N73</f>
        <v>36</v>
      </c>
      <c r="T73" s="53" t="s">
        <v>6</v>
      </c>
      <c r="U73" s="69">
        <v>9000</v>
      </c>
      <c r="V73" s="65">
        <f>S73*U73</f>
        <v>324000</v>
      </c>
    </row>
    <row r="74" spans="1:25" s="3" customFormat="1" ht="15" customHeight="1" x14ac:dyDescent="0.2">
      <c r="A74" s="61"/>
      <c r="B74" s="56"/>
      <c r="C74" s="56"/>
      <c r="D74" s="56"/>
      <c r="E74" s="56"/>
      <c r="F74" s="57"/>
      <c r="G74" s="71"/>
      <c r="H74" s="72"/>
      <c r="I74" s="72"/>
      <c r="J74" s="51" t="s">
        <v>151</v>
      </c>
      <c r="K74" s="135">
        <v>6</v>
      </c>
      <c r="L74" s="135" t="s">
        <v>56</v>
      </c>
      <c r="M74" s="135" t="s">
        <v>57</v>
      </c>
      <c r="N74" s="135">
        <v>6</v>
      </c>
      <c r="O74" s="135" t="s">
        <v>143</v>
      </c>
      <c r="P74" s="51"/>
      <c r="Q74" s="51"/>
      <c r="R74" s="68"/>
      <c r="S74" s="53">
        <f>K74*N74</f>
        <v>36</v>
      </c>
      <c r="T74" s="53" t="s">
        <v>6</v>
      </c>
      <c r="U74" s="69">
        <v>25000</v>
      </c>
      <c r="V74" s="65">
        <f>S74*U74</f>
        <v>900000</v>
      </c>
    </row>
    <row r="75" spans="1:25" s="3" customFormat="1" ht="15" customHeight="1" x14ac:dyDescent="0.2">
      <c r="A75" s="61"/>
      <c r="B75" s="56"/>
      <c r="C75" s="56"/>
      <c r="D75" s="56"/>
      <c r="E75" s="56"/>
      <c r="F75" s="57"/>
      <c r="G75" s="94">
        <v>2</v>
      </c>
      <c r="H75" s="89"/>
      <c r="I75" s="89"/>
      <c r="J75" s="33" t="s">
        <v>397</v>
      </c>
      <c r="K75" s="199"/>
      <c r="L75" s="199"/>
      <c r="M75" s="199"/>
      <c r="N75" s="199"/>
      <c r="O75" s="199"/>
      <c r="P75" s="33"/>
      <c r="Q75" s="33"/>
      <c r="R75" s="90"/>
      <c r="S75" s="91"/>
      <c r="T75" s="91"/>
      <c r="U75" s="92"/>
      <c r="V75" s="200">
        <f>SUM(V76:V77)</f>
        <v>4080000</v>
      </c>
    </row>
    <row r="76" spans="1:25" s="3" customFormat="1" ht="15" customHeight="1" x14ac:dyDescent="0.2">
      <c r="A76" s="61"/>
      <c r="B76" s="56"/>
      <c r="C76" s="56"/>
      <c r="D76" s="56"/>
      <c r="E76" s="56"/>
      <c r="F76" s="57"/>
      <c r="G76" s="94"/>
      <c r="H76" s="89"/>
      <c r="I76" s="89"/>
      <c r="J76" s="51" t="s">
        <v>150</v>
      </c>
      <c r="K76" s="135">
        <v>1</v>
      </c>
      <c r="L76" s="135" t="s">
        <v>56</v>
      </c>
      <c r="M76" s="135" t="s">
        <v>57</v>
      </c>
      <c r="N76" s="135">
        <v>6</v>
      </c>
      <c r="O76" s="135" t="s">
        <v>143</v>
      </c>
      <c r="P76" s="33" t="s">
        <v>57</v>
      </c>
      <c r="Q76" s="256">
        <v>20</v>
      </c>
      <c r="R76" s="90" t="s">
        <v>144</v>
      </c>
      <c r="S76" s="91">
        <f>K76*N76*Q76</f>
        <v>120</v>
      </c>
      <c r="T76" s="53" t="s">
        <v>6</v>
      </c>
      <c r="U76" s="69">
        <v>9000</v>
      </c>
      <c r="V76" s="93">
        <f>S76*U76</f>
        <v>1080000</v>
      </c>
    </row>
    <row r="77" spans="1:25" s="3" customFormat="1" ht="15" customHeight="1" x14ac:dyDescent="0.2">
      <c r="A77" s="61"/>
      <c r="B77" s="56"/>
      <c r="C77" s="56"/>
      <c r="D77" s="56"/>
      <c r="E77" s="56"/>
      <c r="F77" s="57"/>
      <c r="G77" s="94"/>
      <c r="H77" s="89"/>
      <c r="I77" s="89"/>
      <c r="J77" s="51" t="s">
        <v>151</v>
      </c>
      <c r="K77" s="135">
        <v>1</v>
      </c>
      <c r="L77" s="135" t="s">
        <v>56</v>
      </c>
      <c r="M77" s="135" t="s">
        <v>57</v>
      </c>
      <c r="N77" s="135">
        <v>6</v>
      </c>
      <c r="O77" s="135" t="s">
        <v>143</v>
      </c>
      <c r="P77" s="33" t="s">
        <v>57</v>
      </c>
      <c r="Q77" s="256">
        <v>20</v>
      </c>
      <c r="R77" s="90" t="s">
        <v>144</v>
      </c>
      <c r="S77" s="91">
        <f>K77*N77*Q77</f>
        <v>120</v>
      </c>
      <c r="T77" s="53" t="s">
        <v>6</v>
      </c>
      <c r="U77" s="69">
        <v>25000</v>
      </c>
      <c r="V77" s="93">
        <f>S77*U77</f>
        <v>3000000</v>
      </c>
    </row>
    <row r="78" spans="1:25" ht="14.1" customHeight="1" thickBot="1" x14ac:dyDescent="0.25">
      <c r="A78" s="12"/>
      <c r="B78" s="13"/>
      <c r="C78" s="13"/>
      <c r="D78" s="13"/>
      <c r="E78" s="13"/>
      <c r="F78" s="170"/>
      <c r="G78" s="94"/>
      <c r="H78" s="89"/>
      <c r="I78" s="89"/>
      <c r="J78" s="33"/>
      <c r="K78" s="33"/>
      <c r="L78" s="33"/>
      <c r="M78" s="33"/>
      <c r="N78" s="33"/>
      <c r="O78" s="33"/>
      <c r="P78" s="33"/>
      <c r="Q78" s="33"/>
      <c r="R78" s="184"/>
      <c r="S78" s="221"/>
      <c r="T78" s="91"/>
      <c r="U78" s="92"/>
      <c r="V78" s="93"/>
    </row>
    <row r="79" spans="1:25" ht="24.95" customHeight="1" thickTop="1" thickBot="1" x14ac:dyDescent="0.25">
      <c r="A79" s="222"/>
      <c r="B79" s="223"/>
      <c r="C79" s="223"/>
      <c r="D79" s="223"/>
      <c r="E79" s="223"/>
      <c r="F79" s="223"/>
      <c r="G79" s="223"/>
      <c r="H79" s="223"/>
      <c r="I79" s="223"/>
      <c r="J79" s="606"/>
      <c r="K79" s="606"/>
      <c r="L79" s="224"/>
      <c r="M79" s="224"/>
      <c r="N79" s="223"/>
      <c r="O79" s="223"/>
      <c r="P79" s="223"/>
      <c r="Q79" s="223"/>
      <c r="R79" s="223"/>
      <c r="S79" s="223" t="s">
        <v>105</v>
      </c>
      <c r="T79" s="225" t="s">
        <v>1</v>
      </c>
      <c r="U79" s="223"/>
      <c r="V79" s="226">
        <f>V28</f>
        <v>25000000</v>
      </c>
      <c r="X79" s="4"/>
      <c r="Y79" s="4">
        <f>25000000-V79</f>
        <v>0</v>
      </c>
    </row>
    <row r="80" spans="1:25" ht="14.1" customHeight="1" thickTop="1" x14ac:dyDescent="0.2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5"/>
    </row>
    <row r="81" spans="1:23" ht="14.1" customHeight="1" x14ac:dyDescent="0.2">
      <c r="A81" s="107" t="s">
        <v>106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9"/>
      <c r="S81" s="543"/>
      <c r="T81" s="543"/>
      <c r="U81" s="543"/>
      <c r="V81" s="544"/>
    </row>
    <row r="82" spans="1:23" ht="14.1" customHeight="1" x14ac:dyDescent="0.2">
      <c r="A82" s="110" t="s">
        <v>107</v>
      </c>
      <c r="B82" s="111"/>
      <c r="C82" s="111"/>
      <c r="D82" s="111"/>
      <c r="E82" s="111"/>
      <c r="F82" s="111"/>
      <c r="G82" s="111"/>
      <c r="H82" s="108" t="s">
        <v>108</v>
      </c>
      <c r="I82" s="542">
        <v>5000000</v>
      </c>
      <c r="J82" s="542"/>
      <c r="K82" s="108"/>
      <c r="L82" s="108"/>
      <c r="M82" s="108"/>
      <c r="N82" s="112"/>
      <c r="O82" s="112"/>
      <c r="P82" s="112"/>
      <c r="Q82" s="112"/>
      <c r="R82" s="112"/>
      <c r="S82" s="545" t="s">
        <v>109</v>
      </c>
      <c r="T82" s="545"/>
      <c r="U82" s="545"/>
      <c r="V82" s="546"/>
    </row>
    <row r="83" spans="1:23" ht="14.1" customHeight="1" x14ac:dyDescent="0.2">
      <c r="A83" s="110" t="s">
        <v>110</v>
      </c>
      <c r="B83" s="111"/>
      <c r="C83" s="111"/>
      <c r="D83" s="111"/>
      <c r="E83" s="111"/>
      <c r="F83" s="111"/>
      <c r="G83" s="111"/>
      <c r="H83" s="108" t="str">
        <f>H82</f>
        <v>:</v>
      </c>
      <c r="I83" s="542">
        <v>5000000</v>
      </c>
      <c r="J83" s="542"/>
      <c r="K83" s="108"/>
      <c r="L83" s="108"/>
      <c r="M83" s="108"/>
      <c r="N83" s="112"/>
      <c r="O83" s="112"/>
      <c r="P83" s="112"/>
      <c r="Q83" s="112"/>
      <c r="R83" s="112"/>
      <c r="S83" s="113"/>
      <c r="T83" s="108"/>
      <c r="U83" s="114"/>
      <c r="V83" s="115"/>
    </row>
    <row r="84" spans="1:23" ht="14.1" customHeight="1" x14ac:dyDescent="0.2">
      <c r="A84" s="110" t="s">
        <v>111</v>
      </c>
      <c r="B84" s="111"/>
      <c r="C84" s="111"/>
      <c r="D84" s="111"/>
      <c r="E84" s="111"/>
      <c r="F84" s="111"/>
      <c r="G84" s="111"/>
      <c r="H84" s="108" t="str">
        <f>H83</f>
        <v>:</v>
      </c>
      <c r="I84" s="542">
        <v>5000000</v>
      </c>
      <c r="J84" s="542"/>
      <c r="K84" s="116"/>
      <c r="L84" s="116"/>
      <c r="M84" s="116"/>
      <c r="N84" s="112"/>
      <c r="O84" s="112"/>
      <c r="P84" s="112"/>
      <c r="Q84" s="112"/>
      <c r="R84" s="112"/>
      <c r="S84" s="113"/>
      <c r="T84" s="108"/>
      <c r="U84" s="114"/>
      <c r="V84" s="115"/>
    </row>
    <row r="85" spans="1:23" ht="14.1" customHeight="1" x14ac:dyDescent="0.35">
      <c r="A85" s="110" t="s">
        <v>112</v>
      </c>
      <c r="B85" s="111"/>
      <c r="C85" s="111"/>
      <c r="D85" s="111"/>
      <c r="E85" s="111"/>
      <c r="F85" s="111"/>
      <c r="G85" s="111"/>
      <c r="H85" s="108" t="str">
        <f>H84</f>
        <v>:</v>
      </c>
      <c r="I85" s="569">
        <v>5000000</v>
      </c>
      <c r="J85" s="569"/>
      <c r="K85" s="108"/>
      <c r="L85" s="108"/>
      <c r="M85" s="108"/>
      <c r="N85" s="112"/>
      <c r="O85" s="112"/>
      <c r="P85" s="112"/>
      <c r="Q85" s="112"/>
      <c r="R85" s="112"/>
      <c r="S85" s="113"/>
      <c r="T85" s="108"/>
      <c r="U85" s="114"/>
      <c r="V85" s="115"/>
    </row>
    <row r="86" spans="1:23" ht="14.1" customHeight="1" x14ac:dyDescent="0.2">
      <c r="A86" s="107"/>
      <c r="B86" s="108"/>
      <c r="C86" s="108"/>
      <c r="D86" s="108"/>
      <c r="E86" s="108"/>
      <c r="F86" s="108"/>
      <c r="G86" s="108"/>
      <c r="H86" s="108"/>
      <c r="I86" s="542">
        <f>SUM(I82:J85)</f>
        <v>20000000</v>
      </c>
      <c r="J86" s="542"/>
      <c r="K86" s="108"/>
      <c r="L86" s="108"/>
      <c r="M86" s="108"/>
      <c r="N86" s="112"/>
      <c r="O86" s="112"/>
      <c r="P86" s="112"/>
      <c r="Q86" s="112"/>
      <c r="R86" s="112"/>
      <c r="S86" s="570" t="s">
        <v>113</v>
      </c>
      <c r="T86" s="570"/>
      <c r="U86" s="570"/>
      <c r="V86" s="571"/>
    </row>
    <row r="87" spans="1:23" ht="14.1" customHeight="1" thickBot="1" x14ac:dyDescent="0.25">
      <c r="A87" s="117"/>
      <c r="B87" s="118"/>
      <c r="C87" s="118"/>
      <c r="D87" s="118"/>
      <c r="E87" s="118"/>
      <c r="F87" s="118"/>
      <c r="G87" s="118"/>
      <c r="H87" s="119"/>
      <c r="I87" s="120"/>
      <c r="J87" s="120"/>
      <c r="K87" s="120"/>
      <c r="L87" s="120"/>
      <c r="M87" s="120"/>
      <c r="N87" s="120"/>
      <c r="O87" s="120"/>
      <c r="P87" s="120"/>
      <c r="Q87" s="120"/>
      <c r="R87" s="119"/>
      <c r="S87" s="572" t="s">
        <v>114</v>
      </c>
      <c r="T87" s="572"/>
      <c r="U87" s="572"/>
      <c r="V87" s="573"/>
    </row>
    <row r="88" spans="1:23" ht="14.1" customHeight="1" thickBot="1" x14ac:dyDescent="0.25">
      <c r="A88" s="179"/>
      <c r="B88" s="121"/>
      <c r="C88" s="121"/>
      <c r="D88" s="121"/>
      <c r="E88" s="121"/>
      <c r="F88" s="121"/>
      <c r="G88" s="121"/>
      <c r="H88" s="13"/>
      <c r="I88" s="180"/>
      <c r="J88" s="180"/>
      <c r="K88" s="180"/>
      <c r="L88" s="180"/>
      <c r="M88" s="180"/>
      <c r="N88" s="180"/>
      <c r="O88" s="180"/>
      <c r="P88" s="180"/>
      <c r="Q88" s="180"/>
      <c r="R88" s="13"/>
      <c r="S88" s="6"/>
      <c r="T88" s="6"/>
      <c r="U88" s="6"/>
      <c r="V88" s="7"/>
    </row>
    <row r="89" spans="1:23" ht="14.1" customHeight="1" x14ac:dyDescent="0.2">
      <c r="A89" s="564" t="s">
        <v>208</v>
      </c>
      <c r="B89" s="565"/>
      <c r="C89" s="565"/>
      <c r="D89" s="565"/>
      <c r="E89" s="565"/>
      <c r="F89" s="565"/>
      <c r="G89" s="565"/>
      <c r="H89" s="565"/>
      <c r="I89" s="565"/>
      <c r="J89" s="565"/>
      <c r="K89" s="565"/>
      <c r="L89" s="565"/>
      <c r="M89" s="565"/>
      <c r="N89" s="565"/>
      <c r="O89" s="565"/>
      <c r="P89" s="565"/>
      <c r="Q89" s="565"/>
      <c r="R89" s="565"/>
      <c r="S89" s="565"/>
      <c r="T89" s="565"/>
      <c r="U89" s="565"/>
      <c r="V89" s="566"/>
    </row>
    <row r="90" spans="1:23" ht="14.1" customHeight="1" x14ac:dyDescent="0.2">
      <c r="A90" s="106"/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21"/>
      <c r="V90" s="15"/>
    </row>
    <row r="91" spans="1:23" ht="14.1" customHeight="1" x14ac:dyDescent="0.2">
      <c r="A91" s="12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543" t="s">
        <v>314</v>
      </c>
      <c r="S91" s="543"/>
      <c r="T91" s="543"/>
      <c r="U91" s="543"/>
      <c r="V91" s="544"/>
    </row>
    <row r="92" spans="1:23" ht="14.1" customHeight="1" x14ac:dyDescent="0.25">
      <c r="A92" s="134">
        <v>1</v>
      </c>
      <c r="B92" s="8" t="s">
        <v>116</v>
      </c>
      <c r="D92" s="8"/>
      <c r="E92" s="8"/>
      <c r="F92" s="112" t="s">
        <v>172</v>
      </c>
      <c r="H92" s="112"/>
      <c r="I92" s="112"/>
      <c r="K92" s="112" t="s">
        <v>118</v>
      </c>
      <c r="L92" s="112"/>
      <c r="M92" s="112"/>
      <c r="N92" s="112"/>
      <c r="O92" s="112"/>
      <c r="P92" s="112"/>
      <c r="Q92" s="112"/>
      <c r="R92" s="576" t="s">
        <v>119</v>
      </c>
      <c r="S92" s="576"/>
      <c r="T92" s="576"/>
      <c r="U92" s="576"/>
      <c r="V92" s="577"/>
      <c r="W92" s="5"/>
    </row>
    <row r="93" spans="1:23" ht="14.1" customHeight="1" x14ac:dyDescent="0.2">
      <c r="A93" s="134"/>
      <c r="B93" s="112"/>
      <c r="D93" s="112"/>
      <c r="E93" s="112"/>
      <c r="F93" s="112"/>
      <c r="H93" s="112"/>
      <c r="I93" s="112"/>
      <c r="K93" s="112"/>
      <c r="L93" s="112"/>
      <c r="M93" s="112"/>
      <c r="N93" s="112"/>
      <c r="O93" s="112"/>
      <c r="P93" s="112"/>
      <c r="Q93" s="112"/>
      <c r="R93" s="543" t="s">
        <v>120</v>
      </c>
      <c r="S93" s="543"/>
      <c r="T93" s="543"/>
      <c r="U93" s="543"/>
      <c r="V93" s="544"/>
      <c r="W93" s="8"/>
    </row>
    <row r="94" spans="1:23" ht="14.1" customHeight="1" x14ac:dyDescent="0.2">
      <c r="A94" s="134">
        <v>2</v>
      </c>
      <c r="B94" s="8" t="s">
        <v>116</v>
      </c>
      <c r="D94" s="123"/>
      <c r="E94" s="123"/>
      <c r="F94" s="112" t="s">
        <v>173</v>
      </c>
      <c r="H94" s="112"/>
      <c r="I94" s="112"/>
      <c r="K94" s="112" t="s">
        <v>118</v>
      </c>
      <c r="L94" s="112"/>
      <c r="M94" s="112"/>
      <c r="N94" s="112"/>
      <c r="O94" s="112"/>
      <c r="P94" s="112"/>
      <c r="Q94" s="112"/>
      <c r="R94" s="124"/>
      <c r="S94" s="112"/>
      <c r="T94" s="112"/>
      <c r="U94" s="112"/>
      <c r="V94" s="125"/>
    </row>
    <row r="95" spans="1:23" ht="14.1" customHeight="1" x14ac:dyDescent="0.2">
      <c r="A95" s="134"/>
      <c r="B95" s="112"/>
      <c r="D95" s="112"/>
      <c r="E95" s="112"/>
      <c r="F95" s="112"/>
      <c r="H95" s="112"/>
      <c r="I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26"/>
    </row>
    <row r="96" spans="1:23" ht="14.1" customHeight="1" x14ac:dyDescent="0.2">
      <c r="A96" s="134">
        <v>3</v>
      </c>
      <c r="B96" s="8" t="s">
        <v>122</v>
      </c>
      <c r="D96" s="112"/>
      <c r="E96" s="8"/>
      <c r="F96" s="112" t="s">
        <v>174</v>
      </c>
      <c r="H96" s="112"/>
      <c r="I96" s="112"/>
      <c r="K96" s="112" t="s">
        <v>118</v>
      </c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26"/>
    </row>
    <row r="97" spans="1:22" ht="14.1" customHeight="1" x14ac:dyDescent="0.2">
      <c r="A97" s="12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570" t="s">
        <v>124</v>
      </c>
      <c r="S97" s="570"/>
      <c r="T97" s="570"/>
      <c r="U97" s="570"/>
      <c r="V97" s="571"/>
    </row>
    <row r="98" spans="1:22" ht="14.1" customHeight="1" x14ac:dyDescent="0.2">
      <c r="A98" s="12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543" t="s">
        <v>125</v>
      </c>
      <c r="S98" s="543"/>
      <c r="T98" s="543"/>
      <c r="U98" s="543"/>
      <c r="V98" s="544"/>
    </row>
    <row r="99" spans="1:22" ht="14.1" customHeight="1" x14ac:dyDescent="0.2">
      <c r="A99" s="12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543" t="s">
        <v>126</v>
      </c>
      <c r="S99" s="543"/>
      <c r="T99" s="543"/>
      <c r="U99" s="543"/>
      <c r="V99" s="544"/>
    </row>
    <row r="100" spans="1:22" ht="14.1" customHeight="1" thickBot="1" x14ac:dyDescent="0.25">
      <c r="A100" s="129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1"/>
    </row>
  </sheetData>
  <mergeCells count="42">
    <mergeCell ref="A15:V15"/>
    <mergeCell ref="A17:F17"/>
    <mergeCell ref="A26:F26"/>
    <mergeCell ref="V63:V64"/>
    <mergeCell ref="T18:U18"/>
    <mergeCell ref="G24:R25"/>
    <mergeCell ref="S24:U24"/>
    <mergeCell ref="V24:V25"/>
    <mergeCell ref="G16:S16"/>
    <mergeCell ref="T16:V16"/>
    <mergeCell ref="J17:S17"/>
    <mergeCell ref="G26:R26"/>
    <mergeCell ref="A1:U1"/>
    <mergeCell ref="A2:U2"/>
    <mergeCell ref="A3:V3"/>
    <mergeCell ref="A4:V4"/>
    <mergeCell ref="L9:V9"/>
    <mergeCell ref="J79:K79"/>
    <mergeCell ref="T62:U62"/>
    <mergeCell ref="T22:V22"/>
    <mergeCell ref="A23:V23"/>
    <mergeCell ref="A24:F25"/>
    <mergeCell ref="A63:F64"/>
    <mergeCell ref="G63:R64"/>
    <mergeCell ref="S63:U63"/>
    <mergeCell ref="J58:Q58"/>
    <mergeCell ref="R99:V99"/>
    <mergeCell ref="S81:V81"/>
    <mergeCell ref="I82:J82"/>
    <mergeCell ref="S82:V82"/>
    <mergeCell ref="I83:J83"/>
    <mergeCell ref="I84:J84"/>
    <mergeCell ref="I85:J85"/>
    <mergeCell ref="I86:J86"/>
    <mergeCell ref="A89:V89"/>
    <mergeCell ref="R98:V98"/>
    <mergeCell ref="R91:V91"/>
    <mergeCell ref="R92:V92"/>
    <mergeCell ref="R93:V93"/>
    <mergeCell ref="R97:V97"/>
    <mergeCell ref="S87:V87"/>
    <mergeCell ref="S86:V86"/>
  </mergeCells>
  <pageMargins left="0.39370078740157483" right="0.39370078740157483" top="0.82677165354330717" bottom="1.5748031496062993" header="0.31496062992125984" footer="0.31496062992125984"/>
  <pageSetup paperSize="5" scale="9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6"/>
  <sheetViews>
    <sheetView tabSelected="1" topLeftCell="A2" workbookViewId="0">
      <selection activeCell="A14" sqref="A14:X14"/>
    </sheetView>
  </sheetViews>
  <sheetFormatPr defaultRowHeight="12.75" x14ac:dyDescent="0.2"/>
  <cols>
    <col min="1" max="2" width="3.42578125" style="2" customWidth="1"/>
    <col min="3" max="3" width="2.85546875" style="2" customWidth="1"/>
    <col min="4" max="4" width="2.28515625" style="2" customWidth="1"/>
    <col min="5" max="5" width="1.85546875" style="2" customWidth="1"/>
    <col min="6" max="6" width="7" style="2" customWidth="1"/>
    <col min="7" max="7" width="1.7109375" style="2" customWidth="1"/>
    <col min="8" max="8" width="0.140625" style="2" hidden="1" customWidth="1"/>
    <col min="9" max="9" width="1" style="2" customWidth="1"/>
    <col min="10" max="10" width="30" style="2" customWidth="1"/>
    <col min="11" max="11" width="3" style="2" customWidth="1"/>
    <col min="12" max="12" width="3.85546875" style="2" customWidth="1"/>
    <col min="13" max="13" width="2.7109375" style="2" customWidth="1"/>
    <col min="14" max="14" width="3.5703125" style="2" customWidth="1"/>
    <col min="15" max="15" width="3.28515625" style="2" customWidth="1"/>
    <col min="16" max="16" width="4" style="2" customWidth="1"/>
    <col min="17" max="17" width="4.28515625" style="2" customWidth="1"/>
    <col min="18" max="18" width="2.5703125" style="2" customWidth="1"/>
    <col min="19" max="19" width="1.42578125" style="2" hidden="1" customWidth="1"/>
    <col min="20" max="20" width="0.42578125" style="2" hidden="1" customWidth="1"/>
    <col min="21" max="21" width="5.42578125" style="2" customWidth="1"/>
    <col min="22" max="22" width="6.85546875" style="2" customWidth="1"/>
    <col min="23" max="23" width="8.28515625" style="2" customWidth="1"/>
    <col min="24" max="24" width="10.5703125" style="2" customWidth="1"/>
    <col min="25" max="25" width="11.28515625" style="2" bestFit="1" customWidth="1"/>
    <col min="26" max="26" width="19.7109375" style="2" customWidth="1"/>
    <col min="27" max="27" width="17.42578125" style="2" customWidth="1"/>
    <col min="28" max="258" width="9.140625" style="2"/>
    <col min="259" max="260" width="3.42578125" style="2" customWidth="1"/>
    <col min="261" max="261" width="2.85546875" style="2" customWidth="1"/>
    <col min="262" max="262" width="2.28515625" style="2" customWidth="1"/>
    <col min="263" max="263" width="1.85546875" style="2" customWidth="1"/>
    <col min="264" max="264" width="9.140625" style="2" customWidth="1"/>
    <col min="265" max="265" width="2" style="2" customWidth="1"/>
    <col min="266" max="266" width="0" style="2" hidden="1" customWidth="1"/>
    <col min="267" max="267" width="1" style="2" customWidth="1"/>
    <col min="268" max="268" width="31" style="2" customWidth="1"/>
    <col min="269" max="269" width="3.42578125" style="2" customWidth="1"/>
    <col min="270" max="270" width="3.85546875" style="2" customWidth="1"/>
    <col min="271" max="271" width="2.7109375" style="2" customWidth="1"/>
    <col min="272" max="272" width="2.85546875" style="2" customWidth="1"/>
    <col min="273" max="273" width="3.85546875" style="2" customWidth="1"/>
    <col min="274" max="274" width="2.85546875" style="2" customWidth="1"/>
    <col min="275" max="275" width="2.42578125" style="2" customWidth="1"/>
    <col min="276" max="276" width="1.140625" style="2" customWidth="1"/>
    <col min="277" max="277" width="8.140625" style="2" customWidth="1"/>
    <col min="278" max="278" width="7.42578125" style="2" customWidth="1"/>
    <col min="279" max="279" width="9.28515625" style="2" customWidth="1"/>
    <col min="280" max="280" width="11.85546875" style="2" customWidth="1"/>
    <col min="281" max="281" width="11.28515625" style="2" bestFit="1" customWidth="1"/>
    <col min="282" max="282" width="19.7109375" style="2" customWidth="1"/>
    <col min="283" max="283" width="17.42578125" style="2" customWidth="1"/>
    <col min="284" max="514" width="9.140625" style="2"/>
    <col min="515" max="516" width="3.42578125" style="2" customWidth="1"/>
    <col min="517" max="517" width="2.85546875" style="2" customWidth="1"/>
    <col min="518" max="518" width="2.28515625" style="2" customWidth="1"/>
    <col min="519" max="519" width="1.85546875" style="2" customWidth="1"/>
    <col min="520" max="520" width="9.140625" style="2" customWidth="1"/>
    <col min="521" max="521" width="2" style="2" customWidth="1"/>
    <col min="522" max="522" width="0" style="2" hidden="1" customWidth="1"/>
    <col min="523" max="523" width="1" style="2" customWidth="1"/>
    <col min="524" max="524" width="31" style="2" customWidth="1"/>
    <col min="525" max="525" width="3.42578125" style="2" customWidth="1"/>
    <col min="526" max="526" width="3.85546875" style="2" customWidth="1"/>
    <col min="527" max="527" width="2.7109375" style="2" customWidth="1"/>
    <col min="528" max="528" width="2.85546875" style="2" customWidth="1"/>
    <col min="529" max="529" width="3.85546875" style="2" customWidth="1"/>
    <col min="530" max="530" width="2.85546875" style="2" customWidth="1"/>
    <col min="531" max="531" width="2.42578125" style="2" customWidth="1"/>
    <col min="532" max="532" width="1.140625" style="2" customWidth="1"/>
    <col min="533" max="533" width="8.140625" style="2" customWidth="1"/>
    <col min="534" max="534" width="7.42578125" style="2" customWidth="1"/>
    <col min="535" max="535" width="9.28515625" style="2" customWidth="1"/>
    <col min="536" max="536" width="11.85546875" style="2" customWidth="1"/>
    <col min="537" max="537" width="11.28515625" style="2" bestFit="1" customWidth="1"/>
    <col min="538" max="538" width="19.7109375" style="2" customWidth="1"/>
    <col min="539" max="539" width="17.42578125" style="2" customWidth="1"/>
    <col min="540" max="770" width="9.140625" style="2"/>
    <col min="771" max="772" width="3.42578125" style="2" customWidth="1"/>
    <col min="773" max="773" width="2.85546875" style="2" customWidth="1"/>
    <col min="774" max="774" width="2.28515625" style="2" customWidth="1"/>
    <col min="775" max="775" width="1.85546875" style="2" customWidth="1"/>
    <col min="776" max="776" width="9.140625" style="2" customWidth="1"/>
    <col min="777" max="777" width="2" style="2" customWidth="1"/>
    <col min="778" max="778" width="0" style="2" hidden="1" customWidth="1"/>
    <col min="779" max="779" width="1" style="2" customWidth="1"/>
    <col min="780" max="780" width="31" style="2" customWidth="1"/>
    <col min="781" max="781" width="3.42578125" style="2" customWidth="1"/>
    <col min="782" max="782" width="3.85546875" style="2" customWidth="1"/>
    <col min="783" max="783" width="2.7109375" style="2" customWidth="1"/>
    <col min="784" max="784" width="2.85546875" style="2" customWidth="1"/>
    <col min="785" max="785" width="3.85546875" style="2" customWidth="1"/>
    <col min="786" max="786" width="2.85546875" style="2" customWidth="1"/>
    <col min="787" max="787" width="2.42578125" style="2" customWidth="1"/>
    <col min="788" max="788" width="1.140625" style="2" customWidth="1"/>
    <col min="789" max="789" width="8.140625" style="2" customWidth="1"/>
    <col min="790" max="790" width="7.42578125" style="2" customWidth="1"/>
    <col min="791" max="791" width="9.28515625" style="2" customWidth="1"/>
    <col min="792" max="792" width="11.85546875" style="2" customWidth="1"/>
    <col min="793" max="793" width="11.28515625" style="2" bestFit="1" customWidth="1"/>
    <col min="794" max="794" width="19.7109375" style="2" customWidth="1"/>
    <col min="795" max="795" width="17.42578125" style="2" customWidth="1"/>
    <col min="796" max="1026" width="9.140625" style="2"/>
    <col min="1027" max="1028" width="3.42578125" style="2" customWidth="1"/>
    <col min="1029" max="1029" width="2.85546875" style="2" customWidth="1"/>
    <col min="1030" max="1030" width="2.28515625" style="2" customWidth="1"/>
    <col min="1031" max="1031" width="1.85546875" style="2" customWidth="1"/>
    <col min="1032" max="1032" width="9.140625" style="2" customWidth="1"/>
    <col min="1033" max="1033" width="2" style="2" customWidth="1"/>
    <col min="1034" max="1034" width="0" style="2" hidden="1" customWidth="1"/>
    <col min="1035" max="1035" width="1" style="2" customWidth="1"/>
    <col min="1036" max="1036" width="31" style="2" customWidth="1"/>
    <col min="1037" max="1037" width="3.42578125" style="2" customWidth="1"/>
    <col min="1038" max="1038" width="3.85546875" style="2" customWidth="1"/>
    <col min="1039" max="1039" width="2.7109375" style="2" customWidth="1"/>
    <col min="1040" max="1040" width="2.85546875" style="2" customWidth="1"/>
    <col min="1041" max="1041" width="3.85546875" style="2" customWidth="1"/>
    <col min="1042" max="1042" width="2.85546875" style="2" customWidth="1"/>
    <col min="1043" max="1043" width="2.42578125" style="2" customWidth="1"/>
    <col min="1044" max="1044" width="1.140625" style="2" customWidth="1"/>
    <col min="1045" max="1045" width="8.140625" style="2" customWidth="1"/>
    <col min="1046" max="1046" width="7.42578125" style="2" customWidth="1"/>
    <col min="1047" max="1047" width="9.28515625" style="2" customWidth="1"/>
    <col min="1048" max="1048" width="11.85546875" style="2" customWidth="1"/>
    <col min="1049" max="1049" width="11.28515625" style="2" bestFit="1" customWidth="1"/>
    <col min="1050" max="1050" width="19.7109375" style="2" customWidth="1"/>
    <col min="1051" max="1051" width="17.42578125" style="2" customWidth="1"/>
    <col min="1052" max="1282" width="9.140625" style="2"/>
    <col min="1283" max="1284" width="3.42578125" style="2" customWidth="1"/>
    <col min="1285" max="1285" width="2.85546875" style="2" customWidth="1"/>
    <col min="1286" max="1286" width="2.28515625" style="2" customWidth="1"/>
    <col min="1287" max="1287" width="1.85546875" style="2" customWidth="1"/>
    <col min="1288" max="1288" width="9.140625" style="2" customWidth="1"/>
    <col min="1289" max="1289" width="2" style="2" customWidth="1"/>
    <col min="1290" max="1290" width="0" style="2" hidden="1" customWidth="1"/>
    <col min="1291" max="1291" width="1" style="2" customWidth="1"/>
    <col min="1292" max="1292" width="31" style="2" customWidth="1"/>
    <col min="1293" max="1293" width="3.42578125" style="2" customWidth="1"/>
    <col min="1294" max="1294" width="3.85546875" style="2" customWidth="1"/>
    <col min="1295" max="1295" width="2.7109375" style="2" customWidth="1"/>
    <col min="1296" max="1296" width="2.85546875" style="2" customWidth="1"/>
    <col min="1297" max="1297" width="3.85546875" style="2" customWidth="1"/>
    <col min="1298" max="1298" width="2.85546875" style="2" customWidth="1"/>
    <col min="1299" max="1299" width="2.42578125" style="2" customWidth="1"/>
    <col min="1300" max="1300" width="1.140625" style="2" customWidth="1"/>
    <col min="1301" max="1301" width="8.140625" style="2" customWidth="1"/>
    <col min="1302" max="1302" width="7.42578125" style="2" customWidth="1"/>
    <col min="1303" max="1303" width="9.28515625" style="2" customWidth="1"/>
    <col min="1304" max="1304" width="11.85546875" style="2" customWidth="1"/>
    <col min="1305" max="1305" width="11.28515625" style="2" bestFit="1" customWidth="1"/>
    <col min="1306" max="1306" width="19.7109375" style="2" customWidth="1"/>
    <col min="1307" max="1307" width="17.42578125" style="2" customWidth="1"/>
    <col min="1308" max="1538" width="9.140625" style="2"/>
    <col min="1539" max="1540" width="3.42578125" style="2" customWidth="1"/>
    <col min="1541" max="1541" width="2.85546875" style="2" customWidth="1"/>
    <col min="1542" max="1542" width="2.28515625" style="2" customWidth="1"/>
    <col min="1543" max="1543" width="1.85546875" style="2" customWidth="1"/>
    <col min="1544" max="1544" width="9.140625" style="2" customWidth="1"/>
    <col min="1545" max="1545" width="2" style="2" customWidth="1"/>
    <col min="1546" max="1546" width="0" style="2" hidden="1" customWidth="1"/>
    <col min="1547" max="1547" width="1" style="2" customWidth="1"/>
    <col min="1548" max="1548" width="31" style="2" customWidth="1"/>
    <col min="1549" max="1549" width="3.42578125" style="2" customWidth="1"/>
    <col min="1550" max="1550" width="3.85546875" style="2" customWidth="1"/>
    <col min="1551" max="1551" width="2.7109375" style="2" customWidth="1"/>
    <col min="1552" max="1552" width="2.85546875" style="2" customWidth="1"/>
    <col min="1553" max="1553" width="3.85546875" style="2" customWidth="1"/>
    <col min="1554" max="1554" width="2.85546875" style="2" customWidth="1"/>
    <col min="1555" max="1555" width="2.42578125" style="2" customWidth="1"/>
    <col min="1556" max="1556" width="1.140625" style="2" customWidth="1"/>
    <col min="1557" max="1557" width="8.140625" style="2" customWidth="1"/>
    <col min="1558" max="1558" width="7.42578125" style="2" customWidth="1"/>
    <col min="1559" max="1559" width="9.28515625" style="2" customWidth="1"/>
    <col min="1560" max="1560" width="11.85546875" style="2" customWidth="1"/>
    <col min="1561" max="1561" width="11.28515625" style="2" bestFit="1" customWidth="1"/>
    <col min="1562" max="1562" width="19.7109375" style="2" customWidth="1"/>
    <col min="1563" max="1563" width="17.42578125" style="2" customWidth="1"/>
    <col min="1564" max="1794" width="9.140625" style="2"/>
    <col min="1795" max="1796" width="3.42578125" style="2" customWidth="1"/>
    <col min="1797" max="1797" width="2.85546875" style="2" customWidth="1"/>
    <col min="1798" max="1798" width="2.28515625" style="2" customWidth="1"/>
    <col min="1799" max="1799" width="1.85546875" style="2" customWidth="1"/>
    <col min="1800" max="1800" width="9.140625" style="2" customWidth="1"/>
    <col min="1801" max="1801" width="2" style="2" customWidth="1"/>
    <col min="1802" max="1802" width="0" style="2" hidden="1" customWidth="1"/>
    <col min="1803" max="1803" width="1" style="2" customWidth="1"/>
    <col min="1804" max="1804" width="31" style="2" customWidth="1"/>
    <col min="1805" max="1805" width="3.42578125" style="2" customWidth="1"/>
    <col min="1806" max="1806" width="3.85546875" style="2" customWidth="1"/>
    <col min="1807" max="1807" width="2.7109375" style="2" customWidth="1"/>
    <col min="1808" max="1808" width="2.85546875" style="2" customWidth="1"/>
    <col min="1809" max="1809" width="3.85546875" style="2" customWidth="1"/>
    <col min="1810" max="1810" width="2.85546875" style="2" customWidth="1"/>
    <col min="1811" max="1811" width="2.42578125" style="2" customWidth="1"/>
    <col min="1812" max="1812" width="1.140625" style="2" customWidth="1"/>
    <col min="1813" max="1813" width="8.140625" style="2" customWidth="1"/>
    <col min="1814" max="1814" width="7.42578125" style="2" customWidth="1"/>
    <col min="1815" max="1815" width="9.28515625" style="2" customWidth="1"/>
    <col min="1816" max="1816" width="11.85546875" style="2" customWidth="1"/>
    <col min="1817" max="1817" width="11.28515625" style="2" bestFit="1" customWidth="1"/>
    <col min="1818" max="1818" width="19.7109375" style="2" customWidth="1"/>
    <col min="1819" max="1819" width="17.42578125" style="2" customWidth="1"/>
    <col min="1820" max="2050" width="9.140625" style="2"/>
    <col min="2051" max="2052" width="3.42578125" style="2" customWidth="1"/>
    <col min="2053" max="2053" width="2.85546875" style="2" customWidth="1"/>
    <col min="2054" max="2054" width="2.28515625" style="2" customWidth="1"/>
    <col min="2055" max="2055" width="1.85546875" style="2" customWidth="1"/>
    <col min="2056" max="2056" width="9.140625" style="2" customWidth="1"/>
    <col min="2057" max="2057" width="2" style="2" customWidth="1"/>
    <col min="2058" max="2058" width="0" style="2" hidden="1" customWidth="1"/>
    <col min="2059" max="2059" width="1" style="2" customWidth="1"/>
    <col min="2060" max="2060" width="31" style="2" customWidth="1"/>
    <col min="2061" max="2061" width="3.42578125" style="2" customWidth="1"/>
    <col min="2062" max="2062" width="3.85546875" style="2" customWidth="1"/>
    <col min="2063" max="2063" width="2.7109375" style="2" customWidth="1"/>
    <col min="2064" max="2064" width="2.85546875" style="2" customWidth="1"/>
    <col min="2065" max="2065" width="3.85546875" style="2" customWidth="1"/>
    <col min="2066" max="2066" width="2.85546875" style="2" customWidth="1"/>
    <col min="2067" max="2067" width="2.42578125" style="2" customWidth="1"/>
    <col min="2068" max="2068" width="1.140625" style="2" customWidth="1"/>
    <col min="2069" max="2069" width="8.140625" style="2" customWidth="1"/>
    <col min="2070" max="2070" width="7.42578125" style="2" customWidth="1"/>
    <col min="2071" max="2071" width="9.28515625" style="2" customWidth="1"/>
    <col min="2072" max="2072" width="11.85546875" style="2" customWidth="1"/>
    <col min="2073" max="2073" width="11.28515625" style="2" bestFit="1" customWidth="1"/>
    <col min="2074" max="2074" width="19.7109375" style="2" customWidth="1"/>
    <col min="2075" max="2075" width="17.42578125" style="2" customWidth="1"/>
    <col min="2076" max="2306" width="9.140625" style="2"/>
    <col min="2307" max="2308" width="3.42578125" style="2" customWidth="1"/>
    <col min="2309" max="2309" width="2.85546875" style="2" customWidth="1"/>
    <col min="2310" max="2310" width="2.28515625" style="2" customWidth="1"/>
    <col min="2311" max="2311" width="1.85546875" style="2" customWidth="1"/>
    <col min="2312" max="2312" width="9.140625" style="2" customWidth="1"/>
    <col min="2313" max="2313" width="2" style="2" customWidth="1"/>
    <col min="2314" max="2314" width="0" style="2" hidden="1" customWidth="1"/>
    <col min="2315" max="2315" width="1" style="2" customWidth="1"/>
    <col min="2316" max="2316" width="31" style="2" customWidth="1"/>
    <col min="2317" max="2317" width="3.42578125" style="2" customWidth="1"/>
    <col min="2318" max="2318" width="3.85546875" style="2" customWidth="1"/>
    <col min="2319" max="2319" width="2.7109375" style="2" customWidth="1"/>
    <col min="2320" max="2320" width="2.85546875" style="2" customWidth="1"/>
    <col min="2321" max="2321" width="3.85546875" style="2" customWidth="1"/>
    <col min="2322" max="2322" width="2.85546875" style="2" customWidth="1"/>
    <col min="2323" max="2323" width="2.42578125" style="2" customWidth="1"/>
    <col min="2324" max="2324" width="1.140625" style="2" customWidth="1"/>
    <col min="2325" max="2325" width="8.140625" style="2" customWidth="1"/>
    <col min="2326" max="2326" width="7.42578125" style="2" customWidth="1"/>
    <col min="2327" max="2327" width="9.28515625" style="2" customWidth="1"/>
    <col min="2328" max="2328" width="11.85546875" style="2" customWidth="1"/>
    <col min="2329" max="2329" width="11.28515625" style="2" bestFit="1" customWidth="1"/>
    <col min="2330" max="2330" width="19.7109375" style="2" customWidth="1"/>
    <col min="2331" max="2331" width="17.42578125" style="2" customWidth="1"/>
    <col min="2332" max="2562" width="9.140625" style="2"/>
    <col min="2563" max="2564" width="3.42578125" style="2" customWidth="1"/>
    <col min="2565" max="2565" width="2.85546875" style="2" customWidth="1"/>
    <col min="2566" max="2566" width="2.28515625" style="2" customWidth="1"/>
    <col min="2567" max="2567" width="1.85546875" style="2" customWidth="1"/>
    <col min="2568" max="2568" width="9.140625" style="2" customWidth="1"/>
    <col min="2569" max="2569" width="2" style="2" customWidth="1"/>
    <col min="2570" max="2570" width="0" style="2" hidden="1" customWidth="1"/>
    <col min="2571" max="2571" width="1" style="2" customWidth="1"/>
    <col min="2572" max="2572" width="31" style="2" customWidth="1"/>
    <col min="2573" max="2573" width="3.42578125" style="2" customWidth="1"/>
    <col min="2574" max="2574" width="3.85546875" style="2" customWidth="1"/>
    <col min="2575" max="2575" width="2.7109375" style="2" customWidth="1"/>
    <col min="2576" max="2576" width="2.85546875" style="2" customWidth="1"/>
    <col min="2577" max="2577" width="3.85546875" style="2" customWidth="1"/>
    <col min="2578" max="2578" width="2.85546875" style="2" customWidth="1"/>
    <col min="2579" max="2579" width="2.42578125" style="2" customWidth="1"/>
    <col min="2580" max="2580" width="1.140625" style="2" customWidth="1"/>
    <col min="2581" max="2581" width="8.140625" style="2" customWidth="1"/>
    <col min="2582" max="2582" width="7.42578125" style="2" customWidth="1"/>
    <col min="2583" max="2583" width="9.28515625" style="2" customWidth="1"/>
    <col min="2584" max="2584" width="11.85546875" style="2" customWidth="1"/>
    <col min="2585" max="2585" width="11.28515625" style="2" bestFit="1" customWidth="1"/>
    <col min="2586" max="2586" width="19.7109375" style="2" customWidth="1"/>
    <col min="2587" max="2587" width="17.42578125" style="2" customWidth="1"/>
    <col min="2588" max="2818" width="9.140625" style="2"/>
    <col min="2819" max="2820" width="3.42578125" style="2" customWidth="1"/>
    <col min="2821" max="2821" width="2.85546875" style="2" customWidth="1"/>
    <col min="2822" max="2822" width="2.28515625" style="2" customWidth="1"/>
    <col min="2823" max="2823" width="1.85546875" style="2" customWidth="1"/>
    <col min="2824" max="2824" width="9.140625" style="2" customWidth="1"/>
    <col min="2825" max="2825" width="2" style="2" customWidth="1"/>
    <col min="2826" max="2826" width="0" style="2" hidden="1" customWidth="1"/>
    <col min="2827" max="2827" width="1" style="2" customWidth="1"/>
    <col min="2828" max="2828" width="31" style="2" customWidth="1"/>
    <col min="2829" max="2829" width="3.42578125" style="2" customWidth="1"/>
    <col min="2830" max="2830" width="3.85546875" style="2" customWidth="1"/>
    <col min="2831" max="2831" width="2.7109375" style="2" customWidth="1"/>
    <col min="2832" max="2832" width="2.85546875" style="2" customWidth="1"/>
    <col min="2833" max="2833" width="3.85546875" style="2" customWidth="1"/>
    <col min="2834" max="2834" width="2.85546875" style="2" customWidth="1"/>
    <col min="2835" max="2835" width="2.42578125" style="2" customWidth="1"/>
    <col min="2836" max="2836" width="1.140625" style="2" customWidth="1"/>
    <col min="2837" max="2837" width="8.140625" style="2" customWidth="1"/>
    <col min="2838" max="2838" width="7.42578125" style="2" customWidth="1"/>
    <col min="2839" max="2839" width="9.28515625" style="2" customWidth="1"/>
    <col min="2840" max="2840" width="11.85546875" style="2" customWidth="1"/>
    <col min="2841" max="2841" width="11.28515625" style="2" bestFit="1" customWidth="1"/>
    <col min="2842" max="2842" width="19.7109375" style="2" customWidth="1"/>
    <col min="2843" max="2843" width="17.42578125" style="2" customWidth="1"/>
    <col min="2844" max="3074" width="9.140625" style="2"/>
    <col min="3075" max="3076" width="3.42578125" style="2" customWidth="1"/>
    <col min="3077" max="3077" width="2.85546875" style="2" customWidth="1"/>
    <col min="3078" max="3078" width="2.28515625" style="2" customWidth="1"/>
    <col min="3079" max="3079" width="1.85546875" style="2" customWidth="1"/>
    <col min="3080" max="3080" width="9.140625" style="2" customWidth="1"/>
    <col min="3081" max="3081" width="2" style="2" customWidth="1"/>
    <col min="3082" max="3082" width="0" style="2" hidden="1" customWidth="1"/>
    <col min="3083" max="3083" width="1" style="2" customWidth="1"/>
    <col min="3084" max="3084" width="31" style="2" customWidth="1"/>
    <col min="3085" max="3085" width="3.42578125" style="2" customWidth="1"/>
    <col min="3086" max="3086" width="3.85546875" style="2" customWidth="1"/>
    <col min="3087" max="3087" width="2.7109375" style="2" customWidth="1"/>
    <col min="3088" max="3088" width="2.85546875" style="2" customWidth="1"/>
    <col min="3089" max="3089" width="3.85546875" style="2" customWidth="1"/>
    <col min="3090" max="3090" width="2.85546875" style="2" customWidth="1"/>
    <col min="3091" max="3091" width="2.42578125" style="2" customWidth="1"/>
    <col min="3092" max="3092" width="1.140625" style="2" customWidth="1"/>
    <col min="3093" max="3093" width="8.140625" style="2" customWidth="1"/>
    <col min="3094" max="3094" width="7.42578125" style="2" customWidth="1"/>
    <col min="3095" max="3095" width="9.28515625" style="2" customWidth="1"/>
    <col min="3096" max="3096" width="11.85546875" style="2" customWidth="1"/>
    <col min="3097" max="3097" width="11.28515625" style="2" bestFit="1" customWidth="1"/>
    <col min="3098" max="3098" width="19.7109375" style="2" customWidth="1"/>
    <col min="3099" max="3099" width="17.42578125" style="2" customWidth="1"/>
    <col min="3100" max="3330" width="9.140625" style="2"/>
    <col min="3331" max="3332" width="3.42578125" style="2" customWidth="1"/>
    <col min="3333" max="3333" width="2.85546875" style="2" customWidth="1"/>
    <col min="3334" max="3334" width="2.28515625" style="2" customWidth="1"/>
    <col min="3335" max="3335" width="1.85546875" style="2" customWidth="1"/>
    <col min="3336" max="3336" width="9.140625" style="2" customWidth="1"/>
    <col min="3337" max="3337" width="2" style="2" customWidth="1"/>
    <col min="3338" max="3338" width="0" style="2" hidden="1" customWidth="1"/>
    <col min="3339" max="3339" width="1" style="2" customWidth="1"/>
    <col min="3340" max="3340" width="31" style="2" customWidth="1"/>
    <col min="3341" max="3341" width="3.42578125" style="2" customWidth="1"/>
    <col min="3342" max="3342" width="3.85546875" style="2" customWidth="1"/>
    <col min="3343" max="3343" width="2.7109375" style="2" customWidth="1"/>
    <col min="3344" max="3344" width="2.85546875" style="2" customWidth="1"/>
    <col min="3345" max="3345" width="3.85546875" style="2" customWidth="1"/>
    <col min="3346" max="3346" width="2.85546875" style="2" customWidth="1"/>
    <col min="3347" max="3347" width="2.42578125" style="2" customWidth="1"/>
    <col min="3348" max="3348" width="1.140625" style="2" customWidth="1"/>
    <col min="3349" max="3349" width="8.140625" style="2" customWidth="1"/>
    <col min="3350" max="3350" width="7.42578125" style="2" customWidth="1"/>
    <col min="3351" max="3351" width="9.28515625" style="2" customWidth="1"/>
    <col min="3352" max="3352" width="11.85546875" style="2" customWidth="1"/>
    <col min="3353" max="3353" width="11.28515625" style="2" bestFit="1" customWidth="1"/>
    <col min="3354" max="3354" width="19.7109375" style="2" customWidth="1"/>
    <col min="3355" max="3355" width="17.42578125" style="2" customWidth="1"/>
    <col min="3356" max="3586" width="9.140625" style="2"/>
    <col min="3587" max="3588" width="3.42578125" style="2" customWidth="1"/>
    <col min="3589" max="3589" width="2.85546875" style="2" customWidth="1"/>
    <col min="3590" max="3590" width="2.28515625" style="2" customWidth="1"/>
    <col min="3591" max="3591" width="1.85546875" style="2" customWidth="1"/>
    <col min="3592" max="3592" width="9.140625" style="2" customWidth="1"/>
    <col min="3593" max="3593" width="2" style="2" customWidth="1"/>
    <col min="3594" max="3594" width="0" style="2" hidden="1" customWidth="1"/>
    <col min="3595" max="3595" width="1" style="2" customWidth="1"/>
    <col min="3596" max="3596" width="31" style="2" customWidth="1"/>
    <col min="3597" max="3597" width="3.42578125" style="2" customWidth="1"/>
    <col min="3598" max="3598" width="3.85546875" style="2" customWidth="1"/>
    <col min="3599" max="3599" width="2.7109375" style="2" customWidth="1"/>
    <col min="3600" max="3600" width="2.85546875" style="2" customWidth="1"/>
    <col min="3601" max="3601" width="3.85546875" style="2" customWidth="1"/>
    <col min="3602" max="3602" width="2.85546875" style="2" customWidth="1"/>
    <col min="3603" max="3603" width="2.42578125" style="2" customWidth="1"/>
    <col min="3604" max="3604" width="1.140625" style="2" customWidth="1"/>
    <col min="3605" max="3605" width="8.140625" style="2" customWidth="1"/>
    <col min="3606" max="3606" width="7.42578125" style="2" customWidth="1"/>
    <col min="3607" max="3607" width="9.28515625" style="2" customWidth="1"/>
    <col min="3608" max="3608" width="11.85546875" style="2" customWidth="1"/>
    <col min="3609" max="3609" width="11.28515625" style="2" bestFit="1" customWidth="1"/>
    <col min="3610" max="3610" width="19.7109375" style="2" customWidth="1"/>
    <col min="3611" max="3611" width="17.42578125" style="2" customWidth="1"/>
    <col min="3612" max="3842" width="9.140625" style="2"/>
    <col min="3843" max="3844" width="3.42578125" style="2" customWidth="1"/>
    <col min="3845" max="3845" width="2.85546875" style="2" customWidth="1"/>
    <col min="3846" max="3846" width="2.28515625" style="2" customWidth="1"/>
    <col min="3847" max="3847" width="1.85546875" style="2" customWidth="1"/>
    <col min="3848" max="3848" width="9.140625" style="2" customWidth="1"/>
    <col min="3849" max="3849" width="2" style="2" customWidth="1"/>
    <col min="3850" max="3850" width="0" style="2" hidden="1" customWidth="1"/>
    <col min="3851" max="3851" width="1" style="2" customWidth="1"/>
    <col min="3852" max="3852" width="31" style="2" customWidth="1"/>
    <col min="3853" max="3853" width="3.42578125" style="2" customWidth="1"/>
    <col min="3854" max="3854" width="3.85546875" style="2" customWidth="1"/>
    <col min="3855" max="3855" width="2.7109375" style="2" customWidth="1"/>
    <col min="3856" max="3856" width="2.85546875" style="2" customWidth="1"/>
    <col min="3857" max="3857" width="3.85546875" style="2" customWidth="1"/>
    <col min="3858" max="3858" width="2.85546875" style="2" customWidth="1"/>
    <col min="3859" max="3859" width="2.42578125" style="2" customWidth="1"/>
    <col min="3860" max="3860" width="1.140625" style="2" customWidth="1"/>
    <col min="3861" max="3861" width="8.140625" style="2" customWidth="1"/>
    <col min="3862" max="3862" width="7.42578125" style="2" customWidth="1"/>
    <col min="3863" max="3863" width="9.28515625" style="2" customWidth="1"/>
    <col min="3864" max="3864" width="11.85546875" style="2" customWidth="1"/>
    <col min="3865" max="3865" width="11.28515625" style="2" bestFit="1" customWidth="1"/>
    <col min="3866" max="3866" width="19.7109375" style="2" customWidth="1"/>
    <col min="3867" max="3867" width="17.42578125" style="2" customWidth="1"/>
    <col min="3868" max="4098" width="9.140625" style="2"/>
    <col min="4099" max="4100" width="3.42578125" style="2" customWidth="1"/>
    <col min="4101" max="4101" width="2.85546875" style="2" customWidth="1"/>
    <col min="4102" max="4102" width="2.28515625" style="2" customWidth="1"/>
    <col min="4103" max="4103" width="1.85546875" style="2" customWidth="1"/>
    <col min="4104" max="4104" width="9.140625" style="2" customWidth="1"/>
    <col min="4105" max="4105" width="2" style="2" customWidth="1"/>
    <col min="4106" max="4106" width="0" style="2" hidden="1" customWidth="1"/>
    <col min="4107" max="4107" width="1" style="2" customWidth="1"/>
    <col min="4108" max="4108" width="31" style="2" customWidth="1"/>
    <col min="4109" max="4109" width="3.42578125" style="2" customWidth="1"/>
    <col min="4110" max="4110" width="3.85546875" style="2" customWidth="1"/>
    <col min="4111" max="4111" width="2.7109375" style="2" customWidth="1"/>
    <col min="4112" max="4112" width="2.85546875" style="2" customWidth="1"/>
    <col min="4113" max="4113" width="3.85546875" style="2" customWidth="1"/>
    <col min="4114" max="4114" width="2.85546875" style="2" customWidth="1"/>
    <col min="4115" max="4115" width="2.42578125" style="2" customWidth="1"/>
    <col min="4116" max="4116" width="1.140625" style="2" customWidth="1"/>
    <col min="4117" max="4117" width="8.140625" style="2" customWidth="1"/>
    <col min="4118" max="4118" width="7.42578125" style="2" customWidth="1"/>
    <col min="4119" max="4119" width="9.28515625" style="2" customWidth="1"/>
    <col min="4120" max="4120" width="11.85546875" style="2" customWidth="1"/>
    <col min="4121" max="4121" width="11.28515625" style="2" bestFit="1" customWidth="1"/>
    <col min="4122" max="4122" width="19.7109375" style="2" customWidth="1"/>
    <col min="4123" max="4123" width="17.42578125" style="2" customWidth="1"/>
    <col min="4124" max="4354" width="9.140625" style="2"/>
    <col min="4355" max="4356" width="3.42578125" style="2" customWidth="1"/>
    <col min="4357" max="4357" width="2.85546875" style="2" customWidth="1"/>
    <col min="4358" max="4358" width="2.28515625" style="2" customWidth="1"/>
    <col min="4359" max="4359" width="1.85546875" style="2" customWidth="1"/>
    <col min="4360" max="4360" width="9.140625" style="2" customWidth="1"/>
    <col min="4361" max="4361" width="2" style="2" customWidth="1"/>
    <col min="4362" max="4362" width="0" style="2" hidden="1" customWidth="1"/>
    <col min="4363" max="4363" width="1" style="2" customWidth="1"/>
    <col min="4364" max="4364" width="31" style="2" customWidth="1"/>
    <col min="4365" max="4365" width="3.42578125" style="2" customWidth="1"/>
    <col min="4366" max="4366" width="3.85546875" style="2" customWidth="1"/>
    <col min="4367" max="4367" width="2.7109375" style="2" customWidth="1"/>
    <col min="4368" max="4368" width="2.85546875" style="2" customWidth="1"/>
    <col min="4369" max="4369" width="3.85546875" style="2" customWidth="1"/>
    <col min="4370" max="4370" width="2.85546875" style="2" customWidth="1"/>
    <col min="4371" max="4371" width="2.42578125" style="2" customWidth="1"/>
    <col min="4372" max="4372" width="1.140625" style="2" customWidth="1"/>
    <col min="4373" max="4373" width="8.140625" style="2" customWidth="1"/>
    <col min="4374" max="4374" width="7.42578125" style="2" customWidth="1"/>
    <col min="4375" max="4375" width="9.28515625" style="2" customWidth="1"/>
    <col min="4376" max="4376" width="11.85546875" style="2" customWidth="1"/>
    <col min="4377" max="4377" width="11.28515625" style="2" bestFit="1" customWidth="1"/>
    <col min="4378" max="4378" width="19.7109375" style="2" customWidth="1"/>
    <col min="4379" max="4379" width="17.42578125" style="2" customWidth="1"/>
    <col min="4380" max="4610" width="9.140625" style="2"/>
    <col min="4611" max="4612" width="3.42578125" style="2" customWidth="1"/>
    <col min="4613" max="4613" width="2.85546875" style="2" customWidth="1"/>
    <col min="4614" max="4614" width="2.28515625" style="2" customWidth="1"/>
    <col min="4615" max="4615" width="1.85546875" style="2" customWidth="1"/>
    <col min="4616" max="4616" width="9.140625" style="2" customWidth="1"/>
    <col min="4617" max="4617" width="2" style="2" customWidth="1"/>
    <col min="4618" max="4618" width="0" style="2" hidden="1" customWidth="1"/>
    <col min="4619" max="4619" width="1" style="2" customWidth="1"/>
    <col min="4620" max="4620" width="31" style="2" customWidth="1"/>
    <col min="4621" max="4621" width="3.42578125" style="2" customWidth="1"/>
    <col min="4622" max="4622" width="3.85546875" style="2" customWidth="1"/>
    <col min="4623" max="4623" width="2.7109375" style="2" customWidth="1"/>
    <col min="4624" max="4624" width="2.85546875" style="2" customWidth="1"/>
    <col min="4625" max="4625" width="3.85546875" style="2" customWidth="1"/>
    <col min="4626" max="4626" width="2.85546875" style="2" customWidth="1"/>
    <col min="4627" max="4627" width="2.42578125" style="2" customWidth="1"/>
    <col min="4628" max="4628" width="1.140625" style="2" customWidth="1"/>
    <col min="4629" max="4629" width="8.140625" style="2" customWidth="1"/>
    <col min="4630" max="4630" width="7.42578125" style="2" customWidth="1"/>
    <col min="4631" max="4631" width="9.28515625" style="2" customWidth="1"/>
    <col min="4632" max="4632" width="11.85546875" style="2" customWidth="1"/>
    <col min="4633" max="4633" width="11.28515625" style="2" bestFit="1" customWidth="1"/>
    <col min="4634" max="4634" width="19.7109375" style="2" customWidth="1"/>
    <col min="4635" max="4635" width="17.42578125" style="2" customWidth="1"/>
    <col min="4636" max="4866" width="9.140625" style="2"/>
    <col min="4867" max="4868" width="3.42578125" style="2" customWidth="1"/>
    <col min="4869" max="4869" width="2.85546875" style="2" customWidth="1"/>
    <col min="4870" max="4870" width="2.28515625" style="2" customWidth="1"/>
    <col min="4871" max="4871" width="1.85546875" style="2" customWidth="1"/>
    <col min="4872" max="4872" width="9.140625" style="2" customWidth="1"/>
    <col min="4873" max="4873" width="2" style="2" customWidth="1"/>
    <col min="4874" max="4874" width="0" style="2" hidden="1" customWidth="1"/>
    <col min="4875" max="4875" width="1" style="2" customWidth="1"/>
    <col min="4876" max="4876" width="31" style="2" customWidth="1"/>
    <col min="4877" max="4877" width="3.42578125" style="2" customWidth="1"/>
    <col min="4878" max="4878" width="3.85546875" style="2" customWidth="1"/>
    <col min="4879" max="4879" width="2.7109375" style="2" customWidth="1"/>
    <col min="4880" max="4880" width="2.85546875" style="2" customWidth="1"/>
    <col min="4881" max="4881" width="3.85546875" style="2" customWidth="1"/>
    <col min="4882" max="4882" width="2.85546875" style="2" customWidth="1"/>
    <col min="4883" max="4883" width="2.42578125" style="2" customWidth="1"/>
    <col min="4884" max="4884" width="1.140625" style="2" customWidth="1"/>
    <col min="4885" max="4885" width="8.140625" style="2" customWidth="1"/>
    <col min="4886" max="4886" width="7.42578125" style="2" customWidth="1"/>
    <col min="4887" max="4887" width="9.28515625" style="2" customWidth="1"/>
    <col min="4888" max="4888" width="11.85546875" style="2" customWidth="1"/>
    <col min="4889" max="4889" width="11.28515625" style="2" bestFit="1" customWidth="1"/>
    <col min="4890" max="4890" width="19.7109375" style="2" customWidth="1"/>
    <col min="4891" max="4891" width="17.42578125" style="2" customWidth="1"/>
    <col min="4892" max="5122" width="9.140625" style="2"/>
    <col min="5123" max="5124" width="3.42578125" style="2" customWidth="1"/>
    <col min="5125" max="5125" width="2.85546875" style="2" customWidth="1"/>
    <col min="5126" max="5126" width="2.28515625" style="2" customWidth="1"/>
    <col min="5127" max="5127" width="1.85546875" style="2" customWidth="1"/>
    <col min="5128" max="5128" width="9.140625" style="2" customWidth="1"/>
    <col min="5129" max="5129" width="2" style="2" customWidth="1"/>
    <col min="5130" max="5130" width="0" style="2" hidden="1" customWidth="1"/>
    <col min="5131" max="5131" width="1" style="2" customWidth="1"/>
    <col min="5132" max="5132" width="31" style="2" customWidth="1"/>
    <col min="5133" max="5133" width="3.42578125" style="2" customWidth="1"/>
    <col min="5134" max="5134" width="3.85546875" style="2" customWidth="1"/>
    <col min="5135" max="5135" width="2.7109375" style="2" customWidth="1"/>
    <col min="5136" max="5136" width="2.85546875" style="2" customWidth="1"/>
    <col min="5137" max="5137" width="3.85546875" style="2" customWidth="1"/>
    <col min="5138" max="5138" width="2.85546875" style="2" customWidth="1"/>
    <col min="5139" max="5139" width="2.42578125" style="2" customWidth="1"/>
    <col min="5140" max="5140" width="1.140625" style="2" customWidth="1"/>
    <col min="5141" max="5141" width="8.140625" style="2" customWidth="1"/>
    <col min="5142" max="5142" width="7.42578125" style="2" customWidth="1"/>
    <col min="5143" max="5143" width="9.28515625" style="2" customWidth="1"/>
    <col min="5144" max="5144" width="11.85546875" style="2" customWidth="1"/>
    <col min="5145" max="5145" width="11.28515625" style="2" bestFit="1" customWidth="1"/>
    <col min="5146" max="5146" width="19.7109375" style="2" customWidth="1"/>
    <col min="5147" max="5147" width="17.42578125" style="2" customWidth="1"/>
    <col min="5148" max="5378" width="9.140625" style="2"/>
    <col min="5379" max="5380" width="3.42578125" style="2" customWidth="1"/>
    <col min="5381" max="5381" width="2.85546875" style="2" customWidth="1"/>
    <col min="5382" max="5382" width="2.28515625" style="2" customWidth="1"/>
    <col min="5383" max="5383" width="1.85546875" style="2" customWidth="1"/>
    <col min="5384" max="5384" width="9.140625" style="2" customWidth="1"/>
    <col min="5385" max="5385" width="2" style="2" customWidth="1"/>
    <col min="5386" max="5386" width="0" style="2" hidden="1" customWidth="1"/>
    <col min="5387" max="5387" width="1" style="2" customWidth="1"/>
    <col min="5388" max="5388" width="31" style="2" customWidth="1"/>
    <col min="5389" max="5389" width="3.42578125" style="2" customWidth="1"/>
    <col min="5390" max="5390" width="3.85546875" style="2" customWidth="1"/>
    <col min="5391" max="5391" width="2.7109375" style="2" customWidth="1"/>
    <col min="5392" max="5392" width="2.85546875" style="2" customWidth="1"/>
    <col min="5393" max="5393" width="3.85546875" style="2" customWidth="1"/>
    <col min="5394" max="5394" width="2.85546875" style="2" customWidth="1"/>
    <col min="5395" max="5395" width="2.42578125" style="2" customWidth="1"/>
    <col min="5396" max="5396" width="1.140625" style="2" customWidth="1"/>
    <col min="5397" max="5397" width="8.140625" style="2" customWidth="1"/>
    <col min="5398" max="5398" width="7.42578125" style="2" customWidth="1"/>
    <col min="5399" max="5399" width="9.28515625" style="2" customWidth="1"/>
    <col min="5400" max="5400" width="11.85546875" style="2" customWidth="1"/>
    <col min="5401" max="5401" width="11.28515625" style="2" bestFit="1" customWidth="1"/>
    <col min="5402" max="5402" width="19.7109375" style="2" customWidth="1"/>
    <col min="5403" max="5403" width="17.42578125" style="2" customWidth="1"/>
    <col min="5404" max="5634" width="9.140625" style="2"/>
    <col min="5635" max="5636" width="3.42578125" style="2" customWidth="1"/>
    <col min="5637" max="5637" width="2.85546875" style="2" customWidth="1"/>
    <col min="5638" max="5638" width="2.28515625" style="2" customWidth="1"/>
    <col min="5639" max="5639" width="1.85546875" style="2" customWidth="1"/>
    <col min="5640" max="5640" width="9.140625" style="2" customWidth="1"/>
    <col min="5641" max="5641" width="2" style="2" customWidth="1"/>
    <col min="5642" max="5642" width="0" style="2" hidden="1" customWidth="1"/>
    <col min="5643" max="5643" width="1" style="2" customWidth="1"/>
    <col min="5644" max="5644" width="31" style="2" customWidth="1"/>
    <col min="5645" max="5645" width="3.42578125" style="2" customWidth="1"/>
    <col min="5646" max="5646" width="3.85546875" style="2" customWidth="1"/>
    <col min="5647" max="5647" width="2.7109375" style="2" customWidth="1"/>
    <col min="5648" max="5648" width="2.85546875" style="2" customWidth="1"/>
    <col min="5649" max="5649" width="3.85546875" style="2" customWidth="1"/>
    <col min="5650" max="5650" width="2.85546875" style="2" customWidth="1"/>
    <col min="5651" max="5651" width="2.42578125" style="2" customWidth="1"/>
    <col min="5652" max="5652" width="1.140625" style="2" customWidth="1"/>
    <col min="5653" max="5653" width="8.140625" style="2" customWidth="1"/>
    <col min="5654" max="5654" width="7.42578125" style="2" customWidth="1"/>
    <col min="5655" max="5655" width="9.28515625" style="2" customWidth="1"/>
    <col min="5656" max="5656" width="11.85546875" style="2" customWidth="1"/>
    <col min="5657" max="5657" width="11.28515625" style="2" bestFit="1" customWidth="1"/>
    <col min="5658" max="5658" width="19.7109375" style="2" customWidth="1"/>
    <col min="5659" max="5659" width="17.42578125" style="2" customWidth="1"/>
    <col min="5660" max="5890" width="9.140625" style="2"/>
    <col min="5891" max="5892" width="3.42578125" style="2" customWidth="1"/>
    <col min="5893" max="5893" width="2.85546875" style="2" customWidth="1"/>
    <col min="5894" max="5894" width="2.28515625" style="2" customWidth="1"/>
    <col min="5895" max="5895" width="1.85546875" style="2" customWidth="1"/>
    <col min="5896" max="5896" width="9.140625" style="2" customWidth="1"/>
    <col min="5897" max="5897" width="2" style="2" customWidth="1"/>
    <col min="5898" max="5898" width="0" style="2" hidden="1" customWidth="1"/>
    <col min="5899" max="5899" width="1" style="2" customWidth="1"/>
    <col min="5900" max="5900" width="31" style="2" customWidth="1"/>
    <col min="5901" max="5901" width="3.42578125" style="2" customWidth="1"/>
    <col min="5902" max="5902" width="3.85546875" style="2" customWidth="1"/>
    <col min="5903" max="5903" width="2.7109375" style="2" customWidth="1"/>
    <col min="5904" max="5904" width="2.85546875" style="2" customWidth="1"/>
    <col min="5905" max="5905" width="3.85546875" style="2" customWidth="1"/>
    <col min="5906" max="5906" width="2.85546875" style="2" customWidth="1"/>
    <col min="5907" max="5907" width="2.42578125" style="2" customWidth="1"/>
    <col min="5908" max="5908" width="1.140625" style="2" customWidth="1"/>
    <col min="5909" max="5909" width="8.140625" style="2" customWidth="1"/>
    <col min="5910" max="5910" width="7.42578125" style="2" customWidth="1"/>
    <col min="5911" max="5911" width="9.28515625" style="2" customWidth="1"/>
    <col min="5912" max="5912" width="11.85546875" style="2" customWidth="1"/>
    <col min="5913" max="5913" width="11.28515625" style="2" bestFit="1" customWidth="1"/>
    <col min="5914" max="5914" width="19.7109375" style="2" customWidth="1"/>
    <col min="5915" max="5915" width="17.42578125" style="2" customWidth="1"/>
    <col min="5916" max="6146" width="9.140625" style="2"/>
    <col min="6147" max="6148" width="3.42578125" style="2" customWidth="1"/>
    <col min="6149" max="6149" width="2.85546875" style="2" customWidth="1"/>
    <col min="6150" max="6150" width="2.28515625" style="2" customWidth="1"/>
    <col min="6151" max="6151" width="1.85546875" style="2" customWidth="1"/>
    <col min="6152" max="6152" width="9.140625" style="2" customWidth="1"/>
    <col min="6153" max="6153" width="2" style="2" customWidth="1"/>
    <col min="6154" max="6154" width="0" style="2" hidden="1" customWidth="1"/>
    <col min="6155" max="6155" width="1" style="2" customWidth="1"/>
    <col min="6156" max="6156" width="31" style="2" customWidth="1"/>
    <col min="6157" max="6157" width="3.42578125" style="2" customWidth="1"/>
    <col min="6158" max="6158" width="3.85546875" style="2" customWidth="1"/>
    <col min="6159" max="6159" width="2.7109375" style="2" customWidth="1"/>
    <col min="6160" max="6160" width="2.85546875" style="2" customWidth="1"/>
    <col min="6161" max="6161" width="3.85546875" style="2" customWidth="1"/>
    <col min="6162" max="6162" width="2.85546875" style="2" customWidth="1"/>
    <col min="6163" max="6163" width="2.42578125" style="2" customWidth="1"/>
    <col min="6164" max="6164" width="1.140625" style="2" customWidth="1"/>
    <col min="6165" max="6165" width="8.140625" style="2" customWidth="1"/>
    <col min="6166" max="6166" width="7.42578125" style="2" customWidth="1"/>
    <col min="6167" max="6167" width="9.28515625" style="2" customWidth="1"/>
    <col min="6168" max="6168" width="11.85546875" style="2" customWidth="1"/>
    <col min="6169" max="6169" width="11.28515625" style="2" bestFit="1" customWidth="1"/>
    <col min="6170" max="6170" width="19.7109375" style="2" customWidth="1"/>
    <col min="6171" max="6171" width="17.42578125" style="2" customWidth="1"/>
    <col min="6172" max="6402" width="9.140625" style="2"/>
    <col min="6403" max="6404" width="3.42578125" style="2" customWidth="1"/>
    <col min="6405" max="6405" width="2.85546875" style="2" customWidth="1"/>
    <col min="6406" max="6406" width="2.28515625" style="2" customWidth="1"/>
    <col min="6407" max="6407" width="1.85546875" style="2" customWidth="1"/>
    <col min="6408" max="6408" width="9.140625" style="2" customWidth="1"/>
    <col min="6409" max="6409" width="2" style="2" customWidth="1"/>
    <col min="6410" max="6410" width="0" style="2" hidden="1" customWidth="1"/>
    <col min="6411" max="6411" width="1" style="2" customWidth="1"/>
    <col min="6412" max="6412" width="31" style="2" customWidth="1"/>
    <col min="6413" max="6413" width="3.42578125" style="2" customWidth="1"/>
    <col min="6414" max="6414" width="3.85546875" style="2" customWidth="1"/>
    <col min="6415" max="6415" width="2.7109375" style="2" customWidth="1"/>
    <col min="6416" max="6416" width="2.85546875" style="2" customWidth="1"/>
    <col min="6417" max="6417" width="3.85546875" style="2" customWidth="1"/>
    <col min="6418" max="6418" width="2.85546875" style="2" customWidth="1"/>
    <col min="6419" max="6419" width="2.42578125" style="2" customWidth="1"/>
    <col min="6420" max="6420" width="1.140625" style="2" customWidth="1"/>
    <col min="6421" max="6421" width="8.140625" style="2" customWidth="1"/>
    <col min="6422" max="6422" width="7.42578125" style="2" customWidth="1"/>
    <col min="6423" max="6423" width="9.28515625" style="2" customWidth="1"/>
    <col min="6424" max="6424" width="11.85546875" style="2" customWidth="1"/>
    <col min="6425" max="6425" width="11.28515625" style="2" bestFit="1" customWidth="1"/>
    <col min="6426" max="6426" width="19.7109375" style="2" customWidth="1"/>
    <col min="6427" max="6427" width="17.42578125" style="2" customWidth="1"/>
    <col min="6428" max="6658" width="9.140625" style="2"/>
    <col min="6659" max="6660" width="3.42578125" style="2" customWidth="1"/>
    <col min="6661" max="6661" width="2.85546875" style="2" customWidth="1"/>
    <col min="6662" max="6662" width="2.28515625" style="2" customWidth="1"/>
    <col min="6663" max="6663" width="1.85546875" style="2" customWidth="1"/>
    <col min="6664" max="6664" width="9.140625" style="2" customWidth="1"/>
    <col min="6665" max="6665" width="2" style="2" customWidth="1"/>
    <col min="6666" max="6666" width="0" style="2" hidden="1" customWidth="1"/>
    <col min="6667" max="6667" width="1" style="2" customWidth="1"/>
    <col min="6668" max="6668" width="31" style="2" customWidth="1"/>
    <col min="6669" max="6669" width="3.42578125" style="2" customWidth="1"/>
    <col min="6670" max="6670" width="3.85546875" style="2" customWidth="1"/>
    <col min="6671" max="6671" width="2.7109375" style="2" customWidth="1"/>
    <col min="6672" max="6672" width="2.85546875" style="2" customWidth="1"/>
    <col min="6673" max="6673" width="3.85546875" style="2" customWidth="1"/>
    <col min="6674" max="6674" width="2.85546875" style="2" customWidth="1"/>
    <col min="6675" max="6675" width="2.42578125" style="2" customWidth="1"/>
    <col min="6676" max="6676" width="1.140625" style="2" customWidth="1"/>
    <col min="6677" max="6677" width="8.140625" style="2" customWidth="1"/>
    <col min="6678" max="6678" width="7.42578125" style="2" customWidth="1"/>
    <col min="6679" max="6679" width="9.28515625" style="2" customWidth="1"/>
    <col min="6680" max="6680" width="11.85546875" style="2" customWidth="1"/>
    <col min="6681" max="6681" width="11.28515625" style="2" bestFit="1" customWidth="1"/>
    <col min="6682" max="6682" width="19.7109375" style="2" customWidth="1"/>
    <col min="6683" max="6683" width="17.42578125" style="2" customWidth="1"/>
    <col min="6684" max="6914" width="9.140625" style="2"/>
    <col min="6915" max="6916" width="3.42578125" style="2" customWidth="1"/>
    <col min="6917" max="6917" width="2.85546875" style="2" customWidth="1"/>
    <col min="6918" max="6918" width="2.28515625" style="2" customWidth="1"/>
    <col min="6919" max="6919" width="1.85546875" style="2" customWidth="1"/>
    <col min="6920" max="6920" width="9.140625" style="2" customWidth="1"/>
    <col min="6921" max="6921" width="2" style="2" customWidth="1"/>
    <col min="6922" max="6922" width="0" style="2" hidden="1" customWidth="1"/>
    <col min="6923" max="6923" width="1" style="2" customWidth="1"/>
    <col min="6924" max="6924" width="31" style="2" customWidth="1"/>
    <col min="6925" max="6925" width="3.42578125" style="2" customWidth="1"/>
    <col min="6926" max="6926" width="3.85546875" style="2" customWidth="1"/>
    <col min="6927" max="6927" width="2.7109375" style="2" customWidth="1"/>
    <col min="6928" max="6928" width="2.85546875" style="2" customWidth="1"/>
    <col min="6929" max="6929" width="3.85546875" style="2" customWidth="1"/>
    <col min="6930" max="6930" width="2.85546875" style="2" customWidth="1"/>
    <col min="6931" max="6931" width="2.42578125" style="2" customWidth="1"/>
    <col min="6932" max="6932" width="1.140625" style="2" customWidth="1"/>
    <col min="6933" max="6933" width="8.140625" style="2" customWidth="1"/>
    <col min="6934" max="6934" width="7.42578125" style="2" customWidth="1"/>
    <col min="6935" max="6935" width="9.28515625" style="2" customWidth="1"/>
    <col min="6936" max="6936" width="11.85546875" style="2" customWidth="1"/>
    <col min="6937" max="6937" width="11.28515625" style="2" bestFit="1" customWidth="1"/>
    <col min="6938" max="6938" width="19.7109375" style="2" customWidth="1"/>
    <col min="6939" max="6939" width="17.42578125" style="2" customWidth="1"/>
    <col min="6940" max="7170" width="9.140625" style="2"/>
    <col min="7171" max="7172" width="3.42578125" style="2" customWidth="1"/>
    <col min="7173" max="7173" width="2.85546875" style="2" customWidth="1"/>
    <col min="7174" max="7174" width="2.28515625" style="2" customWidth="1"/>
    <col min="7175" max="7175" width="1.85546875" style="2" customWidth="1"/>
    <col min="7176" max="7176" width="9.140625" style="2" customWidth="1"/>
    <col min="7177" max="7177" width="2" style="2" customWidth="1"/>
    <col min="7178" max="7178" width="0" style="2" hidden="1" customWidth="1"/>
    <col min="7179" max="7179" width="1" style="2" customWidth="1"/>
    <col min="7180" max="7180" width="31" style="2" customWidth="1"/>
    <col min="7181" max="7181" width="3.42578125" style="2" customWidth="1"/>
    <col min="7182" max="7182" width="3.85546875" style="2" customWidth="1"/>
    <col min="7183" max="7183" width="2.7109375" style="2" customWidth="1"/>
    <col min="7184" max="7184" width="2.85546875" style="2" customWidth="1"/>
    <col min="7185" max="7185" width="3.85546875" style="2" customWidth="1"/>
    <col min="7186" max="7186" width="2.85546875" style="2" customWidth="1"/>
    <col min="7187" max="7187" width="2.42578125" style="2" customWidth="1"/>
    <col min="7188" max="7188" width="1.140625" style="2" customWidth="1"/>
    <col min="7189" max="7189" width="8.140625" style="2" customWidth="1"/>
    <col min="7190" max="7190" width="7.42578125" style="2" customWidth="1"/>
    <col min="7191" max="7191" width="9.28515625" style="2" customWidth="1"/>
    <col min="7192" max="7192" width="11.85546875" style="2" customWidth="1"/>
    <col min="7193" max="7193" width="11.28515625" style="2" bestFit="1" customWidth="1"/>
    <col min="7194" max="7194" width="19.7109375" style="2" customWidth="1"/>
    <col min="7195" max="7195" width="17.42578125" style="2" customWidth="1"/>
    <col min="7196" max="7426" width="9.140625" style="2"/>
    <col min="7427" max="7428" width="3.42578125" style="2" customWidth="1"/>
    <col min="7429" max="7429" width="2.85546875" style="2" customWidth="1"/>
    <col min="7430" max="7430" width="2.28515625" style="2" customWidth="1"/>
    <col min="7431" max="7431" width="1.85546875" style="2" customWidth="1"/>
    <col min="7432" max="7432" width="9.140625" style="2" customWidth="1"/>
    <col min="7433" max="7433" width="2" style="2" customWidth="1"/>
    <col min="7434" max="7434" width="0" style="2" hidden="1" customWidth="1"/>
    <col min="7435" max="7435" width="1" style="2" customWidth="1"/>
    <col min="7436" max="7436" width="31" style="2" customWidth="1"/>
    <col min="7437" max="7437" width="3.42578125" style="2" customWidth="1"/>
    <col min="7438" max="7438" width="3.85546875" style="2" customWidth="1"/>
    <col min="7439" max="7439" width="2.7109375" style="2" customWidth="1"/>
    <col min="7440" max="7440" width="2.85546875" style="2" customWidth="1"/>
    <col min="7441" max="7441" width="3.85546875" style="2" customWidth="1"/>
    <col min="7442" max="7442" width="2.85546875" style="2" customWidth="1"/>
    <col min="7443" max="7443" width="2.42578125" style="2" customWidth="1"/>
    <col min="7444" max="7444" width="1.140625" style="2" customWidth="1"/>
    <col min="7445" max="7445" width="8.140625" style="2" customWidth="1"/>
    <col min="7446" max="7446" width="7.42578125" style="2" customWidth="1"/>
    <col min="7447" max="7447" width="9.28515625" style="2" customWidth="1"/>
    <col min="7448" max="7448" width="11.85546875" style="2" customWidth="1"/>
    <col min="7449" max="7449" width="11.28515625" style="2" bestFit="1" customWidth="1"/>
    <col min="7450" max="7450" width="19.7109375" style="2" customWidth="1"/>
    <col min="7451" max="7451" width="17.42578125" style="2" customWidth="1"/>
    <col min="7452" max="7682" width="9.140625" style="2"/>
    <col min="7683" max="7684" width="3.42578125" style="2" customWidth="1"/>
    <col min="7685" max="7685" width="2.85546875" style="2" customWidth="1"/>
    <col min="7686" max="7686" width="2.28515625" style="2" customWidth="1"/>
    <col min="7687" max="7687" width="1.85546875" style="2" customWidth="1"/>
    <col min="7688" max="7688" width="9.140625" style="2" customWidth="1"/>
    <col min="7689" max="7689" width="2" style="2" customWidth="1"/>
    <col min="7690" max="7690" width="0" style="2" hidden="1" customWidth="1"/>
    <col min="7691" max="7691" width="1" style="2" customWidth="1"/>
    <col min="7692" max="7692" width="31" style="2" customWidth="1"/>
    <col min="7693" max="7693" width="3.42578125" style="2" customWidth="1"/>
    <col min="7694" max="7694" width="3.85546875" style="2" customWidth="1"/>
    <col min="7695" max="7695" width="2.7109375" style="2" customWidth="1"/>
    <col min="7696" max="7696" width="2.85546875" style="2" customWidth="1"/>
    <col min="7697" max="7697" width="3.85546875" style="2" customWidth="1"/>
    <col min="7698" max="7698" width="2.85546875" style="2" customWidth="1"/>
    <col min="7699" max="7699" width="2.42578125" style="2" customWidth="1"/>
    <col min="7700" max="7700" width="1.140625" style="2" customWidth="1"/>
    <col min="7701" max="7701" width="8.140625" style="2" customWidth="1"/>
    <col min="7702" max="7702" width="7.42578125" style="2" customWidth="1"/>
    <col min="7703" max="7703" width="9.28515625" style="2" customWidth="1"/>
    <col min="7704" max="7704" width="11.85546875" style="2" customWidth="1"/>
    <col min="7705" max="7705" width="11.28515625" style="2" bestFit="1" customWidth="1"/>
    <col min="7706" max="7706" width="19.7109375" style="2" customWidth="1"/>
    <col min="7707" max="7707" width="17.42578125" style="2" customWidth="1"/>
    <col min="7708" max="7938" width="9.140625" style="2"/>
    <col min="7939" max="7940" width="3.42578125" style="2" customWidth="1"/>
    <col min="7941" max="7941" width="2.85546875" style="2" customWidth="1"/>
    <col min="7942" max="7942" width="2.28515625" style="2" customWidth="1"/>
    <col min="7943" max="7943" width="1.85546875" style="2" customWidth="1"/>
    <col min="7944" max="7944" width="9.140625" style="2" customWidth="1"/>
    <col min="7945" max="7945" width="2" style="2" customWidth="1"/>
    <col min="7946" max="7946" width="0" style="2" hidden="1" customWidth="1"/>
    <col min="7947" max="7947" width="1" style="2" customWidth="1"/>
    <col min="7948" max="7948" width="31" style="2" customWidth="1"/>
    <col min="7949" max="7949" width="3.42578125" style="2" customWidth="1"/>
    <col min="7950" max="7950" width="3.85546875" style="2" customWidth="1"/>
    <col min="7951" max="7951" width="2.7109375" style="2" customWidth="1"/>
    <col min="7952" max="7952" width="2.85546875" style="2" customWidth="1"/>
    <col min="7953" max="7953" width="3.85546875" style="2" customWidth="1"/>
    <col min="7954" max="7954" width="2.85546875" style="2" customWidth="1"/>
    <col min="7955" max="7955" width="2.42578125" style="2" customWidth="1"/>
    <col min="7956" max="7956" width="1.140625" style="2" customWidth="1"/>
    <col min="7957" max="7957" width="8.140625" style="2" customWidth="1"/>
    <col min="7958" max="7958" width="7.42578125" style="2" customWidth="1"/>
    <col min="7959" max="7959" width="9.28515625" style="2" customWidth="1"/>
    <col min="7960" max="7960" width="11.85546875" style="2" customWidth="1"/>
    <col min="7961" max="7961" width="11.28515625" style="2" bestFit="1" customWidth="1"/>
    <col min="7962" max="7962" width="19.7109375" style="2" customWidth="1"/>
    <col min="7963" max="7963" width="17.42578125" style="2" customWidth="1"/>
    <col min="7964" max="8194" width="9.140625" style="2"/>
    <col min="8195" max="8196" width="3.42578125" style="2" customWidth="1"/>
    <col min="8197" max="8197" width="2.85546875" style="2" customWidth="1"/>
    <col min="8198" max="8198" width="2.28515625" style="2" customWidth="1"/>
    <col min="8199" max="8199" width="1.85546875" style="2" customWidth="1"/>
    <col min="8200" max="8200" width="9.140625" style="2" customWidth="1"/>
    <col min="8201" max="8201" width="2" style="2" customWidth="1"/>
    <col min="8202" max="8202" width="0" style="2" hidden="1" customWidth="1"/>
    <col min="8203" max="8203" width="1" style="2" customWidth="1"/>
    <col min="8204" max="8204" width="31" style="2" customWidth="1"/>
    <col min="8205" max="8205" width="3.42578125" style="2" customWidth="1"/>
    <col min="8206" max="8206" width="3.85546875" style="2" customWidth="1"/>
    <col min="8207" max="8207" width="2.7109375" style="2" customWidth="1"/>
    <col min="8208" max="8208" width="2.85546875" style="2" customWidth="1"/>
    <col min="8209" max="8209" width="3.85546875" style="2" customWidth="1"/>
    <col min="8210" max="8210" width="2.85546875" style="2" customWidth="1"/>
    <col min="8211" max="8211" width="2.42578125" style="2" customWidth="1"/>
    <col min="8212" max="8212" width="1.140625" style="2" customWidth="1"/>
    <col min="8213" max="8213" width="8.140625" style="2" customWidth="1"/>
    <col min="8214" max="8214" width="7.42578125" style="2" customWidth="1"/>
    <col min="8215" max="8215" width="9.28515625" style="2" customWidth="1"/>
    <col min="8216" max="8216" width="11.85546875" style="2" customWidth="1"/>
    <col min="8217" max="8217" width="11.28515625" style="2" bestFit="1" customWidth="1"/>
    <col min="8218" max="8218" width="19.7109375" style="2" customWidth="1"/>
    <col min="8219" max="8219" width="17.42578125" style="2" customWidth="1"/>
    <col min="8220" max="8450" width="9.140625" style="2"/>
    <col min="8451" max="8452" width="3.42578125" style="2" customWidth="1"/>
    <col min="8453" max="8453" width="2.85546875" style="2" customWidth="1"/>
    <col min="8454" max="8454" width="2.28515625" style="2" customWidth="1"/>
    <col min="8455" max="8455" width="1.85546875" style="2" customWidth="1"/>
    <col min="8456" max="8456" width="9.140625" style="2" customWidth="1"/>
    <col min="8457" max="8457" width="2" style="2" customWidth="1"/>
    <col min="8458" max="8458" width="0" style="2" hidden="1" customWidth="1"/>
    <col min="8459" max="8459" width="1" style="2" customWidth="1"/>
    <col min="8460" max="8460" width="31" style="2" customWidth="1"/>
    <col min="8461" max="8461" width="3.42578125" style="2" customWidth="1"/>
    <col min="8462" max="8462" width="3.85546875" style="2" customWidth="1"/>
    <col min="8463" max="8463" width="2.7109375" style="2" customWidth="1"/>
    <col min="8464" max="8464" width="2.85546875" style="2" customWidth="1"/>
    <col min="8465" max="8465" width="3.85546875" style="2" customWidth="1"/>
    <col min="8466" max="8466" width="2.85546875" style="2" customWidth="1"/>
    <col min="8467" max="8467" width="2.42578125" style="2" customWidth="1"/>
    <col min="8468" max="8468" width="1.140625" style="2" customWidth="1"/>
    <col min="8469" max="8469" width="8.140625" style="2" customWidth="1"/>
    <col min="8470" max="8470" width="7.42578125" style="2" customWidth="1"/>
    <col min="8471" max="8471" width="9.28515625" style="2" customWidth="1"/>
    <col min="8472" max="8472" width="11.85546875" style="2" customWidth="1"/>
    <col min="8473" max="8473" width="11.28515625" style="2" bestFit="1" customWidth="1"/>
    <col min="8474" max="8474" width="19.7109375" style="2" customWidth="1"/>
    <col min="8475" max="8475" width="17.42578125" style="2" customWidth="1"/>
    <col min="8476" max="8706" width="9.140625" style="2"/>
    <col min="8707" max="8708" width="3.42578125" style="2" customWidth="1"/>
    <col min="8709" max="8709" width="2.85546875" style="2" customWidth="1"/>
    <col min="8710" max="8710" width="2.28515625" style="2" customWidth="1"/>
    <col min="8711" max="8711" width="1.85546875" style="2" customWidth="1"/>
    <col min="8712" max="8712" width="9.140625" style="2" customWidth="1"/>
    <col min="8713" max="8713" width="2" style="2" customWidth="1"/>
    <col min="8714" max="8714" width="0" style="2" hidden="1" customWidth="1"/>
    <col min="8715" max="8715" width="1" style="2" customWidth="1"/>
    <col min="8716" max="8716" width="31" style="2" customWidth="1"/>
    <col min="8717" max="8717" width="3.42578125" style="2" customWidth="1"/>
    <col min="8718" max="8718" width="3.85546875" style="2" customWidth="1"/>
    <col min="8719" max="8719" width="2.7109375" style="2" customWidth="1"/>
    <col min="8720" max="8720" width="2.85546875" style="2" customWidth="1"/>
    <col min="8721" max="8721" width="3.85546875" style="2" customWidth="1"/>
    <col min="8722" max="8722" width="2.85546875" style="2" customWidth="1"/>
    <col min="8723" max="8723" width="2.42578125" style="2" customWidth="1"/>
    <col min="8724" max="8724" width="1.140625" style="2" customWidth="1"/>
    <col min="8725" max="8725" width="8.140625" style="2" customWidth="1"/>
    <col min="8726" max="8726" width="7.42578125" style="2" customWidth="1"/>
    <col min="8727" max="8727" width="9.28515625" style="2" customWidth="1"/>
    <col min="8728" max="8728" width="11.85546875" style="2" customWidth="1"/>
    <col min="8729" max="8729" width="11.28515625" style="2" bestFit="1" customWidth="1"/>
    <col min="8730" max="8730" width="19.7109375" style="2" customWidth="1"/>
    <col min="8731" max="8731" width="17.42578125" style="2" customWidth="1"/>
    <col min="8732" max="8962" width="9.140625" style="2"/>
    <col min="8963" max="8964" width="3.42578125" style="2" customWidth="1"/>
    <col min="8965" max="8965" width="2.85546875" style="2" customWidth="1"/>
    <col min="8966" max="8966" width="2.28515625" style="2" customWidth="1"/>
    <col min="8967" max="8967" width="1.85546875" style="2" customWidth="1"/>
    <col min="8968" max="8968" width="9.140625" style="2" customWidth="1"/>
    <col min="8969" max="8969" width="2" style="2" customWidth="1"/>
    <col min="8970" max="8970" width="0" style="2" hidden="1" customWidth="1"/>
    <col min="8971" max="8971" width="1" style="2" customWidth="1"/>
    <col min="8972" max="8972" width="31" style="2" customWidth="1"/>
    <col min="8973" max="8973" width="3.42578125" style="2" customWidth="1"/>
    <col min="8974" max="8974" width="3.85546875" style="2" customWidth="1"/>
    <col min="8975" max="8975" width="2.7109375" style="2" customWidth="1"/>
    <col min="8976" max="8976" width="2.85546875" style="2" customWidth="1"/>
    <col min="8977" max="8977" width="3.85546875" style="2" customWidth="1"/>
    <col min="8978" max="8978" width="2.85546875" style="2" customWidth="1"/>
    <col min="8979" max="8979" width="2.42578125" style="2" customWidth="1"/>
    <col min="8980" max="8980" width="1.140625" style="2" customWidth="1"/>
    <col min="8981" max="8981" width="8.140625" style="2" customWidth="1"/>
    <col min="8982" max="8982" width="7.42578125" style="2" customWidth="1"/>
    <col min="8983" max="8983" width="9.28515625" style="2" customWidth="1"/>
    <col min="8984" max="8984" width="11.85546875" style="2" customWidth="1"/>
    <col min="8985" max="8985" width="11.28515625" style="2" bestFit="1" customWidth="1"/>
    <col min="8986" max="8986" width="19.7109375" style="2" customWidth="1"/>
    <col min="8987" max="8987" width="17.42578125" style="2" customWidth="1"/>
    <col min="8988" max="9218" width="9.140625" style="2"/>
    <col min="9219" max="9220" width="3.42578125" style="2" customWidth="1"/>
    <col min="9221" max="9221" width="2.85546875" style="2" customWidth="1"/>
    <col min="9222" max="9222" width="2.28515625" style="2" customWidth="1"/>
    <col min="9223" max="9223" width="1.85546875" style="2" customWidth="1"/>
    <col min="9224" max="9224" width="9.140625" style="2" customWidth="1"/>
    <col min="9225" max="9225" width="2" style="2" customWidth="1"/>
    <col min="9226" max="9226" width="0" style="2" hidden="1" customWidth="1"/>
    <col min="9227" max="9227" width="1" style="2" customWidth="1"/>
    <col min="9228" max="9228" width="31" style="2" customWidth="1"/>
    <col min="9229" max="9229" width="3.42578125" style="2" customWidth="1"/>
    <col min="9230" max="9230" width="3.85546875" style="2" customWidth="1"/>
    <col min="9231" max="9231" width="2.7109375" style="2" customWidth="1"/>
    <col min="9232" max="9232" width="2.85546875" style="2" customWidth="1"/>
    <col min="9233" max="9233" width="3.85546875" style="2" customWidth="1"/>
    <col min="9234" max="9234" width="2.85546875" style="2" customWidth="1"/>
    <col min="9235" max="9235" width="2.42578125" style="2" customWidth="1"/>
    <col min="9236" max="9236" width="1.140625" style="2" customWidth="1"/>
    <col min="9237" max="9237" width="8.140625" style="2" customWidth="1"/>
    <col min="9238" max="9238" width="7.42578125" style="2" customWidth="1"/>
    <col min="9239" max="9239" width="9.28515625" style="2" customWidth="1"/>
    <col min="9240" max="9240" width="11.85546875" style="2" customWidth="1"/>
    <col min="9241" max="9241" width="11.28515625" style="2" bestFit="1" customWidth="1"/>
    <col min="9242" max="9242" width="19.7109375" style="2" customWidth="1"/>
    <col min="9243" max="9243" width="17.42578125" style="2" customWidth="1"/>
    <col min="9244" max="9474" width="9.140625" style="2"/>
    <col min="9475" max="9476" width="3.42578125" style="2" customWidth="1"/>
    <col min="9477" max="9477" width="2.85546875" style="2" customWidth="1"/>
    <col min="9478" max="9478" width="2.28515625" style="2" customWidth="1"/>
    <col min="9479" max="9479" width="1.85546875" style="2" customWidth="1"/>
    <col min="9480" max="9480" width="9.140625" style="2" customWidth="1"/>
    <col min="9481" max="9481" width="2" style="2" customWidth="1"/>
    <col min="9482" max="9482" width="0" style="2" hidden="1" customWidth="1"/>
    <col min="9483" max="9483" width="1" style="2" customWidth="1"/>
    <col min="9484" max="9484" width="31" style="2" customWidth="1"/>
    <col min="9485" max="9485" width="3.42578125" style="2" customWidth="1"/>
    <col min="9486" max="9486" width="3.85546875" style="2" customWidth="1"/>
    <col min="9487" max="9487" width="2.7109375" style="2" customWidth="1"/>
    <col min="9488" max="9488" width="2.85546875" style="2" customWidth="1"/>
    <col min="9489" max="9489" width="3.85546875" style="2" customWidth="1"/>
    <col min="9490" max="9490" width="2.85546875" style="2" customWidth="1"/>
    <col min="9491" max="9491" width="2.42578125" style="2" customWidth="1"/>
    <col min="9492" max="9492" width="1.140625" style="2" customWidth="1"/>
    <col min="9493" max="9493" width="8.140625" style="2" customWidth="1"/>
    <col min="9494" max="9494" width="7.42578125" style="2" customWidth="1"/>
    <col min="9495" max="9495" width="9.28515625" style="2" customWidth="1"/>
    <col min="9496" max="9496" width="11.85546875" style="2" customWidth="1"/>
    <col min="9497" max="9497" width="11.28515625" style="2" bestFit="1" customWidth="1"/>
    <col min="9498" max="9498" width="19.7109375" style="2" customWidth="1"/>
    <col min="9499" max="9499" width="17.42578125" style="2" customWidth="1"/>
    <col min="9500" max="9730" width="9.140625" style="2"/>
    <col min="9731" max="9732" width="3.42578125" style="2" customWidth="1"/>
    <col min="9733" max="9733" width="2.85546875" style="2" customWidth="1"/>
    <col min="9734" max="9734" width="2.28515625" style="2" customWidth="1"/>
    <col min="9735" max="9735" width="1.85546875" style="2" customWidth="1"/>
    <col min="9736" max="9736" width="9.140625" style="2" customWidth="1"/>
    <col min="9737" max="9737" width="2" style="2" customWidth="1"/>
    <col min="9738" max="9738" width="0" style="2" hidden="1" customWidth="1"/>
    <col min="9739" max="9739" width="1" style="2" customWidth="1"/>
    <col min="9740" max="9740" width="31" style="2" customWidth="1"/>
    <col min="9741" max="9741" width="3.42578125" style="2" customWidth="1"/>
    <col min="9742" max="9742" width="3.85546875" style="2" customWidth="1"/>
    <col min="9743" max="9743" width="2.7109375" style="2" customWidth="1"/>
    <col min="9744" max="9744" width="2.85546875" style="2" customWidth="1"/>
    <col min="9745" max="9745" width="3.85546875" style="2" customWidth="1"/>
    <col min="9746" max="9746" width="2.85546875" style="2" customWidth="1"/>
    <col min="9747" max="9747" width="2.42578125" style="2" customWidth="1"/>
    <col min="9748" max="9748" width="1.140625" style="2" customWidth="1"/>
    <col min="9749" max="9749" width="8.140625" style="2" customWidth="1"/>
    <col min="9750" max="9750" width="7.42578125" style="2" customWidth="1"/>
    <col min="9751" max="9751" width="9.28515625" style="2" customWidth="1"/>
    <col min="9752" max="9752" width="11.85546875" style="2" customWidth="1"/>
    <col min="9753" max="9753" width="11.28515625" style="2" bestFit="1" customWidth="1"/>
    <col min="9754" max="9754" width="19.7109375" style="2" customWidth="1"/>
    <col min="9755" max="9755" width="17.42578125" style="2" customWidth="1"/>
    <col min="9756" max="9986" width="9.140625" style="2"/>
    <col min="9987" max="9988" width="3.42578125" style="2" customWidth="1"/>
    <col min="9989" max="9989" width="2.85546875" style="2" customWidth="1"/>
    <col min="9990" max="9990" width="2.28515625" style="2" customWidth="1"/>
    <col min="9991" max="9991" width="1.85546875" style="2" customWidth="1"/>
    <col min="9992" max="9992" width="9.140625" style="2" customWidth="1"/>
    <col min="9993" max="9993" width="2" style="2" customWidth="1"/>
    <col min="9994" max="9994" width="0" style="2" hidden="1" customWidth="1"/>
    <col min="9995" max="9995" width="1" style="2" customWidth="1"/>
    <col min="9996" max="9996" width="31" style="2" customWidth="1"/>
    <col min="9997" max="9997" width="3.42578125" style="2" customWidth="1"/>
    <col min="9998" max="9998" width="3.85546875" style="2" customWidth="1"/>
    <col min="9999" max="9999" width="2.7109375" style="2" customWidth="1"/>
    <col min="10000" max="10000" width="2.85546875" style="2" customWidth="1"/>
    <col min="10001" max="10001" width="3.85546875" style="2" customWidth="1"/>
    <col min="10002" max="10002" width="2.85546875" style="2" customWidth="1"/>
    <col min="10003" max="10003" width="2.42578125" style="2" customWidth="1"/>
    <col min="10004" max="10004" width="1.140625" style="2" customWidth="1"/>
    <col min="10005" max="10005" width="8.140625" style="2" customWidth="1"/>
    <col min="10006" max="10006" width="7.42578125" style="2" customWidth="1"/>
    <col min="10007" max="10007" width="9.28515625" style="2" customWidth="1"/>
    <col min="10008" max="10008" width="11.85546875" style="2" customWidth="1"/>
    <col min="10009" max="10009" width="11.28515625" style="2" bestFit="1" customWidth="1"/>
    <col min="10010" max="10010" width="19.7109375" style="2" customWidth="1"/>
    <col min="10011" max="10011" width="17.42578125" style="2" customWidth="1"/>
    <col min="10012" max="10242" width="9.140625" style="2"/>
    <col min="10243" max="10244" width="3.42578125" style="2" customWidth="1"/>
    <col min="10245" max="10245" width="2.85546875" style="2" customWidth="1"/>
    <col min="10246" max="10246" width="2.28515625" style="2" customWidth="1"/>
    <col min="10247" max="10247" width="1.85546875" style="2" customWidth="1"/>
    <col min="10248" max="10248" width="9.140625" style="2" customWidth="1"/>
    <col min="10249" max="10249" width="2" style="2" customWidth="1"/>
    <col min="10250" max="10250" width="0" style="2" hidden="1" customWidth="1"/>
    <col min="10251" max="10251" width="1" style="2" customWidth="1"/>
    <col min="10252" max="10252" width="31" style="2" customWidth="1"/>
    <col min="10253" max="10253" width="3.42578125" style="2" customWidth="1"/>
    <col min="10254" max="10254" width="3.85546875" style="2" customWidth="1"/>
    <col min="10255" max="10255" width="2.7109375" style="2" customWidth="1"/>
    <col min="10256" max="10256" width="2.85546875" style="2" customWidth="1"/>
    <col min="10257" max="10257" width="3.85546875" style="2" customWidth="1"/>
    <col min="10258" max="10258" width="2.85546875" style="2" customWidth="1"/>
    <col min="10259" max="10259" width="2.42578125" style="2" customWidth="1"/>
    <col min="10260" max="10260" width="1.140625" style="2" customWidth="1"/>
    <col min="10261" max="10261" width="8.140625" style="2" customWidth="1"/>
    <col min="10262" max="10262" width="7.42578125" style="2" customWidth="1"/>
    <col min="10263" max="10263" width="9.28515625" style="2" customWidth="1"/>
    <col min="10264" max="10264" width="11.85546875" style="2" customWidth="1"/>
    <col min="10265" max="10265" width="11.28515625" style="2" bestFit="1" customWidth="1"/>
    <col min="10266" max="10266" width="19.7109375" style="2" customWidth="1"/>
    <col min="10267" max="10267" width="17.42578125" style="2" customWidth="1"/>
    <col min="10268" max="10498" width="9.140625" style="2"/>
    <col min="10499" max="10500" width="3.42578125" style="2" customWidth="1"/>
    <col min="10501" max="10501" width="2.85546875" style="2" customWidth="1"/>
    <col min="10502" max="10502" width="2.28515625" style="2" customWidth="1"/>
    <col min="10503" max="10503" width="1.85546875" style="2" customWidth="1"/>
    <col min="10504" max="10504" width="9.140625" style="2" customWidth="1"/>
    <col min="10505" max="10505" width="2" style="2" customWidth="1"/>
    <col min="10506" max="10506" width="0" style="2" hidden="1" customWidth="1"/>
    <col min="10507" max="10507" width="1" style="2" customWidth="1"/>
    <col min="10508" max="10508" width="31" style="2" customWidth="1"/>
    <col min="10509" max="10509" width="3.42578125" style="2" customWidth="1"/>
    <col min="10510" max="10510" width="3.85546875" style="2" customWidth="1"/>
    <col min="10511" max="10511" width="2.7109375" style="2" customWidth="1"/>
    <col min="10512" max="10512" width="2.85546875" style="2" customWidth="1"/>
    <col min="10513" max="10513" width="3.85546875" style="2" customWidth="1"/>
    <col min="10514" max="10514" width="2.85546875" style="2" customWidth="1"/>
    <col min="10515" max="10515" width="2.42578125" style="2" customWidth="1"/>
    <col min="10516" max="10516" width="1.140625" style="2" customWidth="1"/>
    <col min="10517" max="10517" width="8.140625" style="2" customWidth="1"/>
    <col min="10518" max="10518" width="7.42578125" style="2" customWidth="1"/>
    <col min="10519" max="10519" width="9.28515625" style="2" customWidth="1"/>
    <col min="10520" max="10520" width="11.85546875" style="2" customWidth="1"/>
    <col min="10521" max="10521" width="11.28515625" style="2" bestFit="1" customWidth="1"/>
    <col min="10522" max="10522" width="19.7109375" style="2" customWidth="1"/>
    <col min="10523" max="10523" width="17.42578125" style="2" customWidth="1"/>
    <col min="10524" max="10754" width="9.140625" style="2"/>
    <col min="10755" max="10756" width="3.42578125" style="2" customWidth="1"/>
    <col min="10757" max="10757" width="2.85546875" style="2" customWidth="1"/>
    <col min="10758" max="10758" width="2.28515625" style="2" customWidth="1"/>
    <col min="10759" max="10759" width="1.85546875" style="2" customWidth="1"/>
    <col min="10760" max="10760" width="9.140625" style="2" customWidth="1"/>
    <col min="10761" max="10761" width="2" style="2" customWidth="1"/>
    <col min="10762" max="10762" width="0" style="2" hidden="1" customWidth="1"/>
    <col min="10763" max="10763" width="1" style="2" customWidth="1"/>
    <col min="10764" max="10764" width="31" style="2" customWidth="1"/>
    <col min="10765" max="10765" width="3.42578125" style="2" customWidth="1"/>
    <col min="10766" max="10766" width="3.85546875" style="2" customWidth="1"/>
    <col min="10767" max="10767" width="2.7109375" style="2" customWidth="1"/>
    <col min="10768" max="10768" width="2.85546875" style="2" customWidth="1"/>
    <col min="10769" max="10769" width="3.85546875" style="2" customWidth="1"/>
    <col min="10770" max="10770" width="2.85546875" style="2" customWidth="1"/>
    <col min="10771" max="10771" width="2.42578125" style="2" customWidth="1"/>
    <col min="10772" max="10772" width="1.140625" style="2" customWidth="1"/>
    <col min="10773" max="10773" width="8.140625" style="2" customWidth="1"/>
    <col min="10774" max="10774" width="7.42578125" style="2" customWidth="1"/>
    <col min="10775" max="10775" width="9.28515625" style="2" customWidth="1"/>
    <col min="10776" max="10776" width="11.85546875" style="2" customWidth="1"/>
    <col min="10777" max="10777" width="11.28515625" style="2" bestFit="1" customWidth="1"/>
    <col min="10778" max="10778" width="19.7109375" style="2" customWidth="1"/>
    <col min="10779" max="10779" width="17.42578125" style="2" customWidth="1"/>
    <col min="10780" max="11010" width="9.140625" style="2"/>
    <col min="11011" max="11012" width="3.42578125" style="2" customWidth="1"/>
    <col min="11013" max="11013" width="2.85546875" style="2" customWidth="1"/>
    <col min="11014" max="11014" width="2.28515625" style="2" customWidth="1"/>
    <col min="11015" max="11015" width="1.85546875" style="2" customWidth="1"/>
    <col min="11016" max="11016" width="9.140625" style="2" customWidth="1"/>
    <col min="11017" max="11017" width="2" style="2" customWidth="1"/>
    <col min="11018" max="11018" width="0" style="2" hidden="1" customWidth="1"/>
    <col min="11019" max="11019" width="1" style="2" customWidth="1"/>
    <col min="11020" max="11020" width="31" style="2" customWidth="1"/>
    <col min="11021" max="11021" width="3.42578125" style="2" customWidth="1"/>
    <col min="11022" max="11022" width="3.85546875" style="2" customWidth="1"/>
    <col min="11023" max="11023" width="2.7109375" style="2" customWidth="1"/>
    <col min="11024" max="11024" width="2.85546875" style="2" customWidth="1"/>
    <col min="11025" max="11025" width="3.85546875" style="2" customWidth="1"/>
    <col min="11026" max="11026" width="2.85546875" style="2" customWidth="1"/>
    <col min="11027" max="11027" width="2.42578125" style="2" customWidth="1"/>
    <col min="11028" max="11028" width="1.140625" style="2" customWidth="1"/>
    <col min="11029" max="11029" width="8.140625" style="2" customWidth="1"/>
    <col min="11030" max="11030" width="7.42578125" style="2" customWidth="1"/>
    <col min="11031" max="11031" width="9.28515625" style="2" customWidth="1"/>
    <col min="11032" max="11032" width="11.85546875" style="2" customWidth="1"/>
    <col min="11033" max="11033" width="11.28515625" style="2" bestFit="1" customWidth="1"/>
    <col min="11034" max="11034" width="19.7109375" style="2" customWidth="1"/>
    <col min="11035" max="11035" width="17.42578125" style="2" customWidth="1"/>
    <col min="11036" max="11266" width="9.140625" style="2"/>
    <col min="11267" max="11268" width="3.42578125" style="2" customWidth="1"/>
    <col min="11269" max="11269" width="2.85546875" style="2" customWidth="1"/>
    <col min="11270" max="11270" width="2.28515625" style="2" customWidth="1"/>
    <col min="11271" max="11271" width="1.85546875" style="2" customWidth="1"/>
    <col min="11272" max="11272" width="9.140625" style="2" customWidth="1"/>
    <col min="11273" max="11273" width="2" style="2" customWidth="1"/>
    <col min="11274" max="11274" width="0" style="2" hidden="1" customWidth="1"/>
    <col min="11275" max="11275" width="1" style="2" customWidth="1"/>
    <col min="11276" max="11276" width="31" style="2" customWidth="1"/>
    <col min="11277" max="11277" width="3.42578125" style="2" customWidth="1"/>
    <col min="11278" max="11278" width="3.85546875" style="2" customWidth="1"/>
    <col min="11279" max="11279" width="2.7109375" style="2" customWidth="1"/>
    <col min="11280" max="11280" width="2.85546875" style="2" customWidth="1"/>
    <col min="11281" max="11281" width="3.85546875" style="2" customWidth="1"/>
    <col min="11282" max="11282" width="2.85546875" style="2" customWidth="1"/>
    <col min="11283" max="11283" width="2.42578125" style="2" customWidth="1"/>
    <col min="11284" max="11284" width="1.140625" style="2" customWidth="1"/>
    <col min="11285" max="11285" width="8.140625" style="2" customWidth="1"/>
    <col min="11286" max="11286" width="7.42578125" style="2" customWidth="1"/>
    <col min="11287" max="11287" width="9.28515625" style="2" customWidth="1"/>
    <col min="11288" max="11288" width="11.85546875" style="2" customWidth="1"/>
    <col min="11289" max="11289" width="11.28515625" style="2" bestFit="1" customWidth="1"/>
    <col min="11290" max="11290" width="19.7109375" style="2" customWidth="1"/>
    <col min="11291" max="11291" width="17.42578125" style="2" customWidth="1"/>
    <col min="11292" max="11522" width="9.140625" style="2"/>
    <col min="11523" max="11524" width="3.42578125" style="2" customWidth="1"/>
    <col min="11525" max="11525" width="2.85546875" style="2" customWidth="1"/>
    <col min="11526" max="11526" width="2.28515625" style="2" customWidth="1"/>
    <col min="11527" max="11527" width="1.85546875" style="2" customWidth="1"/>
    <col min="11528" max="11528" width="9.140625" style="2" customWidth="1"/>
    <col min="11529" max="11529" width="2" style="2" customWidth="1"/>
    <col min="11530" max="11530" width="0" style="2" hidden="1" customWidth="1"/>
    <col min="11531" max="11531" width="1" style="2" customWidth="1"/>
    <col min="11532" max="11532" width="31" style="2" customWidth="1"/>
    <col min="11533" max="11533" width="3.42578125" style="2" customWidth="1"/>
    <col min="11534" max="11534" width="3.85546875" style="2" customWidth="1"/>
    <col min="11535" max="11535" width="2.7109375" style="2" customWidth="1"/>
    <col min="11536" max="11536" width="2.85546875" style="2" customWidth="1"/>
    <col min="11537" max="11537" width="3.85546875" style="2" customWidth="1"/>
    <col min="11538" max="11538" width="2.85546875" style="2" customWidth="1"/>
    <col min="11539" max="11539" width="2.42578125" style="2" customWidth="1"/>
    <col min="11540" max="11540" width="1.140625" style="2" customWidth="1"/>
    <col min="11541" max="11541" width="8.140625" style="2" customWidth="1"/>
    <col min="11542" max="11542" width="7.42578125" style="2" customWidth="1"/>
    <col min="11543" max="11543" width="9.28515625" style="2" customWidth="1"/>
    <col min="11544" max="11544" width="11.85546875" style="2" customWidth="1"/>
    <col min="11545" max="11545" width="11.28515625" style="2" bestFit="1" customWidth="1"/>
    <col min="11546" max="11546" width="19.7109375" style="2" customWidth="1"/>
    <col min="11547" max="11547" width="17.42578125" style="2" customWidth="1"/>
    <col min="11548" max="11778" width="9.140625" style="2"/>
    <col min="11779" max="11780" width="3.42578125" style="2" customWidth="1"/>
    <col min="11781" max="11781" width="2.85546875" style="2" customWidth="1"/>
    <col min="11782" max="11782" width="2.28515625" style="2" customWidth="1"/>
    <col min="11783" max="11783" width="1.85546875" style="2" customWidth="1"/>
    <col min="11784" max="11784" width="9.140625" style="2" customWidth="1"/>
    <col min="11785" max="11785" width="2" style="2" customWidth="1"/>
    <col min="11786" max="11786" width="0" style="2" hidden="1" customWidth="1"/>
    <col min="11787" max="11787" width="1" style="2" customWidth="1"/>
    <col min="11788" max="11788" width="31" style="2" customWidth="1"/>
    <col min="11789" max="11789" width="3.42578125" style="2" customWidth="1"/>
    <col min="11790" max="11790" width="3.85546875" style="2" customWidth="1"/>
    <col min="11791" max="11791" width="2.7109375" style="2" customWidth="1"/>
    <col min="11792" max="11792" width="2.85546875" style="2" customWidth="1"/>
    <col min="11793" max="11793" width="3.85546875" style="2" customWidth="1"/>
    <col min="11794" max="11794" width="2.85546875" style="2" customWidth="1"/>
    <col min="11795" max="11795" width="2.42578125" style="2" customWidth="1"/>
    <col min="11796" max="11796" width="1.140625" style="2" customWidth="1"/>
    <col min="11797" max="11797" width="8.140625" style="2" customWidth="1"/>
    <col min="11798" max="11798" width="7.42578125" style="2" customWidth="1"/>
    <col min="11799" max="11799" width="9.28515625" style="2" customWidth="1"/>
    <col min="11800" max="11800" width="11.85546875" style="2" customWidth="1"/>
    <col min="11801" max="11801" width="11.28515625" style="2" bestFit="1" customWidth="1"/>
    <col min="11802" max="11802" width="19.7109375" style="2" customWidth="1"/>
    <col min="11803" max="11803" width="17.42578125" style="2" customWidth="1"/>
    <col min="11804" max="12034" width="9.140625" style="2"/>
    <col min="12035" max="12036" width="3.42578125" style="2" customWidth="1"/>
    <col min="12037" max="12037" width="2.85546875" style="2" customWidth="1"/>
    <col min="12038" max="12038" width="2.28515625" style="2" customWidth="1"/>
    <col min="12039" max="12039" width="1.85546875" style="2" customWidth="1"/>
    <col min="12040" max="12040" width="9.140625" style="2" customWidth="1"/>
    <col min="12041" max="12041" width="2" style="2" customWidth="1"/>
    <col min="12042" max="12042" width="0" style="2" hidden="1" customWidth="1"/>
    <col min="12043" max="12043" width="1" style="2" customWidth="1"/>
    <col min="12044" max="12044" width="31" style="2" customWidth="1"/>
    <col min="12045" max="12045" width="3.42578125" style="2" customWidth="1"/>
    <col min="12046" max="12046" width="3.85546875" style="2" customWidth="1"/>
    <col min="12047" max="12047" width="2.7109375" style="2" customWidth="1"/>
    <col min="12048" max="12048" width="2.85546875" style="2" customWidth="1"/>
    <col min="12049" max="12049" width="3.85546875" style="2" customWidth="1"/>
    <col min="12050" max="12050" width="2.85546875" style="2" customWidth="1"/>
    <col min="12051" max="12051" width="2.42578125" style="2" customWidth="1"/>
    <col min="12052" max="12052" width="1.140625" style="2" customWidth="1"/>
    <col min="12053" max="12053" width="8.140625" style="2" customWidth="1"/>
    <col min="12054" max="12054" width="7.42578125" style="2" customWidth="1"/>
    <col min="12055" max="12055" width="9.28515625" style="2" customWidth="1"/>
    <col min="12056" max="12056" width="11.85546875" style="2" customWidth="1"/>
    <col min="12057" max="12057" width="11.28515625" style="2" bestFit="1" customWidth="1"/>
    <col min="12058" max="12058" width="19.7109375" style="2" customWidth="1"/>
    <col min="12059" max="12059" width="17.42578125" style="2" customWidth="1"/>
    <col min="12060" max="12290" width="9.140625" style="2"/>
    <col min="12291" max="12292" width="3.42578125" style="2" customWidth="1"/>
    <col min="12293" max="12293" width="2.85546875" style="2" customWidth="1"/>
    <col min="12294" max="12294" width="2.28515625" style="2" customWidth="1"/>
    <col min="12295" max="12295" width="1.85546875" style="2" customWidth="1"/>
    <col min="12296" max="12296" width="9.140625" style="2" customWidth="1"/>
    <col min="12297" max="12297" width="2" style="2" customWidth="1"/>
    <col min="12298" max="12298" width="0" style="2" hidden="1" customWidth="1"/>
    <col min="12299" max="12299" width="1" style="2" customWidth="1"/>
    <col min="12300" max="12300" width="31" style="2" customWidth="1"/>
    <col min="12301" max="12301" width="3.42578125" style="2" customWidth="1"/>
    <col min="12302" max="12302" width="3.85546875" style="2" customWidth="1"/>
    <col min="12303" max="12303" width="2.7109375" style="2" customWidth="1"/>
    <col min="12304" max="12304" width="2.85546875" style="2" customWidth="1"/>
    <col min="12305" max="12305" width="3.85546875" style="2" customWidth="1"/>
    <col min="12306" max="12306" width="2.85546875" style="2" customWidth="1"/>
    <col min="12307" max="12307" width="2.42578125" style="2" customWidth="1"/>
    <col min="12308" max="12308" width="1.140625" style="2" customWidth="1"/>
    <col min="12309" max="12309" width="8.140625" style="2" customWidth="1"/>
    <col min="12310" max="12310" width="7.42578125" style="2" customWidth="1"/>
    <col min="12311" max="12311" width="9.28515625" style="2" customWidth="1"/>
    <col min="12312" max="12312" width="11.85546875" style="2" customWidth="1"/>
    <col min="12313" max="12313" width="11.28515625" style="2" bestFit="1" customWidth="1"/>
    <col min="12314" max="12314" width="19.7109375" style="2" customWidth="1"/>
    <col min="12315" max="12315" width="17.42578125" style="2" customWidth="1"/>
    <col min="12316" max="12546" width="9.140625" style="2"/>
    <col min="12547" max="12548" width="3.42578125" style="2" customWidth="1"/>
    <col min="12549" max="12549" width="2.85546875" style="2" customWidth="1"/>
    <col min="12550" max="12550" width="2.28515625" style="2" customWidth="1"/>
    <col min="12551" max="12551" width="1.85546875" style="2" customWidth="1"/>
    <col min="12552" max="12552" width="9.140625" style="2" customWidth="1"/>
    <col min="12553" max="12553" width="2" style="2" customWidth="1"/>
    <col min="12554" max="12554" width="0" style="2" hidden="1" customWidth="1"/>
    <col min="12555" max="12555" width="1" style="2" customWidth="1"/>
    <col min="12556" max="12556" width="31" style="2" customWidth="1"/>
    <col min="12557" max="12557" width="3.42578125" style="2" customWidth="1"/>
    <col min="12558" max="12558" width="3.85546875" style="2" customWidth="1"/>
    <col min="12559" max="12559" width="2.7109375" style="2" customWidth="1"/>
    <col min="12560" max="12560" width="2.85546875" style="2" customWidth="1"/>
    <col min="12561" max="12561" width="3.85546875" style="2" customWidth="1"/>
    <col min="12562" max="12562" width="2.85546875" style="2" customWidth="1"/>
    <col min="12563" max="12563" width="2.42578125" style="2" customWidth="1"/>
    <col min="12564" max="12564" width="1.140625" style="2" customWidth="1"/>
    <col min="12565" max="12565" width="8.140625" style="2" customWidth="1"/>
    <col min="12566" max="12566" width="7.42578125" style="2" customWidth="1"/>
    <col min="12567" max="12567" width="9.28515625" style="2" customWidth="1"/>
    <col min="12568" max="12568" width="11.85546875" style="2" customWidth="1"/>
    <col min="12569" max="12569" width="11.28515625" style="2" bestFit="1" customWidth="1"/>
    <col min="12570" max="12570" width="19.7109375" style="2" customWidth="1"/>
    <col min="12571" max="12571" width="17.42578125" style="2" customWidth="1"/>
    <col min="12572" max="12802" width="9.140625" style="2"/>
    <col min="12803" max="12804" width="3.42578125" style="2" customWidth="1"/>
    <col min="12805" max="12805" width="2.85546875" style="2" customWidth="1"/>
    <col min="12806" max="12806" width="2.28515625" style="2" customWidth="1"/>
    <col min="12807" max="12807" width="1.85546875" style="2" customWidth="1"/>
    <col min="12808" max="12808" width="9.140625" style="2" customWidth="1"/>
    <col min="12809" max="12809" width="2" style="2" customWidth="1"/>
    <col min="12810" max="12810" width="0" style="2" hidden="1" customWidth="1"/>
    <col min="12811" max="12811" width="1" style="2" customWidth="1"/>
    <col min="12812" max="12812" width="31" style="2" customWidth="1"/>
    <col min="12813" max="12813" width="3.42578125" style="2" customWidth="1"/>
    <col min="12814" max="12814" width="3.85546875" style="2" customWidth="1"/>
    <col min="12815" max="12815" width="2.7109375" style="2" customWidth="1"/>
    <col min="12816" max="12816" width="2.85546875" style="2" customWidth="1"/>
    <col min="12817" max="12817" width="3.85546875" style="2" customWidth="1"/>
    <col min="12818" max="12818" width="2.85546875" style="2" customWidth="1"/>
    <col min="12819" max="12819" width="2.42578125" style="2" customWidth="1"/>
    <col min="12820" max="12820" width="1.140625" style="2" customWidth="1"/>
    <col min="12821" max="12821" width="8.140625" style="2" customWidth="1"/>
    <col min="12822" max="12822" width="7.42578125" style="2" customWidth="1"/>
    <col min="12823" max="12823" width="9.28515625" style="2" customWidth="1"/>
    <col min="12824" max="12824" width="11.85546875" style="2" customWidth="1"/>
    <col min="12825" max="12825" width="11.28515625" style="2" bestFit="1" customWidth="1"/>
    <col min="12826" max="12826" width="19.7109375" style="2" customWidth="1"/>
    <col min="12827" max="12827" width="17.42578125" style="2" customWidth="1"/>
    <col min="12828" max="13058" width="9.140625" style="2"/>
    <col min="13059" max="13060" width="3.42578125" style="2" customWidth="1"/>
    <col min="13061" max="13061" width="2.85546875" style="2" customWidth="1"/>
    <col min="13062" max="13062" width="2.28515625" style="2" customWidth="1"/>
    <col min="13063" max="13063" width="1.85546875" style="2" customWidth="1"/>
    <col min="13064" max="13064" width="9.140625" style="2" customWidth="1"/>
    <col min="13065" max="13065" width="2" style="2" customWidth="1"/>
    <col min="13066" max="13066" width="0" style="2" hidden="1" customWidth="1"/>
    <col min="13067" max="13067" width="1" style="2" customWidth="1"/>
    <col min="13068" max="13068" width="31" style="2" customWidth="1"/>
    <col min="13069" max="13069" width="3.42578125" style="2" customWidth="1"/>
    <col min="13070" max="13070" width="3.85546875" style="2" customWidth="1"/>
    <col min="13071" max="13071" width="2.7109375" style="2" customWidth="1"/>
    <col min="13072" max="13072" width="2.85546875" style="2" customWidth="1"/>
    <col min="13073" max="13073" width="3.85546875" style="2" customWidth="1"/>
    <col min="13074" max="13074" width="2.85546875" style="2" customWidth="1"/>
    <col min="13075" max="13075" width="2.42578125" style="2" customWidth="1"/>
    <col min="13076" max="13076" width="1.140625" style="2" customWidth="1"/>
    <col min="13077" max="13077" width="8.140625" style="2" customWidth="1"/>
    <col min="13078" max="13078" width="7.42578125" style="2" customWidth="1"/>
    <col min="13079" max="13079" width="9.28515625" style="2" customWidth="1"/>
    <col min="13080" max="13080" width="11.85546875" style="2" customWidth="1"/>
    <col min="13081" max="13081" width="11.28515625" style="2" bestFit="1" customWidth="1"/>
    <col min="13082" max="13082" width="19.7109375" style="2" customWidth="1"/>
    <col min="13083" max="13083" width="17.42578125" style="2" customWidth="1"/>
    <col min="13084" max="13314" width="9.140625" style="2"/>
    <col min="13315" max="13316" width="3.42578125" style="2" customWidth="1"/>
    <col min="13317" max="13317" width="2.85546875" style="2" customWidth="1"/>
    <col min="13318" max="13318" width="2.28515625" style="2" customWidth="1"/>
    <col min="13319" max="13319" width="1.85546875" style="2" customWidth="1"/>
    <col min="13320" max="13320" width="9.140625" style="2" customWidth="1"/>
    <col min="13321" max="13321" width="2" style="2" customWidth="1"/>
    <col min="13322" max="13322" width="0" style="2" hidden="1" customWidth="1"/>
    <col min="13323" max="13323" width="1" style="2" customWidth="1"/>
    <col min="13324" max="13324" width="31" style="2" customWidth="1"/>
    <col min="13325" max="13325" width="3.42578125" style="2" customWidth="1"/>
    <col min="13326" max="13326" width="3.85546875" style="2" customWidth="1"/>
    <col min="13327" max="13327" width="2.7109375" style="2" customWidth="1"/>
    <col min="13328" max="13328" width="2.85546875" style="2" customWidth="1"/>
    <col min="13329" max="13329" width="3.85546875" style="2" customWidth="1"/>
    <col min="13330" max="13330" width="2.85546875" style="2" customWidth="1"/>
    <col min="13331" max="13331" width="2.42578125" style="2" customWidth="1"/>
    <col min="13332" max="13332" width="1.140625" style="2" customWidth="1"/>
    <col min="13333" max="13333" width="8.140625" style="2" customWidth="1"/>
    <col min="13334" max="13334" width="7.42578125" style="2" customWidth="1"/>
    <col min="13335" max="13335" width="9.28515625" style="2" customWidth="1"/>
    <col min="13336" max="13336" width="11.85546875" style="2" customWidth="1"/>
    <col min="13337" max="13337" width="11.28515625" style="2" bestFit="1" customWidth="1"/>
    <col min="13338" max="13338" width="19.7109375" style="2" customWidth="1"/>
    <col min="13339" max="13339" width="17.42578125" style="2" customWidth="1"/>
    <col min="13340" max="13570" width="9.140625" style="2"/>
    <col min="13571" max="13572" width="3.42578125" style="2" customWidth="1"/>
    <col min="13573" max="13573" width="2.85546875" style="2" customWidth="1"/>
    <col min="13574" max="13574" width="2.28515625" style="2" customWidth="1"/>
    <col min="13575" max="13575" width="1.85546875" style="2" customWidth="1"/>
    <col min="13576" max="13576" width="9.140625" style="2" customWidth="1"/>
    <col min="13577" max="13577" width="2" style="2" customWidth="1"/>
    <col min="13578" max="13578" width="0" style="2" hidden="1" customWidth="1"/>
    <col min="13579" max="13579" width="1" style="2" customWidth="1"/>
    <col min="13580" max="13580" width="31" style="2" customWidth="1"/>
    <col min="13581" max="13581" width="3.42578125" style="2" customWidth="1"/>
    <col min="13582" max="13582" width="3.85546875" style="2" customWidth="1"/>
    <col min="13583" max="13583" width="2.7109375" style="2" customWidth="1"/>
    <col min="13584" max="13584" width="2.85546875" style="2" customWidth="1"/>
    <col min="13585" max="13585" width="3.85546875" style="2" customWidth="1"/>
    <col min="13586" max="13586" width="2.85546875" style="2" customWidth="1"/>
    <col min="13587" max="13587" width="2.42578125" style="2" customWidth="1"/>
    <col min="13588" max="13588" width="1.140625" style="2" customWidth="1"/>
    <col min="13589" max="13589" width="8.140625" style="2" customWidth="1"/>
    <col min="13590" max="13590" width="7.42578125" style="2" customWidth="1"/>
    <col min="13591" max="13591" width="9.28515625" style="2" customWidth="1"/>
    <col min="13592" max="13592" width="11.85546875" style="2" customWidth="1"/>
    <col min="13593" max="13593" width="11.28515625" style="2" bestFit="1" customWidth="1"/>
    <col min="13594" max="13594" width="19.7109375" style="2" customWidth="1"/>
    <col min="13595" max="13595" width="17.42578125" style="2" customWidth="1"/>
    <col min="13596" max="13826" width="9.140625" style="2"/>
    <col min="13827" max="13828" width="3.42578125" style="2" customWidth="1"/>
    <col min="13829" max="13829" width="2.85546875" style="2" customWidth="1"/>
    <col min="13830" max="13830" width="2.28515625" style="2" customWidth="1"/>
    <col min="13831" max="13831" width="1.85546875" style="2" customWidth="1"/>
    <col min="13832" max="13832" width="9.140625" style="2" customWidth="1"/>
    <col min="13833" max="13833" width="2" style="2" customWidth="1"/>
    <col min="13834" max="13834" width="0" style="2" hidden="1" customWidth="1"/>
    <col min="13835" max="13835" width="1" style="2" customWidth="1"/>
    <col min="13836" max="13836" width="31" style="2" customWidth="1"/>
    <col min="13837" max="13837" width="3.42578125" style="2" customWidth="1"/>
    <col min="13838" max="13838" width="3.85546875" style="2" customWidth="1"/>
    <col min="13839" max="13839" width="2.7109375" style="2" customWidth="1"/>
    <col min="13840" max="13840" width="2.85546875" style="2" customWidth="1"/>
    <col min="13841" max="13841" width="3.85546875" style="2" customWidth="1"/>
    <col min="13842" max="13842" width="2.85546875" style="2" customWidth="1"/>
    <col min="13843" max="13843" width="2.42578125" style="2" customWidth="1"/>
    <col min="13844" max="13844" width="1.140625" style="2" customWidth="1"/>
    <col min="13845" max="13845" width="8.140625" style="2" customWidth="1"/>
    <col min="13846" max="13846" width="7.42578125" style="2" customWidth="1"/>
    <col min="13847" max="13847" width="9.28515625" style="2" customWidth="1"/>
    <col min="13848" max="13848" width="11.85546875" style="2" customWidth="1"/>
    <col min="13849" max="13849" width="11.28515625" style="2" bestFit="1" customWidth="1"/>
    <col min="13850" max="13850" width="19.7109375" style="2" customWidth="1"/>
    <col min="13851" max="13851" width="17.42578125" style="2" customWidth="1"/>
    <col min="13852" max="14082" width="9.140625" style="2"/>
    <col min="14083" max="14084" width="3.42578125" style="2" customWidth="1"/>
    <col min="14085" max="14085" width="2.85546875" style="2" customWidth="1"/>
    <col min="14086" max="14086" width="2.28515625" style="2" customWidth="1"/>
    <col min="14087" max="14087" width="1.85546875" style="2" customWidth="1"/>
    <col min="14088" max="14088" width="9.140625" style="2" customWidth="1"/>
    <col min="14089" max="14089" width="2" style="2" customWidth="1"/>
    <col min="14090" max="14090" width="0" style="2" hidden="1" customWidth="1"/>
    <col min="14091" max="14091" width="1" style="2" customWidth="1"/>
    <col min="14092" max="14092" width="31" style="2" customWidth="1"/>
    <col min="14093" max="14093" width="3.42578125" style="2" customWidth="1"/>
    <col min="14094" max="14094" width="3.85546875" style="2" customWidth="1"/>
    <col min="14095" max="14095" width="2.7109375" style="2" customWidth="1"/>
    <col min="14096" max="14096" width="2.85546875" style="2" customWidth="1"/>
    <col min="14097" max="14097" width="3.85546875" style="2" customWidth="1"/>
    <col min="14098" max="14098" width="2.85546875" style="2" customWidth="1"/>
    <col min="14099" max="14099" width="2.42578125" style="2" customWidth="1"/>
    <col min="14100" max="14100" width="1.140625" style="2" customWidth="1"/>
    <col min="14101" max="14101" width="8.140625" style="2" customWidth="1"/>
    <col min="14102" max="14102" width="7.42578125" style="2" customWidth="1"/>
    <col min="14103" max="14103" width="9.28515625" style="2" customWidth="1"/>
    <col min="14104" max="14104" width="11.85546875" style="2" customWidth="1"/>
    <col min="14105" max="14105" width="11.28515625" style="2" bestFit="1" customWidth="1"/>
    <col min="14106" max="14106" width="19.7109375" style="2" customWidth="1"/>
    <col min="14107" max="14107" width="17.42578125" style="2" customWidth="1"/>
    <col min="14108" max="14338" width="9.140625" style="2"/>
    <col min="14339" max="14340" width="3.42578125" style="2" customWidth="1"/>
    <col min="14341" max="14341" width="2.85546875" style="2" customWidth="1"/>
    <col min="14342" max="14342" width="2.28515625" style="2" customWidth="1"/>
    <col min="14343" max="14343" width="1.85546875" style="2" customWidth="1"/>
    <col min="14344" max="14344" width="9.140625" style="2" customWidth="1"/>
    <col min="14345" max="14345" width="2" style="2" customWidth="1"/>
    <col min="14346" max="14346" width="0" style="2" hidden="1" customWidth="1"/>
    <col min="14347" max="14347" width="1" style="2" customWidth="1"/>
    <col min="14348" max="14348" width="31" style="2" customWidth="1"/>
    <col min="14349" max="14349" width="3.42578125" style="2" customWidth="1"/>
    <col min="14350" max="14350" width="3.85546875" style="2" customWidth="1"/>
    <col min="14351" max="14351" width="2.7109375" style="2" customWidth="1"/>
    <col min="14352" max="14352" width="2.85546875" style="2" customWidth="1"/>
    <col min="14353" max="14353" width="3.85546875" style="2" customWidth="1"/>
    <col min="14354" max="14354" width="2.85546875" style="2" customWidth="1"/>
    <col min="14355" max="14355" width="2.42578125" style="2" customWidth="1"/>
    <col min="14356" max="14356" width="1.140625" style="2" customWidth="1"/>
    <col min="14357" max="14357" width="8.140625" style="2" customWidth="1"/>
    <col min="14358" max="14358" width="7.42578125" style="2" customWidth="1"/>
    <col min="14359" max="14359" width="9.28515625" style="2" customWidth="1"/>
    <col min="14360" max="14360" width="11.85546875" style="2" customWidth="1"/>
    <col min="14361" max="14361" width="11.28515625" style="2" bestFit="1" customWidth="1"/>
    <col min="14362" max="14362" width="19.7109375" style="2" customWidth="1"/>
    <col min="14363" max="14363" width="17.42578125" style="2" customWidth="1"/>
    <col min="14364" max="14594" width="9.140625" style="2"/>
    <col min="14595" max="14596" width="3.42578125" style="2" customWidth="1"/>
    <col min="14597" max="14597" width="2.85546875" style="2" customWidth="1"/>
    <col min="14598" max="14598" width="2.28515625" style="2" customWidth="1"/>
    <col min="14599" max="14599" width="1.85546875" style="2" customWidth="1"/>
    <col min="14600" max="14600" width="9.140625" style="2" customWidth="1"/>
    <col min="14601" max="14601" width="2" style="2" customWidth="1"/>
    <col min="14602" max="14602" width="0" style="2" hidden="1" customWidth="1"/>
    <col min="14603" max="14603" width="1" style="2" customWidth="1"/>
    <col min="14604" max="14604" width="31" style="2" customWidth="1"/>
    <col min="14605" max="14605" width="3.42578125" style="2" customWidth="1"/>
    <col min="14606" max="14606" width="3.85546875" style="2" customWidth="1"/>
    <col min="14607" max="14607" width="2.7109375" style="2" customWidth="1"/>
    <col min="14608" max="14608" width="2.85546875" style="2" customWidth="1"/>
    <col min="14609" max="14609" width="3.85546875" style="2" customWidth="1"/>
    <col min="14610" max="14610" width="2.85546875" style="2" customWidth="1"/>
    <col min="14611" max="14611" width="2.42578125" style="2" customWidth="1"/>
    <col min="14612" max="14612" width="1.140625" style="2" customWidth="1"/>
    <col min="14613" max="14613" width="8.140625" style="2" customWidth="1"/>
    <col min="14614" max="14614" width="7.42578125" style="2" customWidth="1"/>
    <col min="14615" max="14615" width="9.28515625" style="2" customWidth="1"/>
    <col min="14616" max="14616" width="11.85546875" style="2" customWidth="1"/>
    <col min="14617" max="14617" width="11.28515625" style="2" bestFit="1" customWidth="1"/>
    <col min="14618" max="14618" width="19.7109375" style="2" customWidth="1"/>
    <col min="14619" max="14619" width="17.42578125" style="2" customWidth="1"/>
    <col min="14620" max="14850" width="9.140625" style="2"/>
    <col min="14851" max="14852" width="3.42578125" style="2" customWidth="1"/>
    <col min="14853" max="14853" width="2.85546875" style="2" customWidth="1"/>
    <col min="14854" max="14854" width="2.28515625" style="2" customWidth="1"/>
    <col min="14855" max="14855" width="1.85546875" style="2" customWidth="1"/>
    <col min="14856" max="14856" width="9.140625" style="2" customWidth="1"/>
    <col min="14857" max="14857" width="2" style="2" customWidth="1"/>
    <col min="14858" max="14858" width="0" style="2" hidden="1" customWidth="1"/>
    <col min="14859" max="14859" width="1" style="2" customWidth="1"/>
    <col min="14860" max="14860" width="31" style="2" customWidth="1"/>
    <col min="14861" max="14861" width="3.42578125" style="2" customWidth="1"/>
    <col min="14862" max="14862" width="3.85546875" style="2" customWidth="1"/>
    <col min="14863" max="14863" width="2.7109375" style="2" customWidth="1"/>
    <col min="14864" max="14864" width="2.85546875" style="2" customWidth="1"/>
    <col min="14865" max="14865" width="3.85546875" style="2" customWidth="1"/>
    <col min="14866" max="14866" width="2.85546875" style="2" customWidth="1"/>
    <col min="14867" max="14867" width="2.42578125" style="2" customWidth="1"/>
    <col min="14868" max="14868" width="1.140625" style="2" customWidth="1"/>
    <col min="14869" max="14869" width="8.140625" style="2" customWidth="1"/>
    <col min="14870" max="14870" width="7.42578125" style="2" customWidth="1"/>
    <col min="14871" max="14871" width="9.28515625" style="2" customWidth="1"/>
    <col min="14872" max="14872" width="11.85546875" style="2" customWidth="1"/>
    <col min="14873" max="14873" width="11.28515625" style="2" bestFit="1" customWidth="1"/>
    <col min="14874" max="14874" width="19.7109375" style="2" customWidth="1"/>
    <col min="14875" max="14875" width="17.42578125" style="2" customWidth="1"/>
    <col min="14876" max="15106" width="9.140625" style="2"/>
    <col min="15107" max="15108" width="3.42578125" style="2" customWidth="1"/>
    <col min="15109" max="15109" width="2.85546875" style="2" customWidth="1"/>
    <col min="15110" max="15110" width="2.28515625" style="2" customWidth="1"/>
    <col min="15111" max="15111" width="1.85546875" style="2" customWidth="1"/>
    <col min="15112" max="15112" width="9.140625" style="2" customWidth="1"/>
    <col min="15113" max="15113" width="2" style="2" customWidth="1"/>
    <col min="15114" max="15114" width="0" style="2" hidden="1" customWidth="1"/>
    <col min="15115" max="15115" width="1" style="2" customWidth="1"/>
    <col min="15116" max="15116" width="31" style="2" customWidth="1"/>
    <col min="15117" max="15117" width="3.42578125" style="2" customWidth="1"/>
    <col min="15118" max="15118" width="3.85546875" style="2" customWidth="1"/>
    <col min="15119" max="15119" width="2.7109375" style="2" customWidth="1"/>
    <col min="15120" max="15120" width="2.85546875" style="2" customWidth="1"/>
    <col min="15121" max="15121" width="3.85546875" style="2" customWidth="1"/>
    <col min="15122" max="15122" width="2.85546875" style="2" customWidth="1"/>
    <col min="15123" max="15123" width="2.42578125" style="2" customWidth="1"/>
    <col min="15124" max="15124" width="1.140625" style="2" customWidth="1"/>
    <col min="15125" max="15125" width="8.140625" style="2" customWidth="1"/>
    <col min="15126" max="15126" width="7.42578125" style="2" customWidth="1"/>
    <col min="15127" max="15127" width="9.28515625" style="2" customWidth="1"/>
    <col min="15128" max="15128" width="11.85546875" style="2" customWidth="1"/>
    <col min="15129" max="15129" width="11.28515625" style="2" bestFit="1" customWidth="1"/>
    <col min="15130" max="15130" width="19.7109375" style="2" customWidth="1"/>
    <col min="15131" max="15131" width="17.42578125" style="2" customWidth="1"/>
    <col min="15132" max="15362" width="9.140625" style="2"/>
    <col min="15363" max="15364" width="3.42578125" style="2" customWidth="1"/>
    <col min="15365" max="15365" width="2.85546875" style="2" customWidth="1"/>
    <col min="15366" max="15366" width="2.28515625" style="2" customWidth="1"/>
    <col min="15367" max="15367" width="1.85546875" style="2" customWidth="1"/>
    <col min="15368" max="15368" width="9.140625" style="2" customWidth="1"/>
    <col min="15369" max="15369" width="2" style="2" customWidth="1"/>
    <col min="15370" max="15370" width="0" style="2" hidden="1" customWidth="1"/>
    <col min="15371" max="15371" width="1" style="2" customWidth="1"/>
    <col min="15372" max="15372" width="31" style="2" customWidth="1"/>
    <col min="15373" max="15373" width="3.42578125" style="2" customWidth="1"/>
    <col min="15374" max="15374" width="3.85546875" style="2" customWidth="1"/>
    <col min="15375" max="15375" width="2.7109375" style="2" customWidth="1"/>
    <col min="15376" max="15376" width="2.85546875" style="2" customWidth="1"/>
    <col min="15377" max="15377" width="3.85546875" style="2" customWidth="1"/>
    <col min="15378" max="15378" width="2.85546875" style="2" customWidth="1"/>
    <col min="15379" max="15379" width="2.42578125" style="2" customWidth="1"/>
    <col min="15380" max="15380" width="1.140625" style="2" customWidth="1"/>
    <col min="15381" max="15381" width="8.140625" style="2" customWidth="1"/>
    <col min="15382" max="15382" width="7.42578125" style="2" customWidth="1"/>
    <col min="15383" max="15383" width="9.28515625" style="2" customWidth="1"/>
    <col min="15384" max="15384" width="11.85546875" style="2" customWidth="1"/>
    <col min="15385" max="15385" width="11.28515625" style="2" bestFit="1" customWidth="1"/>
    <col min="15386" max="15386" width="19.7109375" style="2" customWidth="1"/>
    <col min="15387" max="15387" width="17.42578125" style="2" customWidth="1"/>
    <col min="15388" max="15618" width="9.140625" style="2"/>
    <col min="15619" max="15620" width="3.42578125" style="2" customWidth="1"/>
    <col min="15621" max="15621" width="2.85546875" style="2" customWidth="1"/>
    <col min="15622" max="15622" width="2.28515625" style="2" customWidth="1"/>
    <col min="15623" max="15623" width="1.85546875" style="2" customWidth="1"/>
    <col min="15624" max="15624" width="9.140625" style="2" customWidth="1"/>
    <col min="15625" max="15625" width="2" style="2" customWidth="1"/>
    <col min="15626" max="15626" width="0" style="2" hidden="1" customWidth="1"/>
    <col min="15627" max="15627" width="1" style="2" customWidth="1"/>
    <col min="15628" max="15628" width="31" style="2" customWidth="1"/>
    <col min="15629" max="15629" width="3.42578125" style="2" customWidth="1"/>
    <col min="15630" max="15630" width="3.85546875" style="2" customWidth="1"/>
    <col min="15631" max="15631" width="2.7109375" style="2" customWidth="1"/>
    <col min="15632" max="15632" width="2.85546875" style="2" customWidth="1"/>
    <col min="15633" max="15633" width="3.85546875" style="2" customWidth="1"/>
    <col min="15634" max="15634" width="2.85546875" style="2" customWidth="1"/>
    <col min="15635" max="15635" width="2.42578125" style="2" customWidth="1"/>
    <col min="15636" max="15636" width="1.140625" style="2" customWidth="1"/>
    <col min="15637" max="15637" width="8.140625" style="2" customWidth="1"/>
    <col min="15638" max="15638" width="7.42578125" style="2" customWidth="1"/>
    <col min="15639" max="15639" width="9.28515625" style="2" customWidth="1"/>
    <col min="15640" max="15640" width="11.85546875" style="2" customWidth="1"/>
    <col min="15641" max="15641" width="11.28515625" style="2" bestFit="1" customWidth="1"/>
    <col min="15642" max="15642" width="19.7109375" style="2" customWidth="1"/>
    <col min="15643" max="15643" width="17.42578125" style="2" customWidth="1"/>
    <col min="15644" max="15874" width="9.140625" style="2"/>
    <col min="15875" max="15876" width="3.42578125" style="2" customWidth="1"/>
    <col min="15877" max="15877" width="2.85546875" style="2" customWidth="1"/>
    <col min="15878" max="15878" width="2.28515625" style="2" customWidth="1"/>
    <col min="15879" max="15879" width="1.85546875" style="2" customWidth="1"/>
    <col min="15880" max="15880" width="9.140625" style="2" customWidth="1"/>
    <col min="15881" max="15881" width="2" style="2" customWidth="1"/>
    <col min="15882" max="15882" width="0" style="2" hidden="1" customWidth="1"/>
    <col min="15883" max="15883" width="1" style="2" customWidth="1"/>
    <col min="15884" max="15884" width="31" style="2" customWidth="1"/>
    <col min="15885" max="15885" width="3.42578125" style="2" customWidth="1"/>
    <col min="15886" max="15886" width="3.85546875" style="2" customWidth="1"/>
    <col min="15887" max="15887" width="2.7109375" style="2" customWidth="1"/>
    <col min="15888" max="15888" width="2.85546875" style="2" customWidth="1"/>
    <col min="15889" max="15889" width="3.85546875" style="2" customWidth="1"/>
    <col min="15890" max="15890" width="2.85546875" style="2" customWidth="1"/>
    <col min="15891" max="15891" width="2.42578125" style="2" customWidth="1"/>
    <col min="15892" max="15892" width="1.140625" style="2" customWidth="1"/>
    <col min="15893" max="15893" width="8.140625" style="2" customWidth="1"/>
    <col min="15894" max="15894" width="7.42578125" style="2" customWidth="1"/>
    <col min="15895" max="15895" width="9.28515625" style="2" customWidth="1"/>
    <col min="15896" max="15896" width="11.85546875" style="2" customWidth="1"/>
    <col min="15897" max="15897" width="11.28515625" style="2" bestFit="1" customWidth="1"/>
    <col min="15898" max="15898" width="19.7109375" style="2" customWidth="1"/>
    <col min="15899" max="15899" width="17.42578125" style="2" customWidth="1"/>
    <col min="15900" max="16130" width="9.140625" style="2"/>
    <col min="16131" max="16132" width="3.42578125" style="2" customWidth="1"/>
    <col min="16133" max="16133" width="2.85546875" style="2" customWidth="1"/>
    <col min="16134" max="16134" width="2.28515625" style="2" customWidth="1"/>
    <col min="16135" max="16135" width="1.85546875" style="2" customWidth="1"/>
    <col min="16136" max="16136" width="9.140625" style="2" customWidth="1"/>
    <col min="16137" max="16137" width="2" style="2" customWidth="1"/>
    <col min="16138" max="16138" width="0" style="2" hidden="1" customWidth="1"/>
    <col min="16139" max="16139" width="1" style="2" customWidth="1"/>
    <col min="16140" max="16140" width="31" style="2" customWidth="1"/>
    <col min="16141" max="16141" width="3.42578125" style="2" customWidth="1"/>
    <col min="16142" max="16142" width="3.85546875" style="2" customWidth="1"/>
    <col min="16143" max="16143" width="2.7109375" style="2" customWidth="1"/>
    <col min="16144" max="16144" width="2.85546875" style="2" customWidth="1"/>
    <col min="16145" max="16145" width="3.85546875" style="2" customWidth="1"/>
    <col min="16146" max="16146" width="2.85546875" style="2" customWidth="1"/>
    <col min="16147" max="16147" width="2.42578125" style="2" customWidth="1"/>
    <col min="16148" max="16148" width="1.140625" style="2" customWidth="1"/>
    <col min="16149" max="16149" width="8.140625" style="2" customWidth="1"/>
    <col min="16150" max="16150" width="7.42578125" style="2" customWidth="1"/>
    <col min="16151" max="16151" width="9.28515625" style="2" customWidth="1"/>
    <col min="16152" max="16152" width="11.85546875" style="2" customWidth="1"/>
    <col min="16153" max="16153" width="11.28515625" style="2" bestFit="1" customWidth="1"/>
    <col min="16154" max="16154" width="19.7109375" style="2" customWidth="1"/>
    <col min="16155" max="16155" width="17.42578125" style="2" customWidth="1"/>
    <col min="16156" max="16384" width="9.140625" style="2"/>
  </cols>
  <sheetData>
    <row r="1" spans="1:24" ht="12.75" customHeight="1" x14ac:dyDescent="0.2">
      <c r="A1" s="547" t="s">
        <v>17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9"/>
      <c r="X1" s="133" t="s">
        <v>18</v>
      </c>
    </row>
    <row r="2" spans="1:24" ht="15.75" customHeight="1" x14ac:dyDescent="0.2">
      <c r="A2" s="533" t="s">
        <v>19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5"/>
      <c r="X2" s="38" t="s">
        <v>20</v>
      </c>
    </row>
    <row r="3" spans="1:24" ht="15.75" customHeight="1" x14ac:dyDescent="0.2">
      <c r="A3" s="526" t="s">
        <v>21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38"/>
    </row>
    <row r="4" spans="1:24" x14ac:dyDescent="0.2">
      <c r="A4" s="526" t="s">
        <v>229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X4" s="538"/>
    </row>
    <row r="5" spans="1:24" ht="14.1" customHeight="1" x14ac:dyDescent="0.2">
      <c r="A5" s="12" t="s">
        <v>22</v>
      </c>
      <c r="B5" s="13"/>
      <c r="C5" s="13"/>
      <c r="D5" s="13"/>
      <c r="E5" s="13"/>
      <c r="F5" s="13"/>
      <c r="G5" s="13" t="s">
        <v>23</v>
      </c>
      <c r="H5" s="13"/>
      <c r="I5" s="13"/>
      <c r="J5" s="16">
        <v>207</v>
      </c>
      <c r="K5" s="13"/>
      <c r="L5" s="14" t="s">
        <v>213</v>
      </c>
      <c r="M5" s="13"/>
      <c r="N5" s="13"/>
      <c r="O5" s="13"/>
      <c r="P5" s="13"/>
      <c r="Q5" s="13"/>
      <c r="R5" s="15"/>
      <c r="S5" s="13"/>
      <c r="T5" s="14"/>
      <c r="U5" s="13"/>
      <c r="V5" s="13"/>
      <c r="W5" s="13"/>
      <c r="X5" s="15"/>
    </row>
    <row r="6" spans="1:24" ht="14.1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6"/>
      <c r="K6" s="13"/>
      <c r="L6" s="13"/>
      <c r="M6" s="13"/>
      <c r="N6" s="13"/>
      <c r="O6" s="13"/>
      <c r="P6" s="13"/>
      <c r="Q6" s="13"/>
      <c r="R6" s="146"/>
      <c r="S6" s="13"/>
      <c r="T6" s="13"/>
      <c r="U6" s="13"/>
      <c r="V6" s="13"/>
      <c r="W6" s="13"/>
      <c r="X6" s="15"/>
    </row>
    <row r="7" spans="1:24" ht="14.1" customHeight="1" x14ac:dyDescent="0.2">
      <c r="A7" s="17" t="s">
        <v>25</v>
      </c>
      <c r="B7" s="18"/>
      <c r="C7" s="18"/>
      <c r="D7" s="18"/>
      <c r="E7" s="18"/>
      <c r="F7" s="18"/>
      <c r="G7" s="18" t="s">
        <v>23</v>
      </c>
      <c r="H7" s="18"/>
      <c r="I7" s="18"/>
      <c r="J7" s="481">
        <v>207.05</v>
      </c>
      <c r="K7" s="19"/>
      <c r="L7" s="19" t="s">
        <v>26</v>
      </c>
      <c r="M7" s="18"/>
      <c r="N7" s="18"/>
      <c r="O7" s="18"/>
      <c r="P7" s="18"/>
      <c r="Q7" s="18"/>
      <c r="R7" s="18"/>
      <c r="S7" s="19"/>
      <c r="T7" s="19"/>
      <c r="U7" s="18"/>
      <c r="V7" s="18"/>
      <c r="W7" s="18"/>
      <c r="X7" s="20"/>
    </row>
    <row r="8" spans="1:24" ht="14.1" customHeight="1" x14ac:dyDescent="0.2">
      <c r="A8" s="17" t="s">
        <v>27</v>
      </c>
      <c r="B8" s="18"/>
      <c r="C8" s="18"/>
      <c r="D8" s="18"/>
      <c r="E8" s="18"/>
      <c r="F8" s="18"/>
      <c r="G8" s="18" t="s">
        <v>28</v>
      </c>
      <c r="H8" s="18"/>
      <c r="I8" s="18"/>
      <c r="J8" s="18" t="s">
        <v>287</v>
      </c>
      <c r="K8" s="19"/>
      <c r="L8" s="19" t="s">
        <v>26</v>
      </c>
      <c r="M8" s="18"/>
      <c r="N8" s="18"/>
      <c r="O8" s="18"/>
      <c r="P8" s="18"/>
      <c r="Q8" s="18"/>
      <c r="R8" s="18"/>
      <c r="S8" s="19"/>
      <c r="T8" s="19"/>
      <c r="U8" s="18"/>
      <c r="V8" s="18"/>
      <c r="W8" s="18"/>
      <c r="X8" s="20"/>
    </row>
    <row r="9" spans="1:24" ht="14.1" customHeight="1" x14ac:dyDescent="0.2">
      <c r="A9" s="17" t="s">
        <v>29</v>
      </c>
      <c r="B9" s="18"/>
      <c r="C9" s="18"/>
      <c r="D9" s="18"/>
      <c r="E9" s="18"/>
      <c r="F9" s="18"/>
      <c r="G9" s="18" t="s">
        <v>23</v>
      </c>
      <c r="H9" s="18"/>
      <c r="I9" s="18"/>
      <c r="J9" s="18" t="s">
        <v>333</v>
      </c>
      <c r="K9" s="18"/>
      <c r="L9" s="574" t="s">
        <v>274</v>
      </c>
      <c r="M9" s="574"/>
      <c r="N9" s="574"/>
      <c r="O9" s="574"/>
      <c r="P9" s="574"/>
      <c r="Q9" s="574"/>
      <c r="R9" s="574"/>
      <c r="S9" s="574"/>
      <c r="T9" s="574"/>
      <c r="U9" s="574"/>
      <c r="V9" s="574"/>
      <c r="W9" s="574"/>
      <c r="X9" s="575"/>
    </row>
    <row r="10" spans="1:24" ht="14.1" customHeight="1" x14ac:dyDescent="0.2">
      <c r="A10" s="17" t="s">
        <v>30</v>
      </c>
      <c r="B10" s="18"/>
      <c r="C10" s="18"/>
      <c r="D10" s="18"/>
      <c r="E10" s="18"/>
      <c r="F10" s="18"/>
      <c r="G10" s="18" t="s">
        <v>23</v>
      </c>
      <c r="H10" s="18"/>
      <c r="I10" s="18"/>
      <c r="J10" s="18" t="s">
        <v>335</v>
      </c>
      <c r="K10" s="19"/>
      <c r="L10" s="19" t="s">
        <v>334</v>
      </c>
      <c r="M10" s="18"/>
      <c r="N10" s="18"/>
      <c r="O10" s="18"/>
      <c r="P10" s="18"/>
      <c r="Q10" s="18"/>
      <c r="R10" s="20"/>
      <c r="S10" s="19"/>
      <c r="T10" s="19"/>
      <c r="U10" s="18"/>
      <c r="V10" s="18"/>
      <c r="W10" s="18"/>
      <c r="X10" s="20"/>
    </row>
    <row r="11" spans="1:24" ht="14.1" customHeight="1" x14ac:dyDescent="0.2">
      <c r="A11" s="17" t="s">
        <v>31</v>
      </c>
      <c r="B11" s="18"/>
      <c r="C11" s="18"/>
      <c r="D11" s="18"/>
      <c r="E11" s="18"/>
      <c r="F11" s="18"/>
      <c r="G11" s="18" t="s">
        <v>23</v>
      </c>
      <c r="H11" s="18"/>
      <c r="I11" s="18"/>
      <c r="J11" s="18" t="s">
        <v>230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20"/>
    </row>
    <row r="12" spans="1:24" ht="14.1" customHeight="1" x14ac:dyDescent="0.2">
      <c r="A12" s="17" t="s">
        <v>32</v>
      </c>
      <c r="B12" s="18"/>
      <c r="C12" s="18"/>
      <c r="D12" s="18"/>
      <c r="E12" s="18"/>
      <c r="F12" s="18"/>
      <c r="G12" s="18" t="s">
        <v>23</v>
      </c>
      <c r="H12" s="18"/>
      <c r="I12" s="18"/>
      <c r="J12" s="18" t="s">
        <v>26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0"/>
    </row>
    <row r="13" spans="1:24" ht="14.1" customHeight="1" x14ac:dyDescent="0.2">
      <c r="A13" s="12" t="s">
        <v>33</v>
      </c>
      <c r="B13" s="13"/>
      <c r="C13" s="13"/>
      <c r="D13" s="13"/>
      <c r="E13" s="13"/>
      <c r="F13" s="13"/>
      <c r="G13" s="13" t="s">
        <v>23</v>
      </c>
      <c r="H13" s="13"/>
      <c r="I13" s="13"/>
      <c r="J13" s="13" t="s">
        <v>231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5"/>
    </row>
    <row r="14" spans="1:24" ht="19.5" customHeight="1" x14ac:dyDescent="0.2">
      <c r="A14" s="515" t="s">
        <v>34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  <c r="T14" s="516"/>
      <c r="U14" s="516"/>
      <c r="V14" s="516"/>
      <c r="W14" s="516"/>
      <c r="X14" s="517"/>
    </row>
    <row r="15" spans="1:24" ht="14.1" customHeight="1" x14ac:dyDescent="0.2">
      <c r="A15" s="21" t="s">
        <v>35</v>
      </c>
      <c r="B15" s="22"/>
      <c r="C15" s="22"/>
      <c r="D15" s="23"/>
      <c r="E15" s="23"/>
      <c r="F15" s="23"/>
      <c r="G15" s="518" t="s">
        <v>36</v>
      </c>
      <c r="H15" s="519"/>
      <c r="I15" s="519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20"/>
      <c r="U15" s="520"/>
      <c r="V15" s="518" t="s">
        <v>37</v>
      </c>
      <c r="W15" s="520"/>
      <c r="X15" s="521"/>
    </row>
    <row r="16" spans="1:24" ht="15" customHeight="1" x14ac:dyDescent="0.2">
      <c r="A16" s="611" t="s">
        <v>38</v>
      </c>
      <c r="B16" s="612"/>
      <c r="C16" s="612"/>
      <c r="D16" s="612"/>
      <c r="E16" s="612"/>
      <c r="F16" s="613"/>
      <c r="G16" s="28"/>
      <c r="H16" s="28"/>
      <c r="I16" s="28"/>
      <c r="J16" s="584" t="s">
        <v>192</v>
      </c>
      <c r="K16" s="584"/>
      <c r="L16" s="584"/>
      <c r="M16" s="584"/>
      <c r="N16" s="584"/>
      <c r="O16" s="584"/>
      <c r="P16" s="584"/>
      <c r="Q16" s="584"/>
      <c r="R16" s="584"/>
      <c r="S16" s="584"/>
      <c r="T16" s="584"/>
      <c r="U16" s="585"/>
      <c r="V16" s="162"/>
      <c r="W16" s="163">
        <v>1</v>
      </c>
      <c r="X16" s="164"/>
    </row>
    <row r="17" spans="1:26" ht="24.95" customHeight="1" x14ac:dyDescent="0.2">
      <c r="A17" s="581"/>
      <c r="B17" s="582"/>
      <c r="C17" s="582"/>
      <c r="D17" s="582"/>
      <c r="E17" s="582"/>
      <c r="F17" s="583"/>
      <c r="G17" s="28"/>
      <c r="H17" s="28"/>
      <c r="I17" s="28"/>
      <c r="J17" s="584" t="s">
        <v>191</v>
      </c>
      <c r="K17" s="584"/>
      <c r="L17" s="584"/>
      <c r="M17" s="584"/>
      <c r="N17" s="584"/>
      <c r="O17" s="584"/>
      <c r="P17" s="584"/>
      <c r="Q17" s="584"/>
      <c r="R17" s="584"/>
      <c r="S17" s="584"/>
      <c r="T17" s="584"/>
      <c r="U17" s="585"/>
      <c r="V17" s="162"/>
      <c r="W17" s="163">
        <v>1</v>
      </c>
      <c r="X17" s="164"/>
    </row>
    <row r="18" spans="1:26" ht="14.1" customHeight="1" x14ac:dyDescent="0.2">
      <c r="A18" s="27" t="s">
        <v>39</v>
      </c>
      <c r="B18" s="28"/>
      <c r="C18" s="28"/>
      <c r="D18" s="28"/>
      <c r="E18" s="28"/>
      <c r="F18" s="29"/>
      <c r="G18" s="28"/>
      <c r="H18" s="28"/>
      <c r="I18" s="28"/>
      <c r="J18" s="28" t="s">
        <v>40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9"/>
      <c r="V18" s="524">
        <f>X33</f>
        <v>60000000</v>
      </c>
      <c r="W18" s="525"/>
      <c r="X18" s="30"/>
      <c r="Z18" s="2">
        <v>60000000</v>
      </c>
    </row>
    <row r="19" spans="1:26" ht="14.1" customHeight="1" x14ac:dyDescent="0.2">
      <c r="A19" s="150" t="s">
        <v>41</v>
      </c>
      <c r="B19" s="151"/>
      <c r="C19" s="151"/>
      <c r="D19" s="151"/>
      <c r="E19" s="151"/>
      <c r="F19" s="152"/>
      <c r="G19" s="151"/>
      <c r="H19" s="151"/>
      <c r="I19" s="151"/>
      <c r="J19" s="51" t="s">
        <v>336</v>
      </c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2"/>
      <c r="V19" s="153">
        <v>70</v>
      </c>
      <c r="W19" s="151" t="s">
        <v>131</v>
      </c>
      <c r="X19" s="154"/>
    </row>
    <row r="20" spans="1:26" ht="14.1" customHeight="1" x14ac:dyDescent="0.2">
      <c r="A20" s="183"/>
      <c r="B20" s="33"/>
      <c r="C20" s="33"/>
      <c r="D20" s="33"/>
      <c r="E20" s="33"/>
      <c r="F20" s="184"/>
      <c r="G20" s="33"/>
      <c r="H20" s="33"/>
      <c r="I20" s="33"/>
      <c r="J20" s="33" t="s">
        <v>337</v>
      </c>
      <c r="K20" s="13"/>
      <c r="L20" s="33"/>
      <c r="M20" s="33"/>
      <c r="N20" s="33"/>
      <c r="O20" s="33"/>
      <c r="P20" s="33"/>
      <c r="Q20" s="33"/>
      <c r="R20" s="33"/>
      <c r="S20" s="33"/>
      <c r="T20" s="33"/>
      <c r="U20" s="184"/>
      <c r="V20" s="185">
        <v>70</v>
      </c>
      <c r="W20" s="33" t="s">
        <v>131</v>
      </c>
      <c r="X20" s="186"/>
    </row>
    <row r="21" spans="1:26" ht="14.1" customHeight="1" x14ac:dyDescent="0.2">
      <c r="A21" s="183"/>
      <c r="B21" s="33"/>
      <c r="C21" s="33"/>
      <c r="D21" s="33"/>
      <c r="E21" s="33"/>
      <c r="F21" s="184"/>
      <c r="G21" s="33"/>
      <c r="H21" s="33"/>
      <c r="I21" s="33"/>
      <c r="J21" s="33" t="s">
        <v>338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184"/>
      <c r="V21" s="185">
        <v>42</v>
      </c>
      <c r="W21" s="33" t="s">
        <v>131</v>
      </c>
      <c r="X21" s="186"/>
    </row>
    <row r="22" spans="1:26" ht="14.1" customHeight="1" x14ac:dyDescent="0.2">
      <c r="A22" s="158"/>
      <c r="B22" s="98"/>
      <c r="C22" s="98"/>
      <c r="D22" s="98"/>
      <c r="E22" s="98"/>
      <c r="F22" s="99"/>
      <c r="G22" s="98"/>
      <c r="H22" s="98"/>
      <c r="I22" s="98"/>
      <c r="J22" s="2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9"/>
      <c r="V22" s="159"/>
      <c r="W22" s="98"/>
      <c r="X22" s="160"/>
    </row>
    <row r="23" spans="1:26" ht="14.1" customHeight="1" x14ac:dyDescent="0.2">
      <c r="A23" s="31" t="s">
        <v>43</v>
      </c>
      <c r="B23" s="14"/>
      <c r="C23" s="14"/>
      <c r="D23" s="14"/>
      <c r="E23" s="14"/>
      <c r="F23" s="32"/>
      <c r="G23" s="14"/>
      <c r="H23" s="14"/>
      <c r="I23" s="14"/>
      <c r="J23" s="51" t="s">
        <v>339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32"/>
      <c r="V23" s="202"/>
      <c r="W23" s="204">
        <v>1</v>
      </c>
      <c r="X23" s="203"/>
    </row>
    <row r="24" spans="1:26" ht="14.1" customHeight="1" x14ac:dyDescent="0.2">
      <c r="A24" s="155"/>
      <c r="B24" s="51"/>
      <c r="C24" s="51"/>
      <c r="D24" s="51"/>
      <c r="E24" s="51"/>
      <c r="F24" s="52"/>
      <c r="G24" s="51"/>
      <c r="H24" s="51"/>
      <c r="I24" s="51"/>
      <c r="J24" s="33" t="s">
        <v>340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2"/>
      <c r="V24" s="260"/>
      <c r="W24" s="261">
        <v>1</v>
      </c>
      <c r="X24" s="262"/>
    </row>
    <row r="25" spans="1:26" ht="14.1" customHeight="1" x14ac:dyDescent="0.2">
      <c r="A25" s="155"/>
      <c r="B25" s="51"/>
      <c r="C25" s="51"/>
      <c r="D25" s="51"/>
      <c r="E25" s="51"/>
      <c r="F25" s="52"/>
      <c r="G25" s="51"/>
      <c r="H25" s="51"/>
      <c r="I25" s="51"/>
      <c r="J25" s="33" t="s">
        <v>341</v>
      </c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2"/>
      <c r="V25" s="263"/>
      <c r="W25" s="261">
        <v>1</v>
      </c>
      <c r="X25" s="264"/>
    </row>
    <row r="26" spans="1:26" ht="14.1" customHeight="1" thickBot="1" x14ac:dyDescent="0.25">
      <c r="A26" s="12"/>
      <c r="B26" s="13"/>
      <c r="C26" s="13"/>
      <c r="D26" s="13"/>
      <c r="E26" s="13"/>
      <c r="F26" s="170"/>
      <c r="G26" s="13"/>
      <c r="H26" s="13"/>
      <c r="I26" s="13"/>
      <c r="J26" s="28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70"/>
      <c r="V26" s="171"/>
      <c r="W26" s="172"/>
      <c r="X26" s="173"/>
    </row>
    <row r="27" spans="1:26" ht="14.1" customHeight="1" x14ac:dyDescent="0.2">
      <c r="A27" s="187" t="s">
        <v>45</v>
      </c>
      <c r="B27" s="188"/>
      <c r="C27" s="188"/>
      <c r="D27" s="188"/>
      <c r="E27" s="188"/>
      <c r="F27" s="189"/>
      <c r="G27" s="188"/>
      <c r="H27" s="188"/>
      <c r="I27" s="188"/>
      <c r="J27" s="188" t="s">
        <v>134</v>
      </c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9"/>
      <c r="V27" s="190"/>
      <c r="W27" s="205">
        <v>1</v>
      </c>
      <c r="X27" s="191"/>
    </row>
    <row r="28" spans="1:26" ht="27.75" customHeight="1" x14ac:dyDescent="0.2">
      <c r="A28" s="526" t="s">
        <v>46</v>
      </c>
      <c r="B28" s="527"/>
      <c r="C28" s="527"/>
      <c r="D28" s="527"/>
      <c r="E28" s="527"/>
      <c r="F28" s="527"/>
      <c r="G28" s="528"/>
      <c r="H28" s="528"/>
      <c r="I28" s="528"/>
      <c r="J28" s="528"/>
      <c r="K28" s="528"/>
      <c r="L28" s="528"/>
      <c r="M28" s="528"/>
      <c r="N28" s="528"/>
      <c r="O28" s="528"/>
      <c r="P28" s="528"/>
      <c r="Q28" s="528"/>
      <c r="R28" s="528"/>
      <c r="S28" s="528"/>
      <c r="T28" s="528"/>
      <c r="U28" s="528"/>
      <c r="V28" s="528"/>
      <c r="W28" s="528"/>
      <c r="X28" s="529"/>
    </row>
    <row r="29" spans="1:26" ht="14.1" customHeight="1" x14ac:dyDescent="0.2">
      <c r="A29" s="530" t="s">
        <v>47</v>
      </c>
      <c r="B29" s="531"/>
      <c r="C29" s="531"/>
      <c r="D29" s="531"/>
      <c r="E29" s="531"/>
      <c r="F29" s="532"/>
      <c r="G29" s="536" t="s">
        <v>48</v>
      </c>
      <c r="H29" s="531"/>
      <c r="I29" s="531"/>
      <c r="J29" s="531"/>
      <c r="K29" s="531"/>
      <c r="L29" s="531"/>
      <c r="M29" s="531"/>
      <c r="N29" s="531"/>
      <c r="O29" s="531"/>
      <c r="P29" s="531"/>
      <c r="Q29" s="531"/>
      <c r="R29" s="531"/>
      <c r="S29" s="531"/>
      <c r="T29" s="532"/>
      <c r="U29" s="527" t="s">
        <v>0</v>
      </c>
      <c r="V29" s="527"/>
      <c r="W29" s="527"/>
      <c r="X29" s="538" t="s">
        <v>1</v>
      </c>
    </row>
    <row r="30" spans="1:26" ht="24.75" customHeight="1" x14ac:dyDescent="0.2">
      <c r="A30" s="533"/>
      <c r="B30" s="534"/>
      <c r="C30" s="534"/>
      <c r="D30" s="534"/>
      <c r="E30" s="534"/>
      <c r="F30" s="535"/>
      <c r="G30" s="537"/>
      <c r="H30" s="534"/>
      <c r="I30" s="534"/>
      <c r="J30" s="534"/>
      <c r="K30" s="534"/>
      <c r="L30" s="534"/>
      <c r="M30" s="534"/>
      <c r="N30" s="534"/>
      <c r="O30" s="534"/>
      <c r="P30" s="534"/>
      <c r="Q30" s="534"/>
      <c r="R30" s="534"/>
      <c r="S30" s="534"/>
      <c r="T30" s="535"/>
      <c r="U30" s="36" t="s">
        <v>49</v>
      </c>
      <c r="V30" s="36" t="s">
        <v>50</v>
      </c>
      <c r="W30" s="36" t="s">
        <v>51</v>
      </c>
      <c r="X30" s="538"/>
    </row>
    <row r="31" spans="1:26" ht="14.1" customHeight="1" x14ac:dyDescent="0.2">
      <c r="A31" s="539">
        <v>1</v>
      </c>
      <c r="B31" s="540"/>
      <c r="C31" s="540"/>
      <c r="D31" s="540"/>
      <c r="E31" s="540"/>
      <c r="F31" s="541"/>
      <c r="G31" s="528">
        <v>2</v>
      </c>
      <c r="H31" s="528"/>
      <c r="I31" s="528"/>
      <c r="J31" s="528"/>
      <c r="K31" s="528"/>
      <c r="L31" s="528"/>
      <c r="M31" s="528"/>
      <c r="N31" s="528"/>
      <c r="O31" s="528"/>
      <c r="P31" s="528"/>
      <c r="Q31" s="528"/>
      <c r="R31" s="528"/>
      <c r="S31" s="528"/>
      <c r="T31" s="528"/>
      <c r="U31" s="37">
        <v>3</v>
      </c>
      <c r="V31" s="37">
        <v>4</v>
      </c>
      <c r="W31" s="37">
        <v>5</v>
      </c>
      <c r="X31" s="38">
        <v>6</v>
      </c>
    </row>
    <row r="32" spans="1:26" ht="14.1" customHeight="1" x14ac:dyDescent="0.2">
      <c r="A32" s="39"/>
      <c r="B32" s="181"/>
      <c r="C32" s="181"/>
      <c r="D32" s="181"/>
      <c r="E32" s="181"/>
      <c r="F32" s="41"/>
      <c r="G32" s="42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4"/>
      <c r="U32" s="45"/>
      <c r="V32" s="45"/>
      <c r="W32" s="45"/>
      <c r="X32" s="46"/>
    </row>
    <row r="33" spans="1:27" ht="14.1" customHeight="1" x14ac:dyDescent="0.2">
      <c r="A33" s="482" t="s">
        <v>363</v>
      </c>
      <c r="B33" s="266"/>
      <c r="C33" s="266"/>
      <c r="D33" s="266"/>
      <c r="E33" s="266"/>
      <c r="F33" s="267"/>
      <c r="G33" s="268" t="s">
        <v>52</v>
      </c>
      <c r="H33" s="269"/>
      <c r="I33" s="269"/>
      <c r="J33" s="269"/>
      <c r="K33" s="255"/>
      <c r="L33" s="255"/>
      <c r="M33" s="255"/>
      <c r="N33" s="255"/>
      <c r="O33" s="255"/>
      <c r="P33" s="255"/>
      <c r="Q33" s="255"/>
      <c r="R33" s="255"/>
      <c r="S33" s="255"/>
      <c r="T33" s="270"/>
      <c r="U33" s="271"/>
      <c r="V33" s="272"/>
      <c r="W33" s="272"/>
      <c r="X33" s="273">
        <f>SUM(X35+X48)</f>
        <v>60000000</v>
      </c>
      <c r="Z33" s="11">
        <v>60000000</v>
      </c>
    </row>
    <row r="34" spans="1:27" ht="14.1" customHeight="1" x14ac:dyDescent="0.2">
      <c r="A34" s="482" t="s">
        <v>364</v>
      </c>
      <c r="B34" s="266"/>
      <c r="C34" s="266"/>
      <c r="D34" s="266"/>
      <c r="E34" s="266"/>
      <c r="F34" s="267"/>
      <c r="G34" s="268" t="s">
        <v>53</v>
      </c>
      <c r="H34" s="269"/>
      <c r="I34" s="269"/>
      <c r="J34" s="269"/>
      <c r="K34" s="255"/>
      <c r="L34" s="255"/>
      <c r="M34" s="255"/>
      <c r="N34" s="255"/>
      <c r="O34" s="255"/>
      <c r="P34" s="255"/>
      <c r="Q34" s="255"/>
      <c r="R34" s="255"/>
      <c r="S34" s="255"/>
      <c r="T34" s="270"/>
      <c r="U34" s="271"/>
      <c r="V34" s="272"/>
      <c r="W34" s="272"/>
      <c r="X34" s="273">
        <f>X35+X48</f>
        <v>60000000</v>
      </c>
      <c r="Z34" s="11">
        <f>X33</f>
        <v>60000000</v>
      </c>
    </row>
    <row r="35" spans="1:27" ht="14.1" customHeight="1" x14ac:dyDescent="0.2">
      <c r="A35" s="482" t="s">
        <v>365</v>
      </c>
      <c r="B35" s="266"/>
      <c r="C35" s="266"/>
      <c r="D35" s="266"/>
      <c r="E35" s="266"/>
      <c r="F35" s="274"/>
      <c r="G35" s="268" t="s">
        <v>54</v>
      </c>
      <c r="H35" s="269"/>
      <c r="I35" s="269"/>
      <c r="J35" s="269"/>
      <c r="K35" s="255"/>
      <c r="L35" s="255"/>
      <c r="M35" s="255"/>
      <c r="N35" s="255"/>
      <c r="O35" s="255"/>
      <c r="P35" s="255"/>
      <c r="Q35" s="255"/>
      <c r="R35" s="255"/>
      <c r="S35" s="255"/>
      <c r="T35" s="270"/>
      <c r="U35" s="271"/>
      <c r="V35" s="272"/>
      <c r="W35" s="272"/>
      <c r="X35" s="273">
        <f>X36</f>
        <v>11400000</v>
      </c>
      <c r="Z35" s="11"/>
    </row>
    <row r="36" spans="1:27" ht="14.1" customHeight="1" x14ac:dyDescent="0.2">
      <c r="A36" s="482" t="s">
        <v>366</v>
      </c>
      <c r="B36" s="266"/>
      <c r="C36" s="266"/>
      <c r="D36" s="266"/>
      <c r="E36" s="266"/>
      <c r="F36" s="274"/>
      <c r="G36" s="268" t="s">
        <v>55</v>
      </c>
      <c r="H36" s="269"/>
      <c r="I36" s="269"/>
      <c r="J36" s="269"/>
      <c r="K36" s="255"/>
      <c r="L36" s="255"/>
      <c r="M36" s="255"/>
      <c r="N36" s="255"/>
      <c r="O36" s="255"/>
      <c r="P36" s="255"/>
      <c r="Q36" s="255"/>
      <c r="R36" s="255"/>
      <c r="S36" s="255"/>
      <c r="T36" s="270"/>
      <c r="U36" s="271"/>
      <c r="V36" s="272"/>
      <c r="W36" s="272"/>
      <c r="X36" s="273">
        <f>X37+X42</f>
        <v>11400000</v>
      </c>
      <c r="Z36" s="11">
        <f>Z33-Z34</f>
        <v>0</v>
      </c>
      <c r="AA36" s="2" t="s">
        <v>243</v>
      </c>
    </row>
    <row r="37" spans="1:27" ht="15" customHeight="1" x14ac:dyDescent="0.2">
      <c r="A37" s="410" t="s">
        <v>367</v>
      </c>
      <c r="B37" s="266"/>
      <c r="C37" s="266"/>
      <c r="D37" s="266"/>
      <c r="E37" s="266"/>
      <c r="F37" s="274"/>
      <c r="G37" s="269" t="s">
        <v>8</v>
      </c>
      <c r="H37" s="269"/>
      <c r="I37" s="269"/>
      <c r="J37" s="269"/>
      <c r="K37" s="255"/>
      <c r="L37" s="255"/>
      <c r="M37" s="255"/>
      <c r="N37" s="255"/>
      <c r="O37" s="255"/>
      <c r="P37" s="255"/>
      <c r="Q37" s="255"/>
      <c r="R37" s="255"/>
      <c r="S37" s="255"/>
      <c r="T37" s="270"/>
      <c r="U37" s="271"/>
      <c r="V37" s="272"/>
      <c r="W37" s="272"/>
      <c r="X37" s="275">
        <f>X38</f>
        <v>6900000</v>
      </c>
    </row>
    <row r="38" spans="1:27" ht="14.1" customHeight="1" x14ac:dyDescent="0.2">
      <c r="A38" s="276"/>
      <c r="B38" s="277"/>
      <c r="C38" s="277"/>
      <c r="D38" s="277"/>
      <c r="E38" s="277"/>
      <c r="F38" s="274"/>
      <c r="G38" s="255"/>
      <c r="H38" s="269"/>
      <c r="I38" s="269"/>
      <c r="J38" s="269" t="s">
        <v>8</v>
      </c>
      <c r="K38" s="255"/>
      <c r="L38" s="255"/>
      <c r="M38" s="255"/>
      <c r="N38" s="255"/>
      <c r="O38" s="255"/>
      <c r="P38" s="255"/>
      <c r="Q38" s="255"/>
      <c r="R38" s="255"/>
      <c r="S38" s="255"/>
      <c r="T38" s="270"/>
      <c r="U38" s="271"/>
      <c r="V38" s="272"/>
      <c r="W38" s="272"/>
      <c r="X38" s="278">
        <f>SUM(X39:X41)</f>
        <v>6900000</v>
      </c>
    </row>
    <row r="39" spans="1:27" ht="14.1" customHeight="1" x14ac:dyDescent="0.2">
      <c r="A39" s="279"/>
      <c r="B39" s="277"/>
      <c r="C39" s="277"/>
      <c r="D39" s="277"/>
      <c r="E39" s="277"/>
      <c r="F39" s="274"/>
      <c r="G39" s="280"/>
      <c r="H39" s="269"/>
      <c r="I39" s="269"/>
      <c r="J39" s="255" t="s">
        <v>61</v>
      </c>
      <c r="K39" s="281">
        <v>1</v>
      </c>
      <c r="L39" s="281" t="s">
        <v>56</v>
      </c>
      <c r="M39" s="281" t="s">
        <v>57</v>
      </c>
      <c r="N39" s="281">
        <v>12</v>
      </c>
      <c r="O39" s="255"/>
      <c r="P39" s="255" t="s">
        <v>16</v>
      </c>
      <c r="Q39" s="255"/>
      <c r="R39" s="255"/>
      <c r="S39" s="255"/>
      <c r="T39" s="270"/>
      <c r="U39" s="282">
        <f>K39*N39</f>
        <v>12</v>
      </c>
      <c r="V39" s="271" t="s">
        <v>9</v>
      </c>
      <c r="W39" s="283">
        <v>225000</v>
      </c>
      <c r="X39" s="284">
        <f>U39*W39</f>
        <v>2700000</v>
      </c>
    </row>
    <row r="40" spans="1:27" ht="14.1" customHeight="1" x14ac:dyDescent="0.2">
      <c r="A40" s="279"/>
      <c r="B40" s="277"/>
      <c r="C40" s="277"/>
      <c r="D40" s="277"/>
      <c r="E40" s="277"/>
      <c r="F40" s="274"/>
      <c r="G40" s="280"/>
      <c r="H40" s="269"/>
      <c r="I40" s="269"/>
      <c r="J40" s="255" t="s">
        <v>62</v>
      </c>
      <c r="K40" s="281">
        <v>1</v>
      </c>
      <c r="L40" s="281" t="s">
        <v>56</v>
      </c>
      <c r="M40" s="281" t="s">
        <v>57</v>
      </c>
      <c r="N40" s="281">
        <v>12</v>
      </c>
      <c r="O40" s="255"/>
      <c r="P40" s="255" t="s">
        <v>16</v>
      </c>
      <c r="Q40" s="255"/>
      <c r="R40" s="255"/>
      <c r="S40" s="255"/>
      <c r="T40" s="270"/>
      <c r="U40" s="282">
        <f>K40*N40</f>
        <v>12</v>
      </c>
      <c r="V40" s="271" t="s">
        <v>9</v>
      </c>
      <c r="W40" s="283">
        <v>150000</v>
      </c>
      <c r="X40" s="284">
        <f>U40*W40</f>
        <v>1800000</v>
      </c>
    </row>
    <row r="41" spans="1:27" ht="14.1" customHeight="1" x14ac:dyDescent="0.2">
      <c r="A41" s="279"/>
      <c r="B41" s="277"/>
      <c r="C41" s="277"/>
      <c r="D41" s="277"/>
      <c r="E41" s="277"/>
      <c r="F41" s="274"/>
      <c r="G41" s="280"/>
      <c r="H41" s="269"/>
      <c r="I41" s="269"/>
      <c r="J41" s="255" t="s">
        <v>63</v>
      </c>
      <c r="K41" s="281">
        <v>2</v>
      </c>
      <c r="L41" s="281" t="s">
        <v>56</v>
      </c>
      <c r="M41" s="281" t="s">
        <v>57</v>
      </c>
      <c r="N41" s="281">
        <v>12</v>
      </c>
      <c r="O41" s="255"/>
      <c r="P41" s="255" t="s">
        <v>16</v>
      </c>
      <c r="Q41" s="255"/>
      <c r="R41" s="255"/>
      <c r="S41" s="255"/>
      <c r="T41" s="270"/>
      <c r="U41" s="282">
        <f>K41*N41</f>
        <v>24</v>
      </c>
      <c r="V41" s="271" t="s">
        <v>9</v>
      </c>
      <c r="W41" s="283">
        <v>100000</v>
      </c>
      <c r="X41" s="284">
        <f>U41*W41</f>
        <v>2400000</v>
      </c>
    </row>
    <row r="42" spans="1:27" ht="14.1" customHeight="1" x14ac:dyDescent="0.2">
      <c r="A42" s="410" t="s">
        <v>367</v>
      </c>
      <c r="B42" s="277"/>
      <c r="C42" s="277"/>
      <c r="D42" s="277"/>
      <c r="E42" s="277"/>
      <c r="F42" s="274"/>
      <c r="G42" s="241" t="s">
        <v>361</v>
      </c>
      <c r="H42" s="79"/>
      <c r="I42" s="79"/>
      <c r="J42" s="79"/>
      <c r="K42" s="80"/>
      <c r="L42" s="80"/>
      <c r="M42" s="80"/>
      <c r="N42" s="80"/>
      <c r="O42" s="80"/>
      <c r="P42" s="255"/>
      <c r="Q42" s="255"/>
      <c r="R42" s="255"/>
      <c r="S42" s="255"/>
      <c r="T42" s="270"/>
      <c r="U42" s="282"/>
      <c r="V42" s="271"/>
      <c r="W42" s="283"/>
      <c r="X42" s="285">
        <f>SUM(X43:X46)</f>
        <v>4500000</v>
      </c>
    </row>
    <row r="43" spans="1:27" ht="14.1" customHeight="1" x14ac:dyDescent="0.2">
      <c r="A43" s="279"/>
      <c r="B43" s="277"/>
      <c r="C43" s="277"/>
      <c r="D43" s="277"/>
      <c r="E43" s="277"/>
      <c r="F43" s="274"/>
      <c r="G43" s="241"/>
      <c r="H43" s="79"/>
      <c r="I43" s="80" t="s">
        <v>64</v>
      </c>
      <c r="J43" s="80"/>
      <c r="K43" s="246">
        <v>1</v>
      </c>
      <c r="L43" s="246" t="s">
        <v>56</v>
      </c>
      <c r="M43" s="246" t="s">
        <v>57</v>
      </c>
      <c r="N43" s="246">
        <v>6</v>
      </c>
      <c r="O43" s="246" t="s">
        <v>58</v>
      </c>
      <c r="P43" s="255"/>
      <c r="Q43" s="255"/>
      <c r="R43" s="255"/>
      <c r="S43" s="255"/>
      <c r="T43" s="270"/>
      <c r="U43" s="282">
        <f>K43*N43</f>
        <v>6</v>
      </c>
      <c r="V43" s="82" t="s">
        <v>4</v>
      </c>
      <c r="W43" s="247">
        <v>175000</v>
      </c>
      <c r="X43" s="284">
        <f>U43*W43</f>
        <v>1050000</v>
      </c>
    </row>
    <row r="44" spans="1:27" ht="14.1" customHeight="1" x14ac:dyDescent="0.2">
      <c r="A44" s="279"/>
      <c r="B44" s="277"/>
      <c r="C44" s="277"/>
      <c r="D44" s="277"/>
      <c r="E44" s="277"/>
      <c r="F44" s="274"/>
      <c r="G44" s="241"/>
      <c r="H44" s="79"/>
      <c r="I44" s="80" t="s">
        <v>65</v>
      </c>
      <c r="J44" s="80"/>
      <c r="K44" s="246">
        <v>1</v>
      </c>
      <c r="L44" s="246" t="s">
        <v>56</v>
      </c>
      <c r="M44" s="246" t="s">
        <v>57</v>
      </c>
      <c r="N44" s="246">
        <v>6</v>
      </c>
      <c r="O44" s="246" t="s">
        <v>293</v>
      </c>
      <c r="P44" s="255"/>
      <c r="Q44" s="255"/>
      <c r="R44" s="255"/>
      <c r="S44" s="255"/>
      <c r="T44" s="270"/>
      <c r="U44" s="282">
        <f t="shared" ref="U44:U46" si="0">K44*N44</f>
        <v>6</v>
      </c>
      <c r="V44" s="82" t="s">
        <v>4</v>
      </c>
      <c r="W44" s="247">
        <v>150000</v>
      </c>
      <c r="X44" s="284">
        <f t="shared" ref="X44:X46" si="1">U44*W44</f>
        <v>900000</v>
      </c>
    </row>
    <row r="45" spans="1:27" ht="14.1" customHeight="1" x14ac:dyDescent="0.2">
      <c r="A45" s="279"/>
      <c r="B45" s="277"/>
      <c r="C45" s="277"/>
      <c r="D45" s="277"/>
      <c r="E45" s="277"/>
      <c r="F45" s="274"/>
      <c r="G45" s="165"/>
      <c r="H45" s="136"/>
      <c r="I45" s="136" t="s">
        <v>66</v>
      </c>
      <c r="J45" s="80"/>
      <c r="K45" s="246">
        <v>1</v>
      </c>
      <c r="L45" s="246" t="s">
        <v>56</v>
      </c>
      <c r="M45" s="246" t="s">
        <v>57</v>
      </c>
      <c r="N45" s="246">
        <v>6</v>
      </c>
      <c r="O45" s="246" t="s">
        <v>58</v>
      </c>
      <c r="P45" s="255"/>
      <c r="Q45" s="255"/>
      <c r="R45" s="255"/>
      <c r="S45" s="255"/>
      <c r="T45" s="270"/>
      <c r="U45" s="282">
        <f t="shared" si="0"/>
        <v>6</v>
      </c>
      <c r="V45" s="82" t="s">
        <v>4</v>
      </c>
      <c r="W45" s="248">
        <v>125000</v>
      </c>
      <c r="X45" s="284">
        <f t="shared" si="1"/>
        <v>750000</v>
      </c>
    </row>
    <row r="46" spans="1:27" ht="14.1" customHeight="1" x14ac:dyDescent="0.2">
      <c r="A46" s="279"/>
      <c r="B46" s="277"/>
      <c r="C46" s="277"/>
      <c r="D46" s="277"/>
      <c r="E46" s="277"/>
      <c r="F46" s="274"/>
      <c r="G46" s="165"/>
      <c r="H46" s="136"/>
      <c r="I46" s="136" t="s">
        <v>67</v>
      </c>
      <c r="J46" s="80"/>
      <c r="K46" s="246">
        <v>3</v>
      </c>
      <c r="L46" s="246" t="s">
        <v>56</v>
      </c>
      <c r="M46" s="246" t="s">
        <v>57</v>
      </c>
      <c r="N46" s="246">
        <v>6</v>
      </c>
      <c r="O46" s="246" t="s">
        <v>58</v>
      </c>
      <c r="P46" s="255"/>
      <c r="Q46" s="255"/>
      <c r="R46" s="255"/>
      <c r="S46" s="255"/>
      <c r="T46" s="270"/>
      <c r="U46" s="282">
        <f t="shared" si="0"/>
        <v>18</v>
      </c>
      <c r="V46" s="82" t="s">
        <v>4</v>
      </c>
      <c r="W46" s="248">
        <v>100000</v>
      </c>
      <c r="X46" s="284">
        <f t="shared" si="1"/>
        <v>1800000</v>
      </c>
    </row>
    <row r="47" spans="1:27" ht="14.1" customHeight="1" x14ac:dyDescent="0.2">
      <c r="A47" s="279"/>
      <c r="B47" s="277"/>
      <c r="C47" s="277"/>
      <c r="D47" s="277"/>
      <c r="E47" s="277"/>
      <c r="F47" s="274"/>
      <c r="G47" s="268"/>
      <c r="H47" s="269"/>
      <c r="I47" s="269"/>
      <c r="J47" s="269"/>
      <c r="K47" s="281"/>
      <c r="L47" s="255"/>
      <c r="M47" s="255"/>
      <c r="N47" s="255"/>
      <c r="O47" s="255"/>
      <c r="P47" s="255"/>
      <c r="Q47" s="255"/>
      <c r="R47" s="255"/>
      <c r="S47" s="255"/>
      <c r="T47" s="270"/>
      <c r="U47" s="271"/>
      <c r="V47" s="272"/>
      <c r="W47" s="272"/>
      <c r="X47" s="273"/>
    </row>
    <row r="48" spans="1:27" s="3" customFormat="1" ht="14.1" customHeight="1" x14ac:dyDescent="0.2">
      <c r="A48" s="482" t="s">
        <v>368</v>
      </c>
      <c r="B48" s="277"/>
      <c r="C48" s="277"/>
      <c r="D48" s="277"/>
      <c r="E48" s="277"/>
      <c r="F48" s="274"/>
      <c r="G48" s="286" t="s">
        <v>68</v>
      </c>
      <c r="H48" s="287"/>
      <c r="I48" s="287"/>
      <c r="J48" s="269"/>
      <c r="K48" s="255"/>
      <c r="L48" s="255"/>
      <c r="M48" s="255"/>
      <c r="N48" s="255"/>
      <c r="O48" s="255"/>
      <c r="P48" s="255"/>
      <c r="Q48" s="255"/>
      <c r="R48" s="255"/>
      <c r="S48" s="255"/>
      <c r="T48" s="288"/>
      <c r="U48" s="271"/>
      <c r="V48" s="271"/>
      <c r="W48" s="289"/>
      <c r="X48" s="285">
        <f>X49+X82+X100+X110+X115+X77</f>
        <v>48600000</v>
      </c>
    </row>
    <row r="49" spans="1:24" s="3" customFormat="1" ht="14.1" customHeight="1" x14ac:dyDescent="0.2">
      <c r="A49" s="482" t="s">
        <v>369</v>
      </c>
      <c r="B49" s="277"/>
      <c r="C49" s="277"/>
      <c r="D49" s="277"/>
      <c r="E49" s="277"/>
      <c r="F49" s="274"/>
      <c r="G49" s="286" t="s">
        <v>69</v>
      </c>
      <c r="H49" s="287"/>
      <c r="I49" s="287"/>
      <c r="J49" s="269"/>
      <c r="K49" s="255"/>
      <c r="L49" s="255"/>
      <c r="M49" s="255"/>
      <c r="N49" s="255"/>
      <c r="O49" s="255"/>
      <c r="P49" s="255"/>
      <c r="Q49" s="255"/>
      <c r="R49" s="255"/>
      <c r="S49" s="255"/>
      <c r="T49" s="288"/>
      <c r="U49" s="271"/>
      <c r="V49" s="271"/>
      <c r="W49" s="289"/>
      <c r="X49" s="285">
        <f>X50</f>
        <v>1925300</v>
      </c>
    </row>
    <row r="50" spans="1:24" s="3" customFormat="1" ht="14.1" customHeight="1" x14ac:dyDescent="0.2">
      <c r="A50" s="480" t="s">
        <v>370</v>
      </c>
      <c r="B50" s="277"/>
      <c r="C50" s="277"/>
      <c r="D50" s="277"/>
      <c r="E50" s="277"/>
      <c r="F50" s="274"/>
      <c r="G50" s="286" t="s">
        <v>70</v>
      </c>
      <c r="H50" s="287"/>
      <c r="I50" s="287"/>
      <c r="J50" s="269"/>
      <c r="K50" s="255"/>
      <c r="L50" s="255"/>
      <c r="M50" s="255"/>
      <c r="N50" s="255"/>
      <c r="O50" s="255"/>
      <c r="P50" s="255"/>
      <c r="Q50" s="255"/>
      <c r="R50" s="255"/>
      <c r="S50" s="255"/>
      <c r="T50" s="288"/>
      <c r="U50" s="271"/>
      <c r="V50" s="271"/>
      <c r="W50" s="289"/>
      <c r="X50" s="285">
        <f>SUM(X51:X75)</f>
        <v>1925300</v>
      </c>
    </row>
    <row r="51" spans="1:24" s="3" customFormat="1" ht="14.1" customHeight="1" x14ac:dyDescent="0.2">
      <c r="A51" s="279"/>
      <c r="B51" s="277"/>
      <c r="C51" s="277"/>
      <c r="D51" s="277"/>
      <c r="E51" s="277"/>
      <c r="F51" s="274"/>
      <c r="G51" s="290"/>
      <c r="H51" s="291"/>
      <c r="I51" s="291"/>
      <c r="J51" s="255" t="s">
        <v>71</v>
      </c>
      <c r="K51" s="255"/>
      <c r="L51" s="255"/>
      <c r="M51" s="255"/>
      <c r="N51" s="255"/>
      <c r="O51" s="255"/>
      <c r="P51" s="255"/>
      <c r="Q51" s="255"/>
      <c r="R51" s="255"/>
      <c r="S51" s="255"/>
      <c r="T51" s="288"/>
      <c r="U51" s="271">
        <v>10</v>
      </c>
      <c r="V51" s="271" t="s">
        <v>72</v>
      </c>
      <c r="W51" s="289">
        <v>57000</v>
      </c>
      <c r="X51" s="284">
        <f t="shared" ref="X51:X75" si="2">U51*W51</f>
        <v>570000</v>
      </c>
    </row>
    <row r="52" spans="1:24" s="3" customFormat="1" ht="14.1" customHeight="1" x14ac:dyDescent="0.2">
      <c r="A52" s="279"/>
      <c r="B52" s="277"/>
      <c r="C52" s="277"/>
      <c r="D52" s="277"/>
      <c r="E52" s="277"/>
      <c r="F52" s="274"/>
      <c r="G52" s="290"/>
      <c r="H52" s="291"/>
      <c r="I52" s="291"/>
      <c r="J52" s="255" t="s">
        <v>73</v>
      </c>
      <c r="K52" s="255"/>
      <c r="L52" s="255"/>
      <c r="M52" s="255"/>
      <c r="N52" s="255"/>
      <c r="O52" s="255"/>
      <c r="P52" s="255"/>
      <c r="Q52" s="255"/>
      <c r="R52" s="255"/>
      <c r="S52" s="255"/>
      <c r="T52" s="288"/>
      <c r="U52" s="271">
        <v>6</v>
      </c>
      <c r="V52" s="271" t="s">
        <v>74</v>
      </c>
      <c r="W52" s="289">
        <v>35000</v>
      </c>
      <c r="X52" s="284">
        <f t="shared" si="2"/>
        <v>210000</v>
      </c>
    </row>
    <row r="53" spans="1:24" s="3" customFormat="1" ht="14.1" customHeight="1" x14ac:dyDescent="0.2">
      <c r="A53" s="279"/>
      <c r="B53" s="277"/>
      <c r="C53" s="277"/>
      <c r="D53" s="277"/>
      <c r="E53" s="277"/>
      <c r="F53" s="274"/>
      <c r="G53" s="290"/>
      <c r="H53" s="291"/>
      <c r="I53" s="291"/>
      <c r="J53" s="255" t="s">
        <v>135</v>
      </c>
      <c r="K53" s="255"/>
      <c r="L53" s="255"/>
      <c r="M53" s="255"/>
      <c r="N53" s="255"/>
      <c r="O53" s="255"/>
      <c r="P53" s="255"/>
      <c r="Q53" s="255"/>
      <c r="R53" s="255"/>
      <c r="S53" s="255"/>
      <c r="T53" s="288"/>
      <c r="U53" s="271">
        <v>4</v>
      </c>
      <c r="V53" s="271" t="s">
        <v>10</v>
      </c>
      <c r="W53" s="289">
        <v>7000</v>
      </c>
      <c r="X53" s="284">
        <f t="shared" si="2"/>
        <v>28000</v>
      </c>
    </row>
    <row r="54" spans="1:24" s="3" customFormat="1" ht="14.1" customHeight="1" x14ac:dyDescent="0.2">
      <c r="A54" s="279"/>
      <c r="B54" s="277"/>
      <c r="C54" s="277"/>
      <c r="D54" s="277"/>
      <c r="E54" s="277"/>
      <c r="F54" s="274"/>
      <c r="G54" s="290"/>
      <c r="H54" s="291"/>
      <c r="I54" s="291"/>
      <c r="J54" s="255" t="s">
        <v>136</v>
      </c>
      <c r="K54" s="255"/>
      <c r="L54" s="255"/>
      <c r="M54" s="255"/>
      <c r="N54" s="255"/>
      <c r="O54" s="255"/>
      <c r="P54" s="255"/>
      <c r="Q54" s="255"/>
      <c r="R54" s="255"/>
      <c r="S54" s="255"/>
      <c r="T54" s="288"/>
      <c r="U54" s="271">
        <v>16</v>
      </c>
      <c r="V54" s="271" t="s">
        <v>74</v>
      </c>
      <c r="W54" s="289">
        <v>3000</v>
      </c>
      <c r="X54" s="284">
        <f t="shared" si="2"/>
        <v>48000</v>
      </c>
    </row>
    <row r="55" spans="1:24" s="3" customFormat="1" ht="14.1" customHeight="1" x14ac:dyDescent="0.2">
      <c r="A55" s="279"/>
      <c r="B55" s="277"/>
      <c r="C55" s="277"/>
      <c r="D55" s="277"/>
      <c r="E55" s="277"/>
      <c r="F55" s="274"/>
      <c r="G55" s="290"/>
      <c r="H55" s="291"/>
      <c r="I55" s="291"/>
      <c r="J55" s="255" t="s">
        <v>137</v>
      </c>
      <c r="K55" s="255"/>
      <c r="L55" s="255"/>
      <c r="M55" s="255"/>
      <c r="N55" s="255"/>
      <c r="O55" s="255"/>
      <c r="P55" s="255"/>
      <c r="Q55" s="255"/>
      <c r="R55" s="255"/>
      <c r="S55" s="255"/>
      <c r="T55" s="288"/>
      <c r="U55" s="271">
        <v>2</v>
      </c>
      <c r="V55" s="271" t="s">
        <v>74</v>
      </c>
      <c r="W55" s="289">
        <v>6300</v>
      </c>
      <c r="X55" s="284">
        <f t="shared" si="2"/>
        <v>12600</v>
      </c>
    </row>
    <row r="56" spans="1:24" s="3" customFormat="1" ht="14.1" customHeight="1" x14ac:dyDescent="0.2">
      <c r="A56" s="279"/>
      <c r="B56" s="277"/>
      <c r="C56" s="277"/>
      <c r="D56" s="277"/>
      <c r="E56" s="277"/>
      <c r="F56" s="274"/>
      <c r="G56" s="290"/>
      <c r="H56" s="291"/>
      <c r="I56" s="291"/>
      <c r="J56" s="255" t="s">
        <v>138</v>
      </c>
      <c r="K56" s="255"/>
      <c r="L56" s="255"/>
      <c r="M56" s="255"/>
      <c r="N56" s="255"/>
      <c r="O56" s="255"/>
      <c r="P56" s="255"/>
      <c r="Q56" s="255"/>
      <c r="R56" s="255"/>
      <c r="S56" s="255"/>
      <c r="T56" s="288"/>
      <c r="U56" s="271">
        <v>6</v>
      </c>
      <c r="V56" s="271" t="s">
        <v>10</v>
      </c>
      <c r="W56" s="289">
        <v>17000</v>
      </c>
      <c r="X56" s="284">
        <f t="shared" si="2"/>
        <v>102000</v>
      </c>
    </row>
    <row r="57" spans="1:24" s="3" customFormat="1" ht="14.1" customHeight="1" x14ac:dyDescent="0.2">
      <c r="A57" s="279"/>
      <c r="B57" s="277"/>
      <c r="C57" s="277"/>
      <c r="D57" s="277"/>
      <c r="E57" s="277"/>
      <c r="F57" s="274"/>
      <c r="G57" s="290"/>
      <c r="H57" s="291"/>
      <c r="I57" s="291"/>
      <c r="J57" s="255" t="s">
        <v>75</v>
      </c>
      <c r="K57" s="255"/>
      <c r="L57" s="255"/>
      <c r="M57" s="255"/>
      <c r="N57" s="255"/>
      <c r="O57" s="255"/>
      <c r="P57" s="255"/>
      <c r="Q57" s="255"/>
      <c r="R57" s="255"/>
      <c r="S57" s="255"/>
      <c r="T57" s="288"/>
      <c r="U57" s="271">
        <v>21</v>
      </c>
      <c r="V57" s="271" t="s">
        <v>74</v>
      </c>
      <c r="W57" s="289">
        <v>500</v>
      </c>
      <c r="X57" s="284">
        <f t="shared" si="2"/>
        <v>10500</v>
      </c>
    </row>
    <row r="58" spans="1:24" s="3" customFormat="1" ht="14.1" customHeight="1" x14ac:dyDescent="0.2">
      <c r="A58" s="279"/>
      <c r="B58" s="277"/>
      <c r="C58" s="277"/>
      <c r="D58" s="277"/>
      <c r="E58" s="277"/>
      <c r="F58" s="274"/>
      <c r="G58" s="290"/>
      <c r="H58" s="291"/>
      <c r="I58" s="291"/>
      <c r="J58" s="255" t="s">
        <v>76</v>
      </c>
      <c r="K58" s="255"/>
      <c r="L58" s="255"/>
      <c r="M58" s="255"/>
      <c r="N58" s="255"/>
      <c r="O58" s="255"/>
      <c r="P58" s="255"/>
      <c r="Q58" s="255"/>
      <c r="R58" s="255"/>
      <c r="S58" s="255"/>
      <c r="T58" s="288"/>
      <c r="U58" s="271">
        <v>19</v>
      </c>
      <c r="V58" s="271" t="s">
        <v>74</v>
      </c>
      <c r="W58" s="289">
        <v>600</v>
      </c>
      <c r="X58" s="284">
        <f t="shared" si="2"/>
        <v>11400</v>
      </c>
    </row>
    <row r="59" spans="1:24" s="3" customFormat="1" ht="14.1" customHeight="1" x14ac:dyDescent="0.2">
      <c r="A59" s="279"/>
      <c r="B59" s="277"/>
      <c r="C59" s="277"/>
      <c r="D59" s="277"/>
      <c r="E59" s="277"/>
      <c r="F59" s="274"/>
      <c r="G59" s="290"/>
      <c r="H59" s="291"/>
      <c r="I59" s="291"/>
      <c r="J59" s="255" t="s">
        <v>77</v>
      </c>
      <c r="K59" s="255"/>
      <c r="L59" s="255"/>
      <c r="M59" s="255"/>
      <c r="N59" s="255"/>
      <c r="O59" s="255"/>
      <c r="P59" s="255"/>
      <c r="Q59" s="255"/>
      <c r="R59" s="255"/>
      <c r="S59" s="255"/>
      <c r="T59" s="288"/>
      <c r="U59" s="271">
        <v>20</v>
      </c>
      <c r="V59" s="271" t="s">
        <v>74</v>
      </c>
      <c r="W59" s="289">
        <v>3150</v>
      </c>
      <c r="X59" s="284">
        <f t="shared" si="2"/>
        <v>63000</v>
      </c>
    </row>
    <row r="60" spans="1:24" s="3" customFormat="1" ht="14.1" customHeight="1" x14ac:dyDescent="0.2">
      <c r="A60" s="279"/>
      <c r="B60" s="277"/>
      <c r="C60" s="277"/>
      <c r="D60" s="277"/>
      <c r="E60" s="277"/>
      <c r="F60" s="274"/>
      <c r="G60" s="290"/>
      <c r="H60" s="291"/>
      <c r="I60" s="291"/>
      <c r="J60" s="255" t="s">
        <v>78</v>
      </c>
      <c r="K60" s="255"/>
      <c r="L60" s="255"/>
      <c r="M60" s="255"/>
      <c r="N60" s="255"/>
      <c r="O60" s="255"/>
      <c r="P60" s="255"/>
      <c r="Q60" s="255"/>
      <c r="R60" s="255"/>
      <c r="S60" s="255"/>
      <c r="T60" s="288"/>
      <c r="U60" s="271">
        <v>7</v>
      </c>
      <c r="V60" s="271" t="s">
        <v>79</v>
      </c>
      <c r="W60" s="289">
        <v>12000</v>
      </c>
      <c r="X60" s="284">
        <f t="shared" si="2"/>
        <v>84000</v>
      </c>
    </row>
    <row r="61" spans="1:24" s="3" customFormat="1" ht="14.1" customHeight="1" x14ac:dyDescent="0.2">
      <c r="A61" s="279"/>
      <c r="B61" s="277"/>
      <c r="C61" s="277"/>
      <c r="D61" s="277"/>
      <c r="E61" s="277"/>
      <c r="F61" s="274"/>
      <c r="G61" s="290"/>
      <c r="H61" s="291"/>
      <c r="I61" s="291"/>
      <c r="J61" s="255" t="s">
        <v>80</v>
      </c>
      <c r="K61" s="255"/>
      <c r="L61" s="255"/>
      <c r="M61" s="255"/>
      <c r="N61" s="255"/>
      <c r="O61" s="255"/>
      <c r="P61" s="255"/>
      <c r="Q61" s="255"/>
      <c r="R61" s="255"/>
      <c r="S61" s="255"/>
      <c r="T61" s="288"/>
      <c r="U61" s="271">
        <v>3</v>
      </c>
      <c r="V61" s="271" t="s">
        <v>79</v>
      </c>
      <c r="W61" s="289">
        <v>5000</v>
      </c>
      <c r="X61" s="284">
        <f t="shared" si="2"/>
        <v>15000</v>
      </c>
    </row>
    <row r="62" spans="1:24" s="3" customFormat="1" ht="14.1" customHeight="1" x14ac:dyDescent="0.2">
      <c r="A62" s="279"/>
      <c r="B62" s="277"/>
      <c r="C62" s="277"/>
      <c r="D62" s="277"/>
      <c r="E62" s="277"/>
      <c r="F62" s="274"/>
      <c r="G62" s="290"/>
      <c r="H62" s="291"/>
      <c r="I62" s="291"/>
      <c r="J62" s="255" t="s">
        <v>81</v>
      </c>
      <c r="K62" s="255"/>
      <c r="L62" s="255"/>
      <c r="M62" s="255"/>
      <c r="N62" s="255"/>
      <c r="O62" s="255"/>
      <c r="P62" s="255"/>
      <c r="Q62" s="255"/>
      <c r="R62" s="255"/>
      <c r="S62" s="255"/>
      <c r="T62" s="288"/>
      <c r="U62" s="271">
        <v>4</v>
      </c>
      <c r="V62" s="271" t="s">
        <v>74</v>
      </c>
      <c r="W62" s="289">
        <v>3000</v>
      </c>
      <c r="X62" s="284">
        <f t="shared" si="2"/>
        <v>12000</v>
      </c>
    </row>
    <row r="63" spans="1:24" s="3" customFormat="1" ht="14.1" customHeight="1" x14ac:dyDescent="0.2">
      <c r="A63" s="279"/>
      <c r="B63" s="277"/>
      <c r="C63" s="277"/>
      <c r="D63" s="277"/>
      <c r="E63" s="277"/>
      <c r="F63" s="274"/>
      <c r="G63" s="290"/>
      <c r="H63" s="291"/>
      <c r="I63" s="291"/>
      <c r="J63" s="255" t="s">
        <v>82</v>
      </c>
      <c r="K63" s="255"/>
      <c r="L63" s="255"/>
      <c r="M63" s="255"/>
      <c r="N63" s="255"/>
      <c r="O63" s="255"/>
      <c r="P63" s="255"/>
      <c r="Q63" s="255"/>
      <c r="R63" s="255"/>
      <c r="S63" s="255"/>
      <c r="T63" s="288"/>
      <c r="U63" s="271">
        <v>2</v>
      </c>
      <c r="V63" s="271" t="s">
        <v>74</v>
      </c>
      <c r="W63" s="289">
        <v>16000</v>
      </c>
      <c r="X63" s="284">
        <f t="shared" si="2"/>
        <v>32000</v>
      </c>
    </row>
    <row r="64" spans="1:24" s="3" customFormat="1" ht="14.1" customHeight="1" thickBot="1" x14ac:dyDescent="0.25">
      <c r="A64" s="279"/>
      <c r="B64" s="277"/>
      <c r="C64" s="277"/>
      <c r="D64" s="277"/>
      <c r="E64" s="277"/>
      <c r="F64" s="274"/>
      <c r="G64" s="290"/>
      <c r="H64" s="291"/>
      <c r="I64" s="291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88"/>
      <c r="U64" s="271"/>
      <c r="V64" s="271"/>
      <c r="W64" s="289"/>
      <c r="X64" s="284"/>
    </row>
    <row r="65" spans="1:24" s="3" customFormat="1" ht="14.1" customHeight="1" x14ac:dyDescent="0.2">
      <c r="A65" s="207"/>
      <c r="B65" s="207"/>
      <c r="C65" s="207"/>
      <c r="D65" s="207"/>
      <c r="E65" s="207"/>
      <c r="F65" s="207"/>
      <c r="G65" s="558" t="s">
        <v>168</v>
      </c>
      <c r="H65" s="560"/>
      <c r="I65" s="560"/>
      <c r="J65" s="560"/>
      <c r="K65" s="558" t="s">
        <v>225</v>
      </c>
      <c r="L65" s="558"/>
      <c r="M65" s="558"/>
      <c r="N65" s="558"/>
      <c r="O65" s="209"/>
      <c r="P65" s="558" t="s">
        <v>190</v>
      </c>
      <c r="Q65" s="558"/>
      <c r="R65" s="558"/>
      <c r="S65" s="558"/>
      <c r="T65" s="609" t="s">
        <v>271</v>
      </c>
      <c r="U65" s="609"/>
      <c r="V65" s="609"/>
      <c r="W65" s="609"/>
      <c r="X65" s="402"/>
    </row>
    <row r="66" spans="1:24" s="3" customFormat="1" ht="14.1" customHeight="1" thickBot="1" x14ac:dyDescent="0.25">
      <c r="A66" s="139"/>
      <c r="B66" s="139"/>
      <c r="C66" s="139"/>
      <c r="D66" s="139"/>
      <c r="E66" s="139"/>
      <c r="F66" s="139"/>
      <c r="G66" s="559"/>
      <c r="H66" s="559"/>
      <c r="I66" s="559"/>
      <c r="J66" s="559"/>
      <c r="K66" s="559"/>
      <c r="L66" s="559"/>
      <c r="M66" s="559"/>
      <c r="N66" s="559"/>
      <c r="O66" s="119"/>
      <c r="P66" s="559"/>
      <c r="Q66" s="559"/>
      <c r="R66" s="559"/>
      <c r="S66" s="559"/>
      <c r="T66" s="610"/>
      <c r="U66" s="610"/>
      <c r="V66" s="610"/>
      <c r="W66" s="610"/>
      <c r="X66" s="400"/>
    </row>
    <row r="67" spans="1:24" s="3" customFormat="1" ht="14.1" customHeight="1" x14ac:dyDescent="0.2">
      <c r="A67" s="547" t="s">
        <v>47</v>
      </c>
      <c r="B67" s="548"/>
      <c r="C67" s="548"/>
      <c r="D67" s="548"/>
      <c r="E67" s="548"/>
      <c r="F67" s="549"/>
      <c r="G67" s="553" t="s">
        <v>48</v>
      </c>
      <c r="H67" s="548"/>
      <c r="I67" s="548"/>
      <c r="J67" s="548"/>
      <c r="K67" s="548"/>
      <c r="L67" s="548"/>
      <c r="M67" s="548"/>
      <c r="N67" s="548"/>
      <c r="O67" s="548"/>
      <c r="P67" s="548"/>
      <c r="Q67" s="548"/>
      <c r="R67" s="548"/>
      <c r="S67" s="548"/>
      <c r="T67" s="549"/>
      <c r="U67" s="555" t="s">
        <v>0</v>
      </c>
      <c r="V67" s="555"/>
      <c r="W67" s="555"/>
      <c r="X67" s="556" t="s">
        <v>1</v>
      </c>
    </row>
    <row r="68" spans="1:24" s="3" customFormat="1" ht="24.95" customHeight="1" thickBot="1" x14ac:dyDescent="0.25">
      <c r="A68" s="550"/>
      <c r="B68" s="551"/>
      <c r="C68" s="551"/>
      <c r="D68" s="551"/>
      <c r="E68" s="551"/>
      <c r="F68" s="552"/>
      <c r="G68" s="554"/>
      <c r="H68" s="551"/>
      <c r="I68" s="551"/>
      <c r="J68" s="551"/>
      <c r="K68" s="551"/>
      <c r="L68" s="551"/>
      <c r="M68" s="551"/>
      <c r="N68" s="551"/>
      <c r="O68" s="551"/>
      <c r="P68" s="551"/>
      <c r="Q68" s="551"/>
      <c r="R68" s="551"/>
      <c r="S68" s="551"/>
      <c r="T68" s="552"/>
      <c r="U68" s="137" t="s">
        <v>49</v>
      </c>
      <c r="V68" s="137" t="s">
        <v>50</v>
      </c>
      <c r="W68" s="137" t="s">
        <v>51</v>
      </c>
      <c r="X68" s="557"/>
    </row>
    <row r="69" spans="1:24" s="3" customFormat="1" ht="14.1" customHeight="1" x14ac:dyDescent="0.2">
      <c r="A69" s="279"/>
      <c r="B69" s="277"/>
      <c r="C69" s="277"/>
      <c r="D69" s="277"/>
      <c r="E69" s="277"/>
      <c r="F69" s="274"/>
      <c r="G69" s="290"/>
      <c r="H69" s="291"/>
      <c r="I69" s="291"/>
      <c r="J69" s="255" t="s">
        <v>83</v>
      </c>
      <c r="K69" s="255"/>
      <c r="L69" s="255"/>
      <c r="M69" s="255"/>
      <c r="N69" s="255"/>
      <c r="O69" s="255"/>
      <c r="P69" s="255"/>
      <c r="Q69" s="255"/>
      <c r="R69" s="255"/>
      <c r="S69" s="255"/>
      <c r="T69" s="288"/>
      <c r="U69" s="271">
        <v>11</v>
      </c>
      <c r="V69" s="271" t="s">
        <v>79</v>
      </c>
      <c r="W69" s="289">
        <v>2000</v>
      </c>
      <c r="X69" s="284">
        <f t="shared" si="2"/>
        <v>22000</v>
      </c>
    </row>
    <row r="70" spans="1:24" s="3" customFormat="1" ht="14.1" customHeight="1" x14ac:dyDescent="0.2">
      <c r="A70" s="279"/>
      <c r="B70" s="277"/>
      <c r="C70" s="277"/>
      <c r="D70" s="277"/>
      <c r="E70" s="277"/>
      <c r="F70" s="274"/>
      <c r="G70" s="290"/>
      <c r="H70" s="291"/>
      <c r="I70" s="291"/>
      <c r="J70" s="255" t="s">
        <v>84</v>
      </c>
      <c r="K70" s="255"/>
      <c r="L70" s="255"/>
      <c r="M70" s="255"/>
      <c r="N70" s="255"/>
      <c r="O70" s="255"/>
      <c r="P70" s="255"/>
      <c r="Q70" s="255"/>
      <c r="R70" s="255"/>
      <c r="S70" s="255"/>
      <c r="T70" s="288"/>
      <c r="U70" s="271">
        <v>10</v>
      </c>
      <c r="V70" s="271" t="s">
        <v>74</v>
      </c>
      <c r="W70" s="289">
        <v>7500</v>
      </c>
      <c r="X70" s="284">
        <f t="shared" si="2"/>
        <v>75000</v>
      </c>
    </row>
    <row r="71" spans="1:24" s="3" customFormat="1" ht="14.1" customHeight="1" x14ac:dyDescent="0.2">
      <c r="A71" s="279"/>
      <c r="B71" s="277"/>
      <c r="C71" s="277"/>
      <c r="D71" s="277"/>
      <c r="E71" s="277"/>
      <c r="F71" s="274"/>
      <c r="G71" s="290"/>
      <c r="H71" s="291"/>
      <c r="I71" s="291"/>
      <c r="J71" s="255" t="s">
        <v>139</v>
      </c>
      <c r="K71" s="255"/>
      <c r="L71" s="255"/>
      <c r="M71" s="255"/>
      <c r="N71" s="255"/>
      <c r="O71" s="255"/>
      <c r="P71" s="255"/>
      <c r="Q71" s="255"/>
      <c r="R71" s="255"/>
      <c r="S71" s="255"/>
      <c r="T71" s="288"/>
      <c r="U71" s="271">
        <v>1</v>
      </c>
      <c r="V71" s="271" t="s">
        <v>140</v>
      </c>
      <c r="W71" s="289">
        <v>88500</v>
      </c>
      <c r="X71" s="284">
        <f t="shared" si="2"/>
        <v>88500</v>
      </c>
    </row>
    <row r="72" spans="1:24" s="3" customFormat="1" ht="14.1" customHeight="1" x14ac:dyDescent="0.2">
      <c r="A72" s="279"/>
      <c r="B72" s="277"/>
      <c r="C72" s="277"/>
      <c r="D72" s="277"/>
      <c r="E72" s="277"/>
      <c r="F72" s="274"/>
      <c r="G72" s="290"/>
      <c r="H72" s="291"/>
      <c r="I72" s="291"/>
      <c r="J72" s="255" t="s">
        <v>85</v>
      </c>
      <c r="K72" s="255"/>
      <c r="L72" s="255"/>
      <c r="M72" s="255"/>
      <c r="N72" s="255"/>
      <c r="O72" s="255"/>
      <c r="P72" s="255"/>
      <c r="Q72" s="255"/>
      <c r="R72" s="255"/>
      <c r="S72" s="255"/>
      <c r="T72" s="288"/>
      <c r="U72" s="271">
        <v>3</v>
      </c>
      <c r="V72" s="271" t="s">
        <v>74</v>
      </c>
      <c r="W72" s="289">
        <v>11500</v>
      </c>
      <c r="X72" s="284">
        <f t="shared" si="2"/>
        <v>34500</v>
      </c>
    </row>
    <row r="73" spans="1:24" s="3" customFormat="1" ht="14.1" customHeight="1" x14ac:dyDescent="0.2">
      <c r="A73" s="279"/>
      <c r="B73" s="277"/>
      <c r="C73" s="277"/>
      <c r="D73" s="277"/>
      <c r="E73" s="277"/>
      <c r="F73" s="274"/>
      <c r="G73" s="290"/>
      <c r="H73" s="291"/>
      <c r="I73" s="291"/>
      <c r="J73" s="255" t="s">
        <v>86</v>
      </c>
      <c r="K73" s="255"/>
      <c r="L73" s="255"/>
      <c r="M73" s="255"/>
      <c r="N73" s="255"/>
      <c r="O73" s="255"/>
      <c r="P73" s="255"/>
      <c r="Q73" s="255"/>
      <c r="R73" s="255"/>
      <c r="S73" s="255"/>
      <c r="T73" s="288"/>
      <c r="U73" s="271">
        <v>8</v>
      </c>
      <c r="V73" s="271" t="s">
        <v>74</v>
      </c>
      <c r="W73" s="289">
        <v>23600</v>
      </c>
      <c r="X73" s="284">
        <f t="shared" si="2"/>
        <v>188800</v>
      </c>
    </row>
    <row r="74" spans="1:24" s="3" customFormat="1" ht="14.1" customHeight="1" x14ac:dyDescent="0.2">
      <c r="A74" s="279"/>
      <c r="B74" s="277"/>
      <c r="C74" s="277"/>
      <c r="D74" s="277"/>
      <c r="E74" s="277"/>
      <c r="F74" s="274"/>
      <c r="G74" s="290"/>
      <c r="H74" s="291"/>
      <c r="I74" s="291"/>
      <c r="J74" s="255" t="s">
        <v>87</v>
      </c>
      <c r="K74" s="255"/>
      <c r="L74" s="255"/>
      <c r="M74" s="255"/>
      <c r="N74" s="255"/>
      <c r="O74" s="255"/>
      <c r="P74" s="255"/>
      <c r="Q74" s="255"/>
      <c r="R74" s="255"/>
      <c r="S74" s="255"/>
      <c r="T74" s="288"/>
      <c r="U74" s="271">
        <v>1</v>
      </c>
      <c r="V74" s="271" t="s">
        <v>74</v>
      </c>
      <c r="W74" s="289">
        <v>150000</v>
      </c>
      <c r="X74" s="284">
        <f t="shared" si="2"/>
        <v>150000</v>
      </c>
    </row>
    <row r="75" spans="1:24" s="3" customFormat="1" ht="13.5" customHeight="1" x14ac:dyDescent="0.2">
      <c r="A75" s="279"/>
      <c r="B75" s="277"/>
      <c r="C75" s="277"/>
      <c r="D75" s="277"/>
      <c r="E75" s="277"/>
      <c r="F75" s="274"/>
      <c r="G75" s="290"/>
      <c r="H75" s="291"/>
      <c r="I75" s="291"/>
      <c r="J75" s="255" t="s">
        <v>88</v>
      </c>
      <c r="K75" s="255"/>
      <c r="L75" s="255"/>
      <c r="M75" s="255"/>
      <c r="N75" s="255"/>
      <c r="O75" s="255"/>
      <c r="P75" s="255"/>
      <c r="Q75" s="255"/>
      <c r="R75" s="255"/>
      <c r="S75" s="255"/>
      <c r="T75" s="288"/>
      <c r="U75" s="271">
        <v>80</v>
      </c>
      <c r="V75" s="271" t="s">
        <v>74</v>
      </c>
      <c r="W75" s="289">
        <v>2100</v>
      </c>
      <c r="X75" s="284">
        <f t="shared" si="2"/>
        <v>168000</v>
      </c>
    </row>
    <row r="76" spans="1:24" s="3" customFormat="1" ht="13.5" customHeight="1" x14ac:dyDescent="0.2">
      <c r="A76" s="279"/>
      <c r="B76" s="277"/>
      <c r="C76" s="277"/>
      <c r="D76" s="277"/>
      <c r="E76" s="277"/>
      <c r="F76" s="274"/>
      <c r="G76" s="292"/>
      <c r="H76" s="293"/>
      <c r="I76" s="293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5"/>
      <c r="U76" s="296"/>
      <c r="V76" s="296"/>
      <c r="W76" s="297"/>
      <c r="X76" s="298"/>
    </row>
    <row r="77" spans="1:24" s="3" customFormat="1" ht="13.5" customHeight="1" x14ac:dyDescent="0.2">
      <c r="A77" s="480" t="s">
        <v>371</v>
      </c>
      <c r="B77" s="277"/>
      <c r="C77" s="277"/>
      <c r="D77" s="277"/>
      <c r="E77" s="277"/>
      <c r="F77" s="274"/>
      <c r="G77" s="299" t="s">
        <v>89</v>
      </c>
      <c r="H77" s="300"/>
      <c r="I77" s="300"/>
      <c r="J77" s="277"/>
      <c r="K77" s="294"/>
      <c r="L77" s="294"/>
      <c r="M77" s="294"/>
      <c r="N77" s="294"/>
      <c r="O77" s="301"/>
      <c r="P77" s="302"/>
      <c r="Q77" s="302"/>
      <c r="R77" s="303"/>
      <c r="S77" s="294"/>
      <c r="T77" s="295"/>
      <c r="U77" s="296"/>
      <c r="V77" s="296"/>
      <c r="W77" s="297"/>
      <c r="X77" s="304">
        <f>SUM(X78:X80)</f>
        <v>550200</v>
      </c>
    </row>
    <row r="78" spans="1:24" s="3" customFormat="1" ht="13.5" customHeight="1" x14ac:dyDescent="0.2">
      <c r="A78" s="279"/>
      <c r="B78" s="277"/>
      <c r="C78" s="277"/>
      <c r="D78" s="277"/>
      <c r="E78" s="277"/>
      <c r="F78" s="274"/>
      <c r="G78" s="290"/>
      <c r="H78" s="291"/>
      <c r="I78" s="291"/>
      <c r="J78" s="255" t="s">
        <v>342</v>
      </c>
      <c r="K78" s="255"/>
      <c r="L78" s="255"/>
      <c r="M78" s="255"/>
      <c r="N78" s="281">
        <v>2</v>
      </c>
      <c r="O78" s="281" t="s">
        <v>244</v>
      </c>
      <c r="P78" s="281" t="s">
        <v>57</v>
      </c>
      <c r="Q78" s="306">
        <v>3.5</v>
      </c>
      <c r="R78" s="307" t="s">
        <v>244</v>
      </c>
      <c r="S78" s="255"/>
      <c r="T78" s="288"/>
      <c r="U78" s="271">
        <f t="shared" ref="U78:U80" si="3">N78*Q78</f>
        <v>7</v>
      </c>
      <c r="V78" s="271" t="s">
        <v>244</v>
      </c>
      <c r="W78" s="289">
        <v>26200</v>
      </c>
      <c r="X78" s="284">
        <f t="shared" ref="X78:X80" si="4">U78*W78</f>
        <v>183400</v>
      </c>
    </row>
    <row r="79" spans="1:24" s="3" customFormat="1" ht="13.5" customHeight="1" x14ac:dyDescent="0.2">
      <c r="A79" s="279"/>
      <c r="B79" s="277"/>
      <c r="C79" s="277"/>
      <c r="D79" s="277"/>
      <c r="E79" s="277"/>
      <c r="F79" s="274"/>
      <c r="G79" s="290"/>
      <c r="H79" s="291"/>
      <c r="I79" s="291"/>
      <c r="J79" s="255" t="s">
        <v>343</v>
      </c>
      <c r="K79" s="255"/>
      <c r="L79" s="255"/>
      <c r="M79" s="255"/>
      <c r="N79" s="281">
        <v>2</v>
      </c>
      <c r="O79" s="281" t="s">
        <v>244</v>
      </c>
      <c r="P79" s="281" t="s">
        <v>57</v>
      </c>
      <c r="Q79" s="306">
        <v>3.5</v>
      </c>
      <c r="R79" s="307" t="s">
        <v>244</v>
      </c>
      <c r="S79" s="255"/>
      <c r="T79" s="288"/>
      <c r="U79" s="271">
        <f t="shared" si="3"/>
        <v>7</v>
      </c>
      <c r="V79" s="271" t="s">
        <v>244</v>
      </c>
      <c r="W79" s="289">
        <v>26200</v>
      </c>
      <c r="X79" s="284">
        <f t="shared" si="4"/>
        <v>183400</v>
      </c>
    </row>
    <row r="80" spans="1:24" s="3" customFormat="1" ht="13.5" customHeight="1" x14ac:dyDescent="0.2">
      <c r="A80" s="279"/>
      <c r="B80" s="277"/>
      <c r="C80" s="277"/>
      <c r="D80" s="277"/>
      <c r="E80" s="277"/>
      <c r="F80" s="274"/>
      <c r="G80" s="290"/>
      <c r="H80" s="291"/>
      <c r="I80" s="291"/>
      <c r="J80" s="255" t="s">
        <v>344</v>
      </c>
      <c r="K80" s="255"/>
      <c r="L80" s="255"/>
      <c r="M80" s="255"/>
      <c r="N80" s="281">
        <v>2</v>
      </c>
      <c r="O80" s="281" t="s">
        <v>244</v>
      </c>
      <c r="P80" s="281" t="s">
        <v>57</v>
      </c>
      <c r="Q80" s="306">
        <v>3.5</v>
      </c>
      <c r="R80" s="307" t="s">
        <v>244</v>
      </c>
      <c r="S80" s="255"/>
      <c r="T80" s="288"/>
      <c r="U80" s="271">
        <f t="shared" si="3"/>
        <v>7</v>
      </c>
      <c r="V80" s="271" t="s">
        <v>244</v>
      </c>
      <c r="W80" s="289">
        <v>26200</v>
      </c>
      <c r="X80" s="284">
        <f t="shared" si="4"/>
        <v>183400</v>
      </c>
    </row>
    <row r="81" spans="1:24" s="3" customFormat="1" ht="13.5" customHeight="1" x14ac:dyDescent="0.2">
      <c r="A81" s="279"/>
      <c r="B81" s="277"/>
      <c r="C81" s="277"/>
      <c r="D81" s="277"/>
      <c r="E81" s="277"/>
      <c r="F81" s="274"/>
      <c r="G81" s="292"/>
      <c r="H81" s="293"/>
      <c r="I81" s="293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5"/>
      <c r="U81" s="296"/>
      <c r="V81" s="296"/>
      <c r="W81" s="297"/>
      <c r="X81" s="298"/>
    </row>
    <row r="82" spans="1:24" s="3" customFormat="1" ht="14.1" customHeight="1" x14ac:dyDescent="0.2">
      <c r="A82" s="480" t="s">
        <v>373</v>
      </c>
      <c r="B82" s="277"/>
      <c r="C82" s="277"/>
      <c r="D82" s="277"/>
      <c r="E82" s="277"/>
      <c r="F82" s="274"/>
      <c r="G82" s="308" t="s">
        <v>94</v>
      </c>
      <c r="H82" s="309"/>
      <c r="I82" s="309"/>
      <c r="J82" s="310"/>
      <c r="K82" s="311"/>
      <c r="L82" s="311"/>
      <c r="M82" s="311"/>
      <c r="N82" s="311"/>
      <c r="O82" s="311"/>
      <c r="P82" s="311"/>
      <c r="Q82" s="311"/>
      <c r="R82" s="311"/>
      <c r="S82" s="311"/>
      <c r="T82" s="312"/>
      <c r="U82" s="313"/>
      <c r="V82" s="313"/>
      <c r="W82" s="314"/>
      <c r="X82" s="315">
        <f>X83</f>
        <v>5900000</v>
      </c>
    </row>
    <row r="83" spans="1:24" s="3" customFormat="1" ht="14.1" customHeight="1" x14ac:dyDescent="0.2">
      <c r="A83" s="480" t="s">
        <v>372</v>
      </c>
      <c r="B83" s="277"/>
      <c r="C83" s="277"/>
      <c r="D83" s="277"/>
      <c r="E83" s="277"/>
      <c r="F83" s="274"/>
      <c r="G83" s="286" t="s">
        <v>155</v>
      </c>
      <c r="H83" s="287"/>
      <c r="I83" s="287"/>
      <c r="J83" s="269"/>
      <c r="K83" s="255"/>
      <c r="L83" s="255"/>
      <c r="M83" s="255"/>
      <c r="N83" s="255"/>
      <c r="O83" s="255"/>
      <c r="P83" s="316"/>
      <c r="Q83" s="316"/>
      <c r="R83" s="281"/>
      <c r="S83" s="281"/>
      <c r="T83" s="317"/>
      <c r="U83" s="271"/>
      <c r="V83" s="271"/>
      <c r="W83" s="289"/>
      <c r="X83" s="285">
        <f>X84+X89+X94</f>
        <v>5900000</v>
      </c>
    </row>
    <row r="84" spans="1:24" s="3" customFormat="1" ht="14.1" customHeight="1" x14ac:dyDescent="0.2">
      <c r="A84" s="279"/>
      <c r="B84" s="277"/>
      <c r="C84" s="277"/>
      <c r="D84" s="277"/>
      <c r="E84" s="277"/>
      <c r="F84" s="274"/>
      <c r="G84" s="286" t="s">
        <v>345</v>
      </c>
      <c r="H84" s="287"/>
      <c r="I84" s="287"/>
      <c r="J84" s="269"/>
      <c r="K84" s="255"/>
      <c r="L84" s="255"/>
      <c r="M84" s="255"/>
      <c r="N84" s="255"/>
      <c r="O84" s="255"/>
      <c r="P84" s="316"/>
      <c r="Q84" s="316"/>
      <c r="R84" s="281"/>
      <c r="S84" s="281"/>
      <c r="T84" s="317"/>
      <c r="U84" s="271"/>
      <c r="V84" s="271"/>
      <c r="W84" s="289"/>
      <c r="X84" s="285">
        <f>X85+X87</f>
        <v>3400000</v>
      </c>
    </row>
    <row r="85" spans="1:24" s="3" customFormat="1" ht="14.1" customHeight="1" x14ac:dyDescent="0.2">
      <c r="A85" s="279"/>
      <c r="B85" s="277"/>
      <c r="C85" s="277"/>
      <c r="D85" s="277"/>
      <c r="E85" s="277"/>
      <c r="F85" s="274"/>
      <c r="G85" s="290" t="s">
        <v>346</v>
      </c>
      <c r="H85" s="291"/>
      <c r="I85" s="291"/>
      <c r="J85" s="255"/>
      <c r="K85" s="255"/>
      <c r="L85" s="255"/>
      <c r="M85" s="255"/>
      <c r="N85" s="255"/>
      <c r="O85" s="255"/>
      <c r="P85" s="316"/>
      <c r="Q85" s="316"/>
      <c r="R85" s="281"/>
      <c r="S85" s="281"/>
      <c r="T85" s="317">
        <v>350000</v>
      </c>
      <c r="U85" s="271">
        <f>K86*N86</f>
        <v>8</v>
      </c>
      <c r="V85" s="271" t="s">
        <v>4</v>
      </c>
      <c r="W85" s="289">
        <v>350000</v>
      </c>
      <c r="X85" s="285">
        <f t="shared" ref="X85:X92" si="5">U85*W85</f>
        <v>2800000</v>
      </c>
    </row>
    <row r="86" spans="1:24" s="3" customFormat="1" ht="14.1" customHeight="1" x14ac:dyDescent="0.2">
      <c r="A86" s="279"/>
      <c r="B86" s="277"/>
      <c r="C86" s="277"/>
      <c r="D86" s="277"/>
      <c r="E86" s="277"/>
      <c r="F86" s="274"/>
      <c r="G86" s="290" t="s">
        <v>241</v>
      </c>
      <c r="H86" s="291"/>
      <c r="I86" s="291"/>
      <c r="J86" s="255"/>
      <c r="K86" s="281">
        <v>2</v>
      </c>
      <c r="L86" s="281" t="s">
        <v>56</v>
      </c>
      <c r="M86" s="281" t="s">
        <v>57</v>
      </c>
      <c r="N86" s="281">
        <v>4</v>
      </c>
      <c r="O86" s="281" t="s">
        <v>58</v>
      </c>
      <c r="P86" s="318"/>
      <c r="Q86" s="318"/>
      <c r="R86" s="281"/>
      <c r="S86" s="281"/>
      <c r="T86" s="317"/>
      <c r="U86" s="271"/>
      <c r="V86" s="271"/>
      <c r="W86" s="289"/>
      <c r="X86" s="285">
        <f t="shared" si="5"/>
        <v>0</v>
      </c>
    </row>
    <row r="87" spans="1:24" s="3" customFormat="1" ht="14.1" customHeight="1" x14ac:dyDescent="0.2">
      <c r="A87" s="279"/>
      <c r="B87" s="277"/>
      <c r="C87" s="277"/>
      <c r="D87" s="277"/>
      <c r="E87" s="277"/>
      <c r="F87" s="274"/>
      <c r="G87" s="290" t="s">
        <v>347</v>
      </c>
      <c r="H87" s="291"/>
      <c r="I87" s="291"/>
      <c r="J87" s="255"/>
      <c r="K87" s="255"/>
      <c r="L87" s="255"/>
      <c r="M87" s="255"/>
      <c r="N87" s="255"/>
      <c r="O87" s="255"/>
      <c r="P87" s="316"/>
      <c r="Q87" s="316"/>
      <c r="R87" s="281"/>
      <c r="S87" s="281"/>
      <c r="T87" s="317">
        <v>225000</v>
      </c>
      <c r="U87" s="271">
        <f>K88*N88</f>
        <v>4</v>
      </c>
      <c r="V87" s="271" t="s">
        <v>4</v>
      </c>
      <c r="W87" s="289">
        <v>150000</v>
      </c>
      <c r="X87" s="285">
        <f t="shared" si="5"/>
        <v>600000</v>
      </c>
    </row>
    <row r="88" spans="1:24" s="3" customFormat="1" ht="14.1" customHeight="1" x14ac:dyDescent="0.2">
      <c r="A88" s="279"/>
      <c r="B88" s="277"/>
      <c r="C88" s="277"/>
      <c r="D88" s="277"/>
      <c r="E88" s="277"/>
      <c r="F88" s="274"/>
      <c r="G88" s="290" t="s">
        <v>242</v>
      </c>
      <c r="H88" s="291"/>
      <c r="I88" s="291"/>
      <c r="J88" s="255"/>
      <c r="K88" s="281">
        <v>1</v>
      </c>
      <c r="L88" s="281" t="s">
        <v>56</v>
      </c>
      <c r="M88" s="281" t="s">
        <v>57</v>
      </c>
      <c r="N88" s="281">
        <v>4</v>
      </c>
      <c r="O88" s="281" t="s">
        <v>58</v>
      </c>
      <c r="P88" s="318"/>
      <c r="Q88" s="318"/>
      <c r="R88" s="281"/>
      <c r="S88" s="281"/>
      <c r="T88" s="317"/>
      <c r="U88" s="271"/>
      <c r="V88" s="271"/>
      <c r="W88" s="289"/>
      <c r="X88" s="285">
        <f t="shared" si="5"/>
        <v>0</v>
      </c>
    </row>
    <row r="89" spans="1:24" s="3" customFormat="1" ht="14.1" customHeight="1" x14ac:dyDescent="0.2">
      <c r="A89" s="279"/>
      <c r="B89" s="277"/>
      <c r="C89" s="277"/>
      <c r="D89" s="277"/>
      <c r="E89" s="277"/>
      <c r="F89" s="274"/>
      <c r="G89" s="286" t="s">
        <v>348</v>
      </c>
      <c r="H89" s="287"/>
      <c r="I89" s="287"/>
      <c r="J89" s="269"/>
      <c r="K89" s="255"/>
      <c r="L89" s="255"/>
      <c r="M89" s="255"/>
      <c r="N89" s="255"/>
      <c r="O89" s="255"/>
      <c r="P89" s="316"/>
      <c r="Q89" s="316"/>
      <c r="R89" s="281"/>
      <c r="S89" s="281"/>
      <c r="T89" s="317"/>
      <c r="U89" s="271"/>
      <c r="V89" s="271"/>
      <c r="W89" s="289"/>
      <c r="X89" s="285">
        <f>X90+X92</f>
        <v>1500000</v>
      </c>
    </row>
    <row r="90" spans="1:24" s="3" customFormat="1" ht="14.1" customHeight="1" x14ac:dyDescent="0.2">
      <c r="A90" s="279"/>
      <c r="B90" s="277"/>
      <c r="C90" s="277"/>
      <c r="D90" s="277"/>
      <c r="E90" s="277"/>
      <c r="F90" s="274"/>
      <c r="G90" s="290" t="s">
        <v>349</v>
      </c>
      <c r="H90" s="291"/>
      <c r="I90" s="291"/>
      <c r="J90" s="255"/>
      <c r="K90" s="255"/>
      <c r="L90" s="255"/>
      <c r="M90" s="255"/>
      <c r="N90" s="255"/>
      <c r="O90" s="255"/>
      <c r="P90" s="316"/>
      <c r="Q90" s="316"/>
      <c r="R90" s="281"/>
      <c r="S90" s="281"/>
      <c r="T90" s="317">
        <v>350000</v>
      </c>
      <c r="U90" s="271">
        <f>K91*N91</f>
        <v>3</v>
      </c>
      <c r="V90" s="271" t="s">
        <v>4</v>
      </c>
      <c r="W90" s="289">
        <v>350000</v>
      </c>
      <c r="X90" s="285">
        <f t="shared" si="5"/>
        <v>1050000</v>
      </c>
    </row>
    <row r="91" spans="1:24" s="3" customFormat="1" ht="14.1" customHeight="1" x14ac:dyDescent="0.2">
      <c r="A91" s="279"/>
      <c r="B91" s="277"/>
      <c r="C91" s="277"/>
      <c r="D91" s="277"/>
      <c r="E91" s="277"/>
      <c r="F91" s="274"/>
      <c r="G91" s="290" t="s">
        <v>241</v>
      </c>
      <c r="H91" s="291"/>
      <c r="I91" s="291"/>
      <c r="J91" s="255"/>
      <c r="K91" s="281">
        <v>1</v>
      </c>
      <c r="L91" s="281" t="s">
        <v>56</v>
      </c>
      <c r="M91" s="281" t="s">
        <v>57</v>
      </c>
      <c r="N91" s="281">
        <v>3</v>
      </c>
      <c r="O91" s="318" t="s">
        <v>58</v>
      </c>
      <c r="Q91" s="318"/>
      <c r="R91" s="281"/>
      <c r="S91" s="281"/>
      <c r="T91" s="317"/>
      <c r="U91" s="271"/>
      <c r="V91" s="271"/>
      <c r="W91" s="289"/>
      <c r="X91" s="285">
        <f t="shared" si="5"/>
        <v>0</v>
      </c>
    </row>
    <row r="92" spans="1:24" s="3" customFormat="1" ht="14.1" customHeight="1" x14ac:dyDescent="0.2">
      <c r="A92" s="279"/>
      <c r="B92" s="277"/>
      <c r="C92" s="277"/>
      <c r="D92" s="277"/>
      <c r="E92" s="277"/>
      <c r="F92" s="274"/>
      <c r="G92" s="290" t="s">
        <v>350</v>
      </c>
      <c r="H92" s="291"/>
      <c r="I92" s="291"/>
      <c r="J92" s="255"/>
      <c r="K92" s="255"/>
      <c r="L92" s="255"/>
      <c r="M92" s="255"/>
      <c r="N92" s="255"/>
      <c r="O92" s="316"/>
      <c r="Q92" s="316"/>
      <c r="R92" s="281"/>
      <c r="S92" s="281"/>
      <c r="T92" s="317">
        <v>225000</v>
      </c>
      <c r="U92" s="271">
        <f>K93*N93</f>
        <v>3</v>
      </c>
      <c r="V92" s="271" t="s">
        <v>4</v>
      </c>
      <c r="W92" s="289">
        <v>150000</v>
      </c>
      <c r="X92" s="285">
        <f t="shared" si="5"/>
        <v>450000</v>
      </c>
    </row>
    <row r="93" spans="1:24" s="3" customFormat="1" ht="14.1" customHeight="1" x14ac:dyDescent="0.2">
      <c r="A93" s="279"/>
      <c r="B93" s="277"/>
      <c r="C93" s="277"/>
      <c r="D93" s="277"/>
      <c r="E93" s="277"/>
      <c r="F93" s="274"/>
      <c r="G93" s="290" t="s">
        <v>242</v>
      </c>
      <c r="H93" s="291"/>
      <c r="I93" s="291"/>
      <c r="J93" s="255"/>
      <c r="K93" s="281">
        <v>1</v>
      </c>
      <c r="L93" s="281" t="s">
        <v>56</v>
      </c>
      <c r="M93" s="281" t="s">
        <v>57</v>
      </c>
      <c r="N93" s="281">
        <v>3</v>
      </c>
      <c r="O93" s="318" t="s">
        <v>58</v>
      </c>
      <c r="Q93" s="318"/>
      <c r="R93" s="281"/>
      <c r="S93" s="281"/>
      <c r="T93" s="317"/>
      <c r="U93" s="271"/>
      <c r="V93" s="271"/>
      <c r="W93" s="289"/>
      <c r="X93" s="285"/>
    </row>
    <row r="94" spans="1:24" s="3" customFormat="1" ht="14.1" customHeight="1" x14ac:dyDescent="0.2">
      <c r="A94" s="279"/>
      <c r="B94" s="277"/>
      <c r="C94" s="277"/>
      <c r="D94" s="277"/>
      <c r="E94" s="277"/>
      <c r="F94" s="274"/>
      <c r="G94" s="286" t="s">
        <v>351</v>
      </c>
      <c r="H94" s="287"/>
      <c r="I94" s="287"/>
      <c r="J94" s="269"/>
      <c r="K94" s="255"/>
      <c r="L94" s="255"/>
      <c r="M94" s="255"/>
      <c r="N94" s="255"/>
      <c r="O94" s="316"/>
      <c r="Q94" s="316"/>
      <c r="R94" s="281"/>
      <c r="S94" s="281"/>
      <c r="T94" s="317"/>
      <c r="U94" s="271"/>
      <c r="V94" s="271"/>
      <c r="W94" s="289"/>
      <c r="X94" s="285">
        <f>SUM(X95:X97)</f>
        <v>1000000</v>
      </c>
    </row>
    <row r="95" spans="1:24" s="3" customFormat="1" ht="14.1" customHeight="1" x14ac:dyDescent="0.2">
      <c r="A95" s="279"/>
      <c r="B95" s="277"/>
      <c r="C95" s="277"/>
      <c r="D95" s="277"/>
      <c r="E95" s="277"/>
      <c r="F95" s="274"/>
      <c r="G95" s="290" t="s">
        <v>352</v>
      </c>
      <c r="H95" s="291"/>
      <c r="I95" s="291"/>
      <c r="J95" s="255"/>
      <c r="K95" s="255"/>
      <c r="L95" s="255"/>
      <c r="M95" s="255"/>
      <c r="N95" s="255"/>
      <c r="O95" s="316"/>
      <c r="Q95" s="316"/>
      <c r="R95" s="281"/>
      <c r="S95" s="281"/>
      <c r="T95" s="317">
        <v>350000</v>
      </c>
      <c r="U95" s="271">
        <f>K96*N96</f>
        <v>2</v>
      </c>
      <c r="V95" s="271" t="s">
        <v>4</v>
      </c>
      <c r="W95" s="289">
        <v>350000</v>
      </c>
      <c r="X95" s="284">
        <f>U95*W95</f>
        <v>700000</v>
      </c>
    </row>
    <row r="96" spans="1:24" s="3" customFormat="1" ht="14.1" customHeight="1" x14ac:dyDescent="0.2">
      <c r="A96" s="279"/>
      <c r="B96" s="277"/>
      <c r="C96" s="277"/>
      <c r="D96" s="277"/>
      <c r="E96" s="277"/>
      <c r="F96" s="274"/>
      <c r="G96" s="290" t="s">
        <v>241</v>
      </c>
      <c r="H96" s="291"/>
      <c r="I96" s="291"/>
      <c r="J96" s="255"/>
      <c r="K96" s="281">
        <v>1</v>
      </c>
      <c r="L96" s="281" t="s">
        <v>56</v>
      </c>
      <c r="M96" s="281" t="s">
        <v>57</v>
      </c>
      <c r="N96" s="281">
        <v>2</v>
      </c>
      <c r="O96" s="318" t="s">
        <v>58</v>
      </c>
      <c r="Q96" s="318"/>
      <c r="R96" s="281"/>
      <c r="S96" s="281"/>
      <c r="T96" s="317"/>
      <c r="U96" s="271"/>
      <c r="V96" s="271"/>
      <c r="W96" s="289"/>
      <c r="X96" s="284">
        <f t="shared" ref="X96:X97" si="6">U96*W96</f>
        <v>0</v>
      </c>
    </row>
    <row r="97" spans="1:26" s="3" customFormat="1" ht="14.1" customHeight="1" x14ac:dyDescent="0.2">
      <c r="A97" s="279"/>
      <c r="B97" s="277"/>
      <c r="C97" s="277"/>
      <c r="D97" s="277"/>
      <c r="E97" s="277"/>
      <c r="F97" s="274"/>
      <c r="G97" s="290" t="s">
        <v>353</v>
      </c>
      <c r="H97" s="291"/>
      <c r="I97" s="291"/>
      <c r="J97" s="255"/>
      <c r="K97" s="255"/>
      <c r="L97" s="255"/>
      <c r="M97" s="255"/>
      <c r="N97" s="255"/>
      <c r="O97" s="316"/>
      <c r="Q97" s="316"/>
      <c r="R97" s="281"/>
      <c r="S97" s="281"/>
      <c r="T97" s="317">
        <v>225000</v>
      </c>
      <c r="U97" s="271">
        <f>K98*N98</f>
        <v>2</v>
      </c>
      <c r="V97" s="271" t="s">
        <v>4</v>
      </c>
      <c r="W97" s="289">
        <v>150000</v>
      </c>
      <c r="X97" s="284">
        <f t="shared" si="6"/>
        <v>300000</v>
      </c>
    </row>
    <row r="98" spans="1:26" s="3" customFormat="1" ht="14.1" customHeight="1" x14ac:dyDescent="0.2">
      <c r="A98" s="279"/>
      <c r="B98" s="277"/>
      <c r="C98" s="277"/>
      <c r="D98" s="277"/>
      <c r="E98" s="277"/>
      <c r="F98" s="274"/>
      <c r="G98" s="290" t="s">
        <v>240</v>
      </c>
      <c r="H98" s="291"/>
      <c r="I98" s="291"/>
      <c r="J98" s="255"/>
      <c r="K98" s="281">
        <v>1</v>
      </c>
      <c r="L98" s="281" t="s">
        <v>56</v>
      </c>
      <c r="M98" s="281" t="s">
        <v>57</v>
      </c>
      <c r="N98" s="281">
        <v>2</v>
      </c>
      <c r="O98" s="318" t="s">
        <v>58</v>
      </c>
      <c r="Q98" s="318"/>
      <c r="R98" s="281"/>
      <c r="S98" s="281"/>
      <c r="T98" s="317"/>
      <c r="U98" s="271"/>
      <c r="V98" s="271"/>
      <c r="W98" s="289"/>
      <c r="X98" s="285"/>
    </row>
    <row r="99" spans="1:26" s="3" customFormat="1" ht="14.1" customHeight="1" x14ac:dyDescent="0.2">
      <c r="A99" s="279"/>
      <c r="B99" s="277"/>
      <c r="C99" s="277"/>
      <c r="D99" s="277"/>
      <c r="E99" s="277"/>
      <c r="F99" s="274"/>
      <c r="G99" s="286"/>
      <c r="H99" s="287"/>
      <c r="I99" s="287"/>
      <c r="J99" s="269"/>
      <c r="K99" s="255"/>
      <c r="L99" s="255"/>
      <c r="M99" s="255"/>
      <c r="N99" s="255"/>
      <c r="O99" s="255"/>
      <c r="P99" s="255"/>
      <c r="Q99" s="255"/>
      <c r="R99" s="255"/>
      <c r="S99" s="255"/>
      <c r="T99" s="288"/>
      <c r="U99" s="271"/>
      <c r="V99" s="271"/>
      <c r="W99" s="289"/>
      <c r="X99" s="285"/>
    </row>
    <row r="100" spans="1:26" s="3" customFormat="1" ht="14.1" customHeight="1" x14ac:dyDescent="0.2">
      <c r="A100" s="480" t="s">
        <v>374</v>
      </c>
      <c r="B100" s="277"/>
      <c r="C100" s="277"/>
      <c r="D100" s="277"/>
      <c r="E100" s="277"/>
      <c r="F100" s="274"/>
      <c r="G100" s="286" t="s">
        <v>95</v>
      </c>
      <c r="H100" s="287"/>
      <c r="I100" s="287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319"/>
      <c r="U100" s="320"/>
      <c r="V100" s="320"/>
      <c r="W100" s="321"/>
      <c r="X100" s="285">
        <f>SUM(X101:X107)</f>
        <v>21000000</v>
      </c>
    </row>
    <row r="101" spans="1:26" s="3" customFormat="1" ht="14.1" customHeight="1" x14ac:dyDescent="0.2">
      <c r="A101" s="279"/>
      <c r="B101" s="277"/>
      <c r="C101" s="277"/>
      <c r="D101" s="277"/>
      <c r="E101" s="277"/>
      <c r="F101" s="274"/>
      <c r="G101" s="290" t="s">
        <v>7</v>
      </c>
      <c r="H101" s="291"/>
      <c r="I101" s="291"/>
      <c r="J101" s="255" t="s">
        <v>354</v>
      </c>
      <c r="K101" s="255"/>
      <c r="L101" s="255"/>
      <c r="M101" s="255"/>
      <c r="N101" s="255"/>
      <c r="O101" s="255"/>
      <c r="P101" s="255"/>
      <c r="Q101" s="255"/>
      <c r="R101" s="255"/>
      <c r="S101" s="255"/>
      <c r="T101" s="288"/>
      <c r="U101" s="271">
        <f>K102*N102*Q102</f>
        <v>140</v>
      </c>
      <c r="V101" s="271" t="s">
        <v>4</v>
      </c>
      <c r="W101" s="289">
        <v>50000</v>
      </c>
      <c r="X101" s="284">
        <f t="shared" ref="X101" si="7">U101*W101</f>
        <v>7000000</v>
      </c>
    </row>
    <row r="102" spans="1:26" s="3" customFormat="1" ht="14.1" customHeight="1" x14ac:dyDescent="0.2">
      <c r="A102" s="279"/>
      <c r="B102" s="277"/>
      <c r="C102" s="277"/>
      <c r="D102" s="277"/>
      <c r="E102" s="277"/>
      <c r="F102" s="274"/>
      <c r="G102" s="290"/>
      <c r="H102" s="291"/>
      <c r="I102" s="291"/>
      <c r="J102" s="255"/>
      <c r="K102" s="281">
        <v>7</v>
      </c>
      <c r="L102" s="281" t="s">
        <v>144</v>
      </c>
      <c r="M102" s="281" t="s">
        <v>57</v>
      </c>
      <c r="N102" s="281">
        <v>4</v>
      </c>
      <c r="O102" s="281" t="s">
        <v>58</v>
      </c>
      <c r="P102" s="281" t="s">
        <v>57</v>
      </c>
      <c r="Q102" s="281">
        <v>5</v>
      </c>
      <c r="R102" s="281" t="s">
        <v>56</v>
      </c>
      <c r="S102" s="255"/>
      <c r="T102" s="288"/>
      <c r="U102" s="271"/>
      <c r="V102" s="271"/>
      <c r="W102" s="289"/>
      <c r="X102" s="284"/>
    </row>
    <row r="103" spans="1:26" s="3" customFormat="1" ht="14.1" customHeight="1" x14ac:dyDescent="0.2">
      <c r="A103" s="279"/>
      <c r="B103" s="277"/>
      <c r="C103" s="277"/>
      <c r="D103" s="277"/>
      <c r="E103" s="277"/>
      <c r="F103" s="274"/>
      <c r="G103" s="290" t="s">
        <v>11</v>
      </c>
      <c r="H103" s="291"/>
      <c r="I103" s="291"/>
      <c r="J103" s="255" t="s">
        <v>355</v>
      </c>
      <c r="K103" s="255"/>
      <c r="L103" s="255"/>
      <c r="M103" s="255"/>
      <c r="N103" s="255"/>
      <c r="O103" s="255"/>
      <c r="P103" s="255"/>
      <c r="Q103" s="255"/>
      <c r="R103" s="255"/>
      <c r="S103" s="255"/>
      <c r="T103" s="288"/>
      <c r="U103" s="271">
        <f>K104*N104*Q104</f>
        <v>84</v>
      </c>
      <c r="V103" s="271" t="s">
        <v>56</v>
      </c>
      <c r="W103" s="289">
        <v>50000</v>
      </c>
      <c r="X103" s="284">
        <f>U103*W103</f>
        <v>4200000</v>
      </c>
    </row>
    <row r="104" spans="1:26" s="3" customFormat="1" ht="14.1" customHeight="1" x14ac:dyDescent="0.2">
      <c r="A104" s="279"/>
      <c r="B104" s="277"/>
      <c r="C104" s="277"/>
      <c r="D104" s="277"/>
      <c r="E104" s="277"/>
      <c r="F104" s="274"/>
      <c r="G104" s="290"/>
      <c r="H104" s="291"/>
      <c r="I104" s="291"/>
      <c r="J104" s="255"/>
      <c r="K104" s="281">
        <v>7</v>
      </c>
      <c r="L104" s="281" t="s">
        <v>144</v>
      </c>
      <c r="M104" s="281" t="s">
        <v>57</v>
      </c>
      <c r="N104" s="281">
        <v>3</v>
      </c>
      <c r="O104" s="281" t="s">
        <v>58</v>
      </c>
      <c r="P104" s="281" t="s">
        <v>57</v>
      </c>
      <c r="Q104" s="281">
        <v>4</v>
      </c>
      <c r="R104" s="281" t="s">
        <v>56</v>
      </c>
      <c r="S104" s="255"/>
      <c r="T104" s="288"/>
      <c r="U104" s="271"/>
      <c r="V104" s="271"/>
      <c r="W104" s="289"/>
      <c r="X104" s="284"/>
      <c r="Z104" s="3">
        <f>350*15</f>
        <v>5250</v>
      </c>
    </row>
    <row r="105" spans="1:26" s="3" customFormat="1" ht="15" customHeight="1" x14ac:dyDescent="0.2">
      <c r="A105" s="279"/>
      <c r="B105" s="277"/>
      <c r="C105" s="277"/>
      <c r="D105" s="277"/>
      <c r="E105" s="277"/>
      <c r="F105" s="274"/>
      <c r="G105" s="290" t="s">
        <v>5</v>
      </c>
      <c r="H105" s="291"/>
      <c r="I105" s="291"/>
      <c r="J105" s="615" t="s">
        <v>356</v>
      </c>
      <c r="K105" s="615"/>
      <c r="L105" s="615"/>
      <c r="M105" s="615"/>
      <c r="N105" s="615"/>
      <c r="O105" s="615"/>
      <c r="P105" s="615"/>
      <c r="Q105" s="615"/>
      <c r="R105" s="615"/>
      <c r="S105" s="322"/>
      <c r="T105" s="323"/>
      <c r="U105" s="271">
        <f>K106*N106*Q106</f>
        <v>112</v>
      </c>
      <c r="V105" s="271" t="s">
        <v>56</v>
      </c>
      <c r="W105" s="289">
        <v>50000</v>
      </c>
      <c r="X105" s="284">
        <f>U105*W105</f>
        <v>5600000</v>
      </c>
    </row>
    <row r="106" spans="1:26" s="3" customFormat="1" ht="14.1" customHeight="1" x14ac:dyDescent="0.2">
      <c r="A106" s="279"/>
      <c r="B106" s="277"/>
      <c r="C106" s="277"/>
      <c r="D106" s="277"/>
      <c r="E106" s="277"/>
      <c r="F106" s="274"/>
      <c r="G106" s="324"/>
      <c r="H106" s="325"/>
      <c r="I106" s="325"/>
      <c r="J106" s="326"/>
      <c r="K106" s="327">
        <v>7</v>
      </c>
      <c r="L106" s="327" t="s">
        <v>144</v>
      </c>
      <c r="M106" s="327" t="s">
        <v>57</v>
      </c>
      <c r="N106" s="327">
        <v>2</v>
      </c>
      <c r="O106" s="327" t="s">
        <v>58</v>
      </c>
      <c r="P106" s="327" t="s">
        <v>57</v>
      </c>
      <c r="Q106" s="327">
        <v>8</v>
      </c>
      <c r="R106" s="327" t="s">
        <v>56</v>
      </c>
      <c r="S106" s="326"/>
      <c r="T106" s="328"/>
      <c r="U106" s="329"/>
      <c r="V106" s="329"/>
      <c r="W106" s="330"/>
      <c r="X106" s="331"/>
    </row>
    <row r="107" spans="1:26" s="3" customFormat="1" ht="14.1" customHeight="1" x14ac:dyDescent="0.2">
      <c r="A107" s="279"/>
      <c r="B107" s="277"/>
      <c r="C107" s="277"/>
      <c r="D107" s="277"/>
      <c r="E107" s="277"/>
      <c r="F107" s="277"/>
      <c r="G107" s="324" t="s">
        <v>379</v>
      </c>
      <c r="H107" s="325"/>
      <c r="I107" s="325"/>
      <c r="J107" s="256" t="s">
        <v>380</v>
      </c>
      <c r="K107" s="256"/>
      <c r="L107" s="256"/>
      <c r="M107" s="256"/>
      <c r="N107" s="256"/>
      <c r="O107" s="256"/>
      <c r="P107" s="256"/>
      <c r="Q107" s="256"/>
      <c r="R107" s="256"/>
      <c r="S107" s="256"/>
      <c r="T107" s="332"/>
      <c r="U107" s="329">
        <f>K108*N108*Q108</f>
        <v>84</v>
      </c>
      <c r="V107" s="329" t="s">
        <v>56</v>
      </c>
      <c r="W107" s="330">
        <v>50000</v>
      </c>
      <c r="X107" s="333">
        <f>U107*W107</f>
        <v>4200000</v>
      </c>
    </row>
    <row r="108" spans="1:26" s="3" customFormat="1" ht="14.1" customHeight="1" x14ac:dyDescent="0.2">
      <c r="A108" s="279"/>
      <c r="B108" s="277"/>
      <c r="C108" s="277"/>
      <c r="D108" s="277"/>
      <c r="E108" s="277"/>
      <c r="F108" s="277"/>
      <c r="G108" s="292"/>
      <c r="H108" s="293"/>
      <c r="I108" s="293"/>
      <c r="J108" s="294"/>
      <c r="K108" s="327">
        <v>7</v>
      </c>
      <c r="L108" s="327" t="s">
        <v>144</v>
      </c>
      <c r="M108" s="327" t="s">
        <v>57</v>
      </c>
      <c r="N108" s="327">
        <v>2</v>
      </c>
      <c r="O108" s="327" t="s">
        <v>58</v>
      </c>
      <c r="P108" s="327" t="s">
        <v>57</v>
      </c>
      <c r="Q108" s="327">
        <v>6</v>
      </c>
      <c r="R108" s="327" t="s">
        <v>56</v>
      </c>
      <c r="S108" s="294"/>
      <c r="T108" s="301"/>
      <c r="U108" s="296"/>
      <c r="V108" s="296"/>
      <c r="W108" s="297"/>
      <c r="X108" s="404"/>
    </row>
    <row r="109" spans="1:26" s="3" customFormat="1" ht="14.1" customHeight="1" x14ac:dyDescent="0.2">
      <c r="A109" s="279"/>
      <c r="B109" s="277"/>
      <c r="C109" s="277"/>
      <c r="D109" s="277"/>
      <c r="E109" s="277"/>
      <c r="F109" s="277"/>
      <c r="G109" s="292"/>
      <c r="H109" s="293"/>
      <c r="I109" s="293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301"/>
      <c r="U109" s="296"/>
      <c r="V109" s="296"/>
      <c r="W109" s="297"/>
      <c r="X109" s="404"/>
    </row>
    <row r="110" spans="1:26" s="3" customFormat="1" ht="14.1" customHeight="1" x14ac:dyDescent="0.2">
      <c r="A110" s="480" t="s">
        <v>375</v>
      </c>
      <c r="B110" s="277"/>
      <c r="C110" s="277"/>
      <c r="D110" s="277"/>
      <c r="E110" s="277"/>
      <c r="F110" s="274"/>
      <c r="G110" s="308" t="s">
        <v>99</v>
      </c>
      <c r="H110" s="309"/>
      <c r="I110" s="309"/>
      <c r="J110" s="310"/>
      <c r="K110" s="311"/>
      <c r="L110" s="311"/>
      <c r="M110" s="311"/>
      <c r="N110" s="311"/>
      <c r="O110" s="311"/>
      <c r="P110" s="311"/>
      <c r="Q110" s="311"/>
      <c r="R110" s="311"/>
      <c r="S110" s="311"/>
      <c r="T110" s="312"/>
      <c r="U110" s="313"/>
      <c r="V110" s="313"/>
      <c r="W110" s="314"/>
      <c r="X110" s="315">
        <f>SUM(X111)</f>
        <v>4672500</v>
      </c>
      <c r="Z110" s="3" t="e">
        <f>U112+#REF!</f>
        <v>#REF!</v>
      </c>
    </row>
    <row r="111" spans="1:26" s="3" customFormat="1" ht="14.1" customHeight="1" x14ac:dyDescent="0.2">
      <c r="A111" s="480" t="s">
        <v>376</v>
      </c>
      <c r="B111" s="277"/>
      <c r="C111" s="277"/>
      <c r="D111" s="277"/>
      <c r="E111" s="277"/>
      <c r="F111" s="274"/>
      <c r="G111" s="286" t="s">
        <v>100</v>
      </c>
      <c r="H111" s="287"/>
      <c r="I111" s="287"/>
      <c r="J111" s="269"/>
      <c r="K111" s="255"/>
      <c r="L111" s="255"/>
      <c r="M111" s="255"/>
      <c r="N111" s="255"/>
      <c r="O111" s="255"/>
      <c r="P111" s="255"/>
      <c r="Q111" s="255"/>
      <c r="R111" s="255"/>
      <c r="S111" s="255"/>
      <c r="T111" s="288"/>
      <c r="U111" s="271"/>
      <c r="V111" s="271"/>
      <c r="W111" s="289"/>
      <c r="X111" s="285">
        <f>SUM(X112:X113)</f>
        <v>4672500</v>
      </c>
    </row>
    <row r="112" spans="1:26" s="3" customFormat="1" ht="14.1" customHeight="1" x14ac:dyDescent="0.2">
      <c r="A112" s="279"/>
      <c r="B112" s="277"/>
      <c r="C112" s="277"/>
      <c r="D112" s="277"/>
      <c r="E112" s="277"/>
      <c r="F112" s="274"/>
      <c r="G112" s="290" t="s">
        <v>60</v>
      </c>
      <c r="H112" s="291"/>
      <c r="I112" s="291"/>
      <c r="J112" s="255" t="s">
        <v>14</v>
      </c>
      <c r="K112" s="255"/>
      <c r="L112" s="255"/>
      <c r="M112" s="255"/>
      <c r="N112" s="255"/>
      <c r="O112" s="255"/>
      <c r="P112" s="255"/>
      <c r="Q112" s="255"/>
      <c r="R112" s="255"/>
      <c r="S112" s="255"/>
      <c r="T112" s="288"/>
      <c r="U112" s="271">
        <v>5250</v>
      </c>
      <c r="V112" s="271" t="s">
        <v>12</v>
      </c>
      <c r="W112" s="289">
        <v>250</v>
      </c>
      <c r="X112" s="284">
        <f>U112*W112</f>
        <v>1312500</v>
      </c>
      <c r="Z112" s="3">
        <f>32800/200</f>
        <v>164</v>
      </c>
    </row>
    <row r="113" spans="1:27" s="3" customFormat="1" ht="14.1" customHeight="1" x14ac:dyDescent="0.2">
      <c r="A113" s="279"/>
      <c r="B113" s="277"/>
      <c r="C113" s="277"/>
      <c r="D113" s="277"/>
      <c r="E113" s="277"/>
      <c r="F113" s="274"/>
      <c r="G113" s="290" t="s">
        <v>60</v>
      </c>
      <c r="H113" s="291"/>
      <c r="I113" s="291"/>
      <c r="J113" s="255" t="s">
        <v>148</v>
      </c>
      <c r="K113" s="255"/>
      <c r="L113" s="255"/>
      <c r="M113" s="255"/>
      <c r="N113" s="255"/>
      <c r="O113" s="255"/>
      <c r="P113" s="255"/>
      <c r="Q113" s="255"/>
      <c r="R113" s="255"/>
      <c r="S113" s="255"/>
      <c r="T113" s="288"/>
      <c r="U113" s="271">
        <v>140</v>
      </c>
      <c r="V113" s="271" t="s">
        <v>13</v>
      </c>
      <c r="W113" s="289">
        <v>24000</v>
      </c>
      <c r="X113" s="284">
        <f>U113*W113</f>
        <v>3360000</v>
      </c>
    </row>
    <row r="114" spans="1:27" s="3" customFormat="1" ht="14.1" customHeight="1" x14ac:dyDescent="0.2">
      <c r="A114" s="279"/>
      <c r="B114" s="277"/>
      <c r="C114" s="277"/>
      <c r="D114" s="277"/>
      <c r="E114" s="277"/>
      <c r="F114" s="274"/>
      <c r="G114" s="290"/>
      <c r="H114" s="291"/>
      <c r="I114" s="291"/>
      <c r="J114" s="255"/>
      <c r="K114" s="255"/>
      <c r="L114" s="255"/>
      <c r="M114" s="255"/>
      <c r="N114" s="255"/>
      <c r="O114" s="255"/>
      <c r="P114" s="255"/>
      <c r="Q114" s="255"/>
      <c r="R114" s="255"/>
      <c r="S114" s="255"/>
      <c r="T114" s="288"/>
      <c r="U114" s="271"/>
      <c r="V114" s="271"/>
      <c r="W114" s="289"/>
      <c r="X114" s="284"/>
      <c r="Z114" s="3">
        <v>75000</v>
      </c>
    </row>
    <row r="115" spans="1:27" s="3" customFormat="1" ht="14.1" customHeight="1" x14ac:dyDescent="0.2">
      <c r="A115" s="480" t="s">
        <v>377</v>
      </c>
      <c r="B115" s="277"/>
      <c r="C115" s="277"/>
      <c r="D115" s="277"/>
      <c r="E115" s="277"/>
      <c r="F115" s="274"/>
      <c r="G115" s="286" t="s">
        <v>101</v>
      </c>
      <c r="H115" s="287"/>
      <c r="I115" s="287"/>
      <c r="J115" s="269"/>
      <c r="K115" s="255"/>
      <c r="L115" s="255"/>
      <c r="M115" s="255"/>
      <c r="N115" s="255"/>
      <c r="O115" s="255"/>
      <c r="P115" s="255"/>
      <c r="Q115" s="255"/>
      <c r="R115" s="255"/>
      <c r="S115" s="255"/>
      <c r="T115" s="288"/>
      <c r="U115" s="271"/>
      <c r="V115" s="271"/>
      <c r="W115" s="289"/>
      <c r="X115" s="285">
        <f>SUM(X116)</f>
        <v>14552000</v>
      </c>
      <c r="Z115" s="3">
        <f>Z114/200</f>
        <v>375</v>
      </c>
    </row>
    <row r="116" spans="1:27" s="3" customFormat="1" ht="14.1" customHeight="1" x14ac:dyDescent="0.2">
      <c r="A116" s="480" t="s">
        <v>378</v>
      </c>
      <c r="B116" s="277"/>
      <c r="C116" s="277"/>
      <c r="D116" s="277"/>
      <c r="E116" s="277"/>
      <c r="F116" s="274"/>
      <c r="G116" s="286" t="s">
        <v>102</v>
      </c>
      <c r="H116" s="287"/>
      <c r="I116" s="287"/>
      <c r="J116" s="269"/>
      <c r="K116" s="255"/>
      <c r="L116" s="255"/>
      <c r="M116" s="255"/>
      <c r="N116" s="255"/>
      <c r="O116" s="255"/>
      <c r="P116" s="255"/>
      <c r="Q116" s="255"/>
      <c r="R116" s="255"/>
      <c r="S116" s="255"/>
      <c r="T116" s="288"/>
      <c r="U116" s="271"/>
      <c r="V116" s="271"/>
      <c r="W116" s="289"/>
      <c r="X116" s="285">
        <f>X117+X121+X125+X129+X138</f>
        <v>14552000</v>
      </c>
    </row>
    <row r="117" spans="1:27" s="3" customFormat="1" ht="14.1" customHeight="1" x14ac:dyDescent="0.2">
      <c r="A117" s="279"/>
      <c r="B117" s="277"/>
      <c r="C117" s="277"/>
      <c r="D117" s="277"/>
      <c r="E117" s="277"/>
      <c r="F117" s="274"/>
      <c r="G117" s="290">
        <v>1</v>
      </c>
      <c r="H117" s="291"/>
      <c r="I117" s="291"/>
      <c r="J117" s="269" t="s">
        <v>357</v>
      </c>
      <c r="K117" s="269"/>
      <c r="L117" s="269"/>
      <c r="M117" s="269"/>
      <c r="N117" s="335"/>
      <c r="O117" s="335"/>
      <c r="P117" s="335"/>
      <c r="Q117" s="335"/>
      <c r="R117" s="269"/>
      <c r="S117" s="269"/>
      <c r="T117" s="319"/>
      <c r="U117" s="320"/>
      <c r="V117" s="320"/>
      <c r="W117" s="321"/>
      <c r="X117" s="334">
        <f>X118+X119</f>
        <v>4760000</v>
      </c>
    </row>
    <row r="118" spans="1:27" s="3" customFormat="1" ht="14.1" customHeight="1" x14ac:dyDescent="0.2">
      <c r="A118" s="279"/>
      <c r="B118" s="277"/>
      <c r="C118" s="277"/>
      <c r="D118" s="277"/>
      <c r="E118" s="277"/>
      <c r="F118" s="274"/>
      <c r="G118" s="290" t="s">
        <v>96</v>
      </c>
      <c r="H118" s="291"/>
      <c r="I118" s="291"/>
      <c r="J118" s="255" t="s">
        <v>152</v>
      </c>
      <c r="K118" s="281">
        <v>7</v>
      </c>
      <c r="L118" s="281" t="s">
        <v>144</v>
      </c>
      <c r="M118" s="281" t="s">
        <v>57</v>
      </c>
      <c r="N118" s="281">
        <v>4</v>
      </c>
      <c r="O118" s="281" t="s">
        <v>58</v>
      </c>
      <c r="P118" s="281" t="s">
        <v>57</v>
      </c>
      <c r="Q118" s="281">
        <v>5</v>
      </c>
      <c r="R118" s="281" t="s">
        <v>56</v>
      </c>
      <c r="S118" s="255"/>
      <c r="T118" s="288"/>
      <c r="U118" s="271">
        <f>K118*N118*Q118</f>
        <v>140</v>
      </c>
      <c r="V118" s="271" t="s">
        <v>6</v>
      </c>
      <c r="W118" s="289">
        <v>9000</v>
      </c>
      <c r="X118" s="284">
        <f>U118*W118</f>
        <v>1260000</v>
      </c>
      <c r="Z118" s="3">
        <f>5*13</f>
        <v>65</v>
      </c>
      <c r="AA118" s="3">
        <f>5*13</f>
        <v>65</v>
      </c>
    </row>
    <row r="119" spans="1:27" s="3" customFormat="1" ht="14.1" customHeight="1" x14ac:dyDescent="0.2">
      <c r="A119" s="279"/>
      <c r="B119" s="277"/>
      <c r="C119" s="277"/>
      <c r="D119" s="277"/>
      <c r="E119" s="277"/>
      <c r="F119" s="274"/>
      <c r="G119" s="290" t="s">
        <v>60</v>
      </c>
      <c r="H119" s="291"/>
      <c r="I119" s="291"/>
      <c r="J119" s="255" t="s">
        <v>153</v>
      </c>
      <c r="K119" s="281">
        <v>7</v>
      </c>
      <c r="L119" s="281" t="s">
        <v>144</v>
      </c>
      <c r="M119" s="281" t="s">
        <v>57</v>
      </c>
      <c r="N119" s="281">
        <v>4</v>
      </c>
      <c r="O119" s="281" t="s">
        <v>58</v>
      </c>
      <c r="P119" s="281" t="s">
        <v>57</v>
      </c>
      <c r="Q119" s="281">
        <v>5</v>
      </c>
      <c r="R119" s="281" t="s">
        <v>56</v>
      </c>
      <c r="S119" s="255"/>
      <c r="T119" s="288"/>
      <c r="U119" s="271">
        <f>K119*N119*Q119</f>
        <v>140</v>
      </c>
      <c r="V119" s="271" t="s">
        <v>6</v>
      </c>
      <c r="W119" s="289">
        <v>25000</v>
      </c>
      <c r="X119" s="284">
        <f>U119*W119</f>
        <v>3500000</v>
      </c>
    </row>
    <row r="120" spans="1:27" s="3" customFormat="1" ht="14.1" customHeight="1" x14ac:dyDescent="0.2">
      <c r="A120" s="279"/>
      <c r="B120" s="277"/>
      <c r="C120" s="277"/>
      <c r="D120" s="277"/>
      <c r="E120" s="277"/>
      <c r="F120" s="274"/>
      <c r="G120" s="324"/>
      <c r="H120" s="325"/>
      <c r="I120" s="325"/>
      <c r="J120" s="256"/>
      <c r="K120" s="256"/>
      <c r="L120" s="256"/>
      <c r="M120" s="256"/>
      <c r="N120" s="327"/>
      <c r="O120" s="327"/>
      <c r="P120" s="327"/>
      <c r="Q120" s="327"/>
      <c r="R120" s="256"/>
      <c r="S120" s="256"/>
      <c r="T120" s="336"/>
      <c r="U120" s="329"/>
      <c r="V120" s="329"/>
      <c r="W120" s="330"/>
      <c r="X120" s="331"/>
    </row>
    <row r="121" spans="1:27" s="3" customFormat="1" ht="14.1" customHeight="1" x14ac:dyDescent="0.2">
      <c r="A121" s="279"/>
      <c r="B121" s="277"/>
      <c r="C121" s="277"/>
      <c r="D121" s="277"/>
      <c r="E121" s="277"/>
      <c r="F121" s="274"/>
      <c r="G121" s="290">
        <v>2</v>
      </c>
      <c r="H121" s="291"/>
      <c r="I121" s="291"/>
      <c r="J121" s="269" t="s">
        <v>358</v>
      </c>
      <c r="K121" s="269"/>
      <c r="L121" s="269"/>
      <c r="M121" s="269"/>
      <c r="N121" s="335"/>
      <c r="O121" s="335"/>
      <c r="P121" s="335"/>
      <c r="Q121" s="335"/>
      <c r="R121" s="269"/>
      <c r="S121" s="269"/>
      <c r="T121" s="319"/>
      <c r="U121" s="320"/>
      <c r="V121" s="320"/>
      <c r="W121" s="321"/>
      <c r="X121" s="337">
        <f>SUM(X122:X123)</f>
        <v>2856000</v>
      </c>
    </row>
    <row r="122" spans="1:27" s="3" customFormat="1" ht="14.1" customHeight="1" x14ac:dyDescent="0.2">
      <c r="A122" s="279"/>
      <c r="B122" s="277"/>
      <c r="C122" s="277"/>
      <c r="D122" s="277"/>
      <c r="E122" s="277"/>
      <c r="F122" s="274"/>
      <c r="G122" s="290" t="s">
        <v>96</v>
      </c>
      <c r="H122" s="291"/>
      <c r="I122" s="291"/>
      <c r="J122" s="255" t="s">
        <v>152</v>
      </c>
      <c r="K122" s="281">
        <v>7</v>
      </c>
      <c r="L122" s="281" t="s">
        <v>144</v>
      </c>
      <c r="M122" s="281" t="s">
        <v>57</v>
      </c>
      <c r="N122" s="281">
        <v>3</v>
      </c>
      <c r="O122" s="281" t="s">
        <v>58</v>
      </c>
      <c r="P122" s="281" t="s">
        <v>57</v>
      </c>
      <c r="Q122" s="281">
        <v>4</v>
      </c>
      <c r="R122" s="281" t="s">
        <v>56</v>
      </c>
      <c r="S122" s="255"/>
      <c r="T122" s="288"/>
      <c r="U122" s="271">
        <f>K122*N122*Q122</f>
        <v>84</v>
      </c>
      <c r="V122" s="271" t="s">
        <v>6</v>
      </c>
      <c r="W122" s="289">
        <v>9000</v>
      </c>
      <c r="X122" s="331">
        <f>U122*W122</f>
        <v>756000</v>
      </c>
    </row>
    <row r="123" spans="1:27" s="3" customFormat="1" ht="14.1" customHeight="1" x14ac:dyDescent="0.2">
      <c r="A123" s="279"/>
      <c r="B123" s="277"/>
      <c r="C123" s="277"/>
      <c r="D123" s="277"/>
      <c r="E123" s="277"/>
      <c r="F123" s="274"/>
      <c r="G123" s="290" t="s">
        <v>60</v>
      </c>
      <c r="H123" s="291"/>
      <c r="I123" s="291"/>
      <c r="J123" s="255" t="s">
        <v>153</v>
      </c>
      <c r="K123" s="281">
        <v>7</v>
      </c>
      <c r="L123" s="281" t="s">
        <v>144</v>
      </c>
      <c r="M123" s="281" t="s">
        <v>57</v>
      </c>
      <c r="N123" s="281">
        <v>3</v>
      </c>
      <c r="O123" s="281" t="s">
        <v>58</v>
      </c>
      <c r="P123" s="281" t="s">
        <v>57</v>
      </c>
      <c r="Q123" s="281">
        <v>4</v>
      </c>
      <c r="R123" s="281" t="s">
        <v>56</v>
      </c>
      <c r="S123" s="255"/>
      <c r="T123" s="288"/>
      <c r="U123" s="271">
        <f>K123*N123*Q123</f>
        <v>84</v>
      </c>
      <c r="V123" s="271" t="s">
        <v>6</v>
      </c>
      <c r="W123" s="289">
        <v>25000</v>
      </c>
      <c r="X123" s="331">
        <f>U123*W123</f>
        <v>2100000</v>
      </c>
    </row>
    <row r="124" spans="1:27" s="3" customFormat="1" ht="14.1" customHeight="1" x14ac:dyDescent="0.2">
      <c r="A124" s="279"/>
      <c r="B124" s="277"/>
      <c r="C124" s="277"/>
      <c r="D124" s="277"/>
      <c r="E124" s="277"/>
      <c r="F124" s="274"/>
      <c r="G124" s="324"/>
      <c r="H124" s="325"/>
      <c r="I124" s="325"/>
      <c r="J124" s="256"/>
      <c r="K124" s="256"/>
      <c r="L124" s="256"/>
      <c r="M124" s="256"/>
      <c r="N124" s="327"/>
      <c r="O124" s="327"/>
      <c r="P124" s="327"/>
      <c r="Q124" s="327"/>
      <c r="R124" s="256"/>
      <c r="S124" s="256"/>
      <c r="T124" s="336"/>
      <c r="U124" s="329"/>
      <c r="V124" s="329"/>
      <c r="W124" s="330"/>
      <c r="X124" s="331"/>
    </row>
    <row r="125" spans="1:27" s="3" customFormat="1" ht="14.1" customHeight="1" x14ac:dyDescent="0.2">
      <c r="A125" s="279"/>
      <c r="B125" s="277"/>
      <c r="C125" s="277"/>
      <c r="D125" s="277"/>
      <c r="E125" s="277"/>
      <c r="F125" s="274"/>
      <c r="G125" s="338">
        <v>3</v>
      </c>
      <c r="H125" s="339"/>
      <c r="I125" s="340"/>
      <c r="J125" s="269" t="s">
        <v>359</v>
      </c>
      <c r="K125" s="341"/>
      <c r="L125" s="341"/>
      <c r="M125" s="341"/>
      <c r="N125" s="342"/>
      <c r="O125" s="342"/>
      <c r="P125" s="342"/>
      <c r="Q125" s="342"/>
      <c r="R125" s="341"/>
      <c r="S125" s="341"/>
      <c r="T125" s="343"/>
      <c r="U125" s="344"/>
      <c r="V125" s="344"/>
      <c r="W125" s="345"/>
      <c r="X125" s="337">
        <f>SUM(X126:X127)</f>
        <v>3808000</v>
      </c>
    </row>
    <row r="126" spans="1:27" s="3" customFormat="1" ht="14.1" customHeight="1" x14ac:dyDescent="0.2">
      <c r="A126" s="279"/>
      <c r="B126" s="277"/>
      <c r="C126" s="277"/>
      <c r="D126" s="277"/>
      <c r="E126" s="277"/>
      <c r="F126" s="274"/>
      <c r="G126" s="324"/>
      <c r="H126" s="325"/>
      <c r="I126" s="325"/>
      <c r="J126" s="255" t="s">
        <v>152</v>
      </c>
      <c r="K126" s="327">
        <v>7</v>
      </c>
      <c r="L126" s="327" t="s">
        <v>144</v>
      </c>
      <c r="M126" s="327" t="s">
        <v>57</v>
      </c>
      <c r="N126" s="327">
        <v>2</v>
      </c>
      <c r="O126" s="327" t="s">
        <v>58</v>
      </c>
      <c r="P126" s="327" t="s">
        <v>57</v>
      </c>
      <c r="Q126" s="327">
        <v>8</v>
      </c>
      <c r="R126" s="327" t="s">
        <v>56</v>
      </c>
      <c r="S126" s="256"/>
      <c r="T126" s="336"/>
      <c r="U126" s="329">
        <f>K126*N126*Q126</f>
        <v>112</v>
      </c>
      <c r="V126" s="329" t="s">
        <v>10</v>
      </c>
      <c r="W126" s="330">
        <v>9000</v>
      </c>
      <c r="X126" s="331">
        <f>U126*W126</f>
        <v>1008000</v>
      </c>
    </row>
    <row r="127" spans="1:27" s="3" customFormat="1" ht="14.1" customHeight="1" x14ac:dyDescent="0.2">
      <c r="A127" s="279"/>
      <c r="B127" s="277"/>
      <c r="C127" s="277"/>
      <c r="D127" s="277"/>
      <c r="E127" s="277"/>
      <c r="F127" s="274"/>
      <c r="G127" s="324"/>
      <c r="H127" s="325"/>
      <c r="I127" s="325"/>
      <c r="J127" s="255" t="s">
        <v>153</v>
      </c>
      <c r="K127" s="327">
        <v>7</v>
      </c>
      <c r="L127" s="327" t="s">
        <v>144</v>
      </c>
      <c r="M127" s="327" t="s">
        <v>57</v>
      </c>
      <c r="N127" s="327">
        <v>2</v>
      </c>
      <c r="O127" s="327" t="s">
        <v>58</v>
      </c>
      <c r="P127" s="327" t="s">
        <v>57</v>
      </c>
      <c r="Q127" s="327">
        <v>8</v>
      </c>
      <c r="R127" s="327" t="s">
        <v>56</v>
      </c>
      <c r="S127" s="256"/>
      <c r="T127" s="336"/>
      <c r="U127" s="329">
        <f>K127*N127*Q127</f>
        <v>112</v>
      </c>
      <c r="V127" s="329" t="s">
        <v>6</v>
      </c>
      <c r="W127" s="330">
        <v>25000</v>
      </c>
      <c r="X127" s="331">
        <f>U127*W127</f>
        <v>2800000</v>
      </c>
    </row>
    <row r="128" spans="1:27" s="3" customFormat="1" ht="14.1" customHeight="1" x14ac:dyDescent="0.2">
      <c r="A128" s="279"/>
      <c r="B128" s="277"/>
      <c r="C128" s="277"/>
      <c r="D128" s="277"/>
      <c r="E128" s="277"/>
      <c r="F128" s="274"/>
      <c r="G128" s="324"/>
      <c r="H128" s="325"/>
      <c r="I128" s="325"/>
      <c r="J128" s="256"/>
      <c r="K128" s="327"/>
      <c r="L128" s="327"/>
      <c r="M128" s="327"/>
      <c r="N128" s="327"/>
      <c r="O128" s="327"/>
      <c r="P128" s="327"/>
      <c r="Q128" s="327"/>
      <c r="R128" s="327"/>
      <c r="S128" s="256"/>
      <c r="T128" s="336"/>
      <c r="U128" s="329"/>
      <c r="V128" s="329"/>
      <c r="W128" s="330"/>
      <c r="X128" s="331"/>
    </row>
    <row r="129" spans="1:27" s="3" customFormat="1" ht="14.1" customHeight="1" x14ac:dyDescent="0.2">
      <c r="A129" s="279"/>
      <c r="B129" s="277"/>
      <c r="C129" s="277"/>
      <c r="D129" s="277"/>
      <c r="E129" s="277"/>
      <c r="F129" s="274"/>
      <c r="G129" s="338">
        <v>4</v>
      </c>
      <c r="H129" s="339"/>
      <c r="I129" s="339"/>
      <c r="J129" s="341" t="s">
        <v>254</v>
      </c>
      <c r="K129" s="327"/>
      <c r="L129" s="327"/>
      <c r="M129" s="327"/>
      <c r="N129" s="327"/>
      <c r="O129" s="327"/>
      <c r="P129" s="327"/>
      <c r="Q129" s="327"/>
      <c r="R129" s="327"/>
      <c r="S129" s="256"/>
      <c r="T129" s="336"/>
      <c r="U129" s="329"/>
      <c r="V129" s="329"/>
      <c r="W129" s="330"/>
      <c r="X129" s="337">
        <f>SUM(X130:X131)</f>
        <v>1904000</v>
      </c>
    </row>
    <row r="130" spans="1:27" s="3" customFormat="1" ht="14.1" customHeight="1" x14ac:dyDescent="0.2">
      <c r="A130" s="279"/>
      <c r="B130" s="277"/>
      <c r="C130" s="277"/>
      <c r="D130" s="277"/>
      <c r="E130" s="277"/>
      <c r="F130" s="274"/>
      <c r="G130" s="324"/>
      <c r="H130" s="325"/>
      <c r="I130" s="325"/>
      <c r="J130" s="255" t="s">
        <v>152</v>
      </c>
      <c r="K130" s="327">
        <v>7</v>
      </c>
      <c r="L130" s="327" t="s">
        <v>144</v>
      </c>
      <c r="M130" s="327" t="s">
        <v>57</v>
      </c>
      <c r="N130" s="327">
        <v>2</v>
      </c>
      <c r="O130" s="327" t="s">
        <v>58</v>
      </c>
      <c r="P130" s="327" t="s">
        <v>57</v>
      </c>
      <c r="Q130" s="327">
        <v>4</v>
      </c>
      <c r="R130" s="327" t="s">
        <v>56</v>
      </c>
      <c r="S130" s="256"/>
      <c r="T130" s="336"/>
      <c r="U130" s="329">
        <f>K130*N130*Q130</f>
        <v>56</v>
      </c>
      <c r="V130" s="329" t="s">
        <v>10</v>
      </c>
      <c r="W130" s="330">
        <v>9000</v>
      </c>
      <c r="X130" s="331">
        <f>U130*W130</f>
        <v>504000</v>
      </c>
    </row>
    <row r="131" spans="1:27" s="3" customFormat="1" ht="14.1" customHeight="1" x14ac:dyDescent="0.2">
      <c r="A131" s="279"/>
      <c r="B131" s="277"/>
      <c r="C131" s="277"/>
      <c r="D131" s="277"/>
      <c r="E131" s="277"/>
      <c r="F131" s="274"/>
      <c r="G131" s="324"/>
      <c r="H131" s="325"/>
      <c r="I131" s="325"/>
      <c r="J131" s="255" t="s">
        <v>153</v>
      </c>
      <c r="K131" s="327">
        <v>7</v>
      </c>
      <c r="L131" s="327" t="s">
        <v>144</v>
      </c>
      <c r="M131" s="327" t="s">
        <v>57</v>
      </c>
      <c r="N131" s="327">
        <v>2</v>
      </c>
      <c r="O131" s="327" t="s">
        <v>58</v>
      </c>
      <c r="P131" s="327" t="s">
        <v>57</v>
      </c>
      <c r="Q131" s="327">
        <v>4</v>
      </c>
      <c r="R131" s="327" t="s">
        <v>56</v>
      </c>
      <c r="S131" s="256"/>
      <c r="T131" s="336"/>
      <c r="U131" s="329">
        <f>K131*N131*Q131</f>
        <v>56</v>
      </c>
      <c r="V131" s="329" t="s">
        <v>6</v>
      </c>
      <c r="W131" s="330">
        <v>25000</v>
      </c>
      <c r="X131" s="331">
        <f>U131*W131</f>
        <v>1400000</v>
      </c>
    </row>
    <row r="132" spans="1:27" s="3" customFormat="1" ht="14.1" customHeight="1" thickBot="1" x14ac:dyDescent="0.25">
      <c r="A132" s="279"/>
      <c r="B132" s="277"/>
      <c r="C132" s="277"/>
      <c r="D132" s="277"/>
      <c r="E132" s="277"/>
      <c r="F132" s="274"/>
      <c r="G132" s="324"/>
      <c r="H132" s="325"/>
      <c r="I132" s="325"/>
      <c r="J132" s="256"/>
      <c r="K132" s="327"/>
      <c r="L132" s="327"/>
      <c r="M132" s="327"/>
      <c r="N132" s="327"/>
      <c r="O132" s="327"/>
      <c r="P132" s="327"/>
      <c r="Q132" s="327"/>
      <c r="R132" s="327"/>
      <c r="S132" s="256"/>
      <c r="T132" s="336"/>
      <c r="U132" s="329"/>
      <c r="V132" s="329"/>
      <c r="W132" s="330"/>
      <c r="X132" s="331"/>
    </row>
    <row r="133" spans="1:27" s="3" customFormat="1" ht="14.1" customHeight="1" x14ac:dyDescent="0.2">
      <c r="A133" s="207"/>
      <c r="B133" s="207"/>
      <c r="C133" s="207"/>
      <c r="D133" s="207"/>
      <c r="E133" s="207"/>
      <c r="F133" s="207"/>
      <c r="G133" s="558" t="s">
        <v>168</v>
      </c>
      <c r="H133" s="560"/>
      <c r="I133" s="560"/>
      <c r="J133" s="560"/>
      <c r="K133" s="558" t="s">
        <v>225</v>
      </c>
      <c r="L133" s="558"/>
      <c r="M133" s="558"/>
      <c r="N133" s="558"/>
      <c r="O133" s="209"/>
      <c r="P133" s="558" t="s">
        <v>190</v>
      </c>
      <c r="Q133" s="558"/>
      <c r="R133" s="558"/>
      <c r="S133" s="558"/>
      <c r="T133" s="609" t="s">
        <v>271</v>
      </c>
      <c r="U133" s="609"/>
      <c r="V133" s="609"/>
      <c r="W133" s="609"/>
      <c r="X133" s="402"/>
    </row>
    <row r="134" spans="1:27" s="3" customFormat="1" ht="14.1" customHeight="1" thickBot="1" x14ac:dyDescent="0.25">
      <c r="A134" s="139"/>
      <c r="B134" s="139"/>
      <c r="C134" s="139"/>
      <c r="D134" s="139"/>
      <c r="E134" s="139"/>
      <c r="F134" s="139"/>
      <c r="G134" s="559"/>
      <c r="H134" s="559"/>
      <c r="I134" s="559"/>
      <c r="J134" s="559"/>
      <c r="K134" s="559"/>
      <c r="L134" s="559"/>
      <c r="M134" s="559"/>
      <c r="N134" s="559"/>
      <c r="O134" s="119"/>
      <c r="P134" s="559"/>
      <c r="Q134" s="559"/>
      <c r="R134" s="559"/>
      <c r="S134" s="559"/>
      <c r="T134" s="610"/>
      <c r="U134" s="610"/>
      <c r="V134" s="610"/>
      <c r="W134" s="610"/>
      <c r="X134" s="400"/>
    </row>
    <row r="135" spans="1:27" s="3" customFormat="1" ht="14.1" customHeight="1" x14ac:dyDescent="0.2">
      <c r="A135" s="547" t="s">
        <v>47</v>
      </c>
      <c r="B135" s="548"/>
      <c r="C135" s="548"/>
      <c r="D135" s="548"/>
      <c r="E135" s="548"/>
      <c r="F135" s="549"/>
      <c r="G135" s="553" t="s">
        <v>48</v>
      </c>
      <c r="H135" s="548"/>
      <c r="I135" s="548"/>
      <c r="J135" s="548"/>
      <c r="K135" s="548"/>
      <c r="L135" s="548"/>
      <c r="M135" s="548"/>
      <c r="N135" s="548"/>
      <c r="O135" s="548"/>
      <c r="P135" s="548"/>
      <c r="Q135" s="548"/>
      <c r="R135" s="548"/>
      <c r="S135" s="548"/>
      <c r="T135" s="549"/>
      <c r="U135" s="555" t="s">
        <v>0</v>
      </c>
      <c r="V135" s="555"/>
      <c r="W135" s="555"/>
      <c r="X135" s="556" t="s">
        <v>1</v>
      </c>
    </row>
    <row r="136" spans="1:27" s="3" customFormat="1" ht="24.95" customHeight="1" thickBot="1" x14ac:dyDescent="0.25">
      <c r="A136" s="550"/>
      <c r="B136" s="551"/>
      <c r="C136" s="551"/>
      <c r="D136" s="551"/>
      <c r="E136" s="551"/>
      <c r="F136" s="552"/>
      <c r="G136" s="554"/>
      <c r="H136" s="551"/>
      <c r="I136" s="551"/>
      <c r="J136" s="551"/>
      <c r="K136" s="551"/>
      <c r="L136" s="551"/>
      <c r="M136" s="551"/>
      <c r="N136" s="551"/>
      <c r="O136" s="551"/>
      <c r="P136" s="551"/>
      <c r="Q136" s="551"/>
      <c r="R136" s="551"/>
      <c r="S136" s="551"/>
      <c r="T136" s="552"/>
      <c r="U136" s="137" t="s">
        <v>49</v>
      </c>
      <c r="V136" s="137" t="s">
        <v>50</v>
      </c>
      <c r="W136" s="137" t="s">
        <v>51</v>
      </c>
      <c r="X136" s="557"/>
    </row>
    <row r="137" spans="1:27" s="3" customFormat="1" ht="14.1" customHeight="1" x14ac:dyDescent="0.2">
      <c r="A137" s="279"/>
      <c r="B137" s="277"/>
      <c r="C137" s="277"/>
      <c r="D137" s="277"/>
      <c r="E137" s="277"/>
      <c r="F137" s="274"/>
      <c r="G137" s="324"/>
      <c r="H137" s="325"/>
      <c r="I137" s="325"/>
      <c r="J137" s="256"/>
      <c r="K137" s="327"/>
      <c r="L137" s="327"/>
      <c r="M137" s="327"/>
      <c r="N137" s="327"/>
      <c r="O137" s="327"/>
      <c r="P137" s="327"/>
      <c r="Q137" s="327"/>
      <c r="R137" s="327"/>
      <c r="S137" s="256"/>
      <c r="T137" s="336"/>
      <c r="U137" s="329"/>
      <c r="V137" s="329"/>
      <c r="W137" s="330"/>
      <c r="X137" s="331"/>
    </row>
    <row r="138" spans="1:27" s="3" customFormat="1" ht="14.1" customHeight="1" x14ac:dyDescent="0.2">
      <c r="A138" s="279"/>
      <c r="B138" s="277"/>
      <c r="C138" s="277"/>
      <c r="D138" s="277"/>
      <c r="E138" s="277"/>
      <c r="F138" s="274"/>
      <c r="G138" s="338">
        <v>5</v>
      </c>
      <c r="H138" s="339"/>
      <c r="I138" s="339"/>
      <c r="J138" s="341" t="s">
        <v>362</v>
      </c>
      <c r="K138" s="327"/>
      <c r="L138" s="327"/>
      <c r="M138" s="327"/>
      <c r="N138" s="327"/>
      <c r="O138" s="327"/>
      <c r="P138" s="327"/>
      <c r="Q138" s="327"/>
      <c r="R138" s="327"/>
      <c r="S138" s="256"/>
      <c r="T138" s="336"/>
      <c r="U138" s="329"/>
      <c r="V138" s="329"/>
      <c r="W138" s="330"/>
      <c r="X138" s="337">
        <f>SUM(X139:X140)</f>
        <v>1224000</v>
      </c>
    </row>
    <row r="139" spans="1:27" s="3" customFormat="1" ht="14.1" customHeight="1" x14ac:dyDescent="0.2">
      <c r="A139" s="279"/>
      <c r="B139" s="277"/>
      <c r="C139" s="277"/>
      <c r="D139" s="277"/>
      <c r="E139" s="277"/>
      <c r="F139" s="274"/>
      <c r="G139" s="324"/>
      <c r="H139" s="325"/>
      <c r="I139" s="325"/>
      <c r="J139" s="255" t="s">
        <v>152</v>
      </c>
      <c r="K139" s="327">
        <v>6</v>
      </c>
      <c r="L139" s="327" t="s">
        <v>56</v>
      </c>
      <c r="M139" s="327" t="s">
        <v>57</v>
      </c>
      <c r="N139" s="327">
        <v>6</v>
      </c>
      <c r="O139" s="327" t="s">
        <v>58</v>
      </c>
      <c r="P139" s="327"/>
      <c r="Q139" s="327"/>
      <c r="R139" s="327"/>
      <c r="S139" s="256"/>
      <c r="T139" s="336"/>
      <c r="U139" s="329">
        <f>K139*N139</f>
        <v>36</v>
      </c>
      <c r="V139" s="329" t="s">
        <v>10</v>
      </c>
      <c r="W139" s="330">
        <v>9000</v>
      </c>
      <c r="X139" s="331">
        <f>U139*W139</f>
        <v>324000</v>
      </c>
    </row>
    <row r="140" spans="1:27" s="3" customFormat="1" ht="14.1" customHeight="1" x14ac:dyDescent="0.2">
      <c r="A140" s="279"/>
      <c r="B140" s="277"/>
      <c r="C140" s="277"/>
      <c r="D140" s="277"/>
      <c r="E140" s="277"/>
      <c r="F140" s="274"/>
      <c r="G140" s="324"/>
      <c r="H140" s="325"/>
      <c r="I140" s="325"/>
      <c r="J140" s="255" t="s">
        <v>153</v>
      </c>
      <c r="K140" s="327">
        <v>6</v>
      </c>
      <c r="L140" s="327" t="s">
        <v>56</v>
      </c>
      <c r="M140" s="327" t="s">
        <v>57</v>
      </c>
      <c r="N140" s="327">
        <v>6</v>
      </c>
      <c r="O140" s="327" t="s">
        <v>58</v>
      </c>
      <c r="P140" s="327"/>
      <c r="Q140" s="327"/>
      <c r="R140" s="327"/>
      <c r="S140" s="256"/>
      <c r="T140" s="336"/>
      <c r="U140" s="329">
        <f>K140*N140</f>
        <v>36</v>
      </c>
      <c r="V140" s="329" t="s">
        <v>6</v>
      </c>
      <c r="W140" s="330">
        <v>25000</v>
      </c>
      <c r="X140" s="331">
        <f>U140*W140</f>
        <v>900000</v>
      </c>
    </row>
    <row r="141" spans="1:27" ht="14.1" customHeight="1" x14ac:dyDescent="0.2">
      <c r="A141" s="346"/>
      <c r="B141" s="347"/>
      <c r="C141" s="347"/>
      <c r="D141" s="347"/>
      <c r="E141" s="347"/>
      <c r="F141" s="348"/>
      <c r="G141" s="349"/>
      <c r="H141" s="350"/>
      <c r="I141" s="350"/>
      <c r="J141" s="351"/>
      <c r="K141" s="351"/>
      <c r="L141" s="351"/>
      <c r="M141" s="351"/>
      <c r="N141" s="352"/>
      <c r="O141" s="352"/>
      <c r="P141" s="352"/>
      <c r="Q141" s="352"/>
      <c r="R141" s="351"/>
      <c r="S141" s="351"/>
      <c r="T141" s="353"/>
      <c r="U141" s="354"/>
      <c r="V141" s="355"/>
      <c r="W141" s="356"/>
      <c r="X141" s="357"/>
    </row>
    <row r="142" spans="1:27" ht="14.1" customHeight="1" x14ac:dyDescent="0.2">
      <c r="A142" s="346"/>
      <c r="B142" s="347"/>
      <c r="C142" s="347"/>
      <c r="D142" s="347"/>
      <c r="E142" s="347"/>
      <c r="F142" s="347"/>
      <c r="G142" s="358"/>
      <c r="H142" s="358"/>
      <c r="I142" s="358"/>
      <c r="J142" s="614"/>
      <c r="K142" s="614"/>
      <c r="L142" s="359"/>
      <c r="M142" s="359"/>
      <c r="N142" s="358"/>
      <c r="O142" s="358"/>
      <c r="P142" s="358"/>
      <c r="Q142" s="358"/>
      <c r="R142" s="358"/>
      <c r="S142" s="358"/>
      <c r="T142" s="358"/>
      <c r="U142" s="358" t="s">
        <v>105</v>
      </c>
      <c r="V142" s="360" t="s">
        <v>1</v>
      </c>
      <c r="W142" s="358"/>
      <c r="X142" s="361">
        <f>X33</f>
        <v>60000000</v>
      </c>
      <c r="Z142" s="4"/>
      <c r="AA142" s="4">
        <f>25000000-X142</f>
        <v>-35000000</v>
      </c>
    </row>
    <row r="143" spans="1:27" ht="14.1" customHeight="1" x14ac:dyDescent="0.2">
      <c r="A143" s="362"/>
      <c r="B143" s="363"/>
      <c r="C143" s="363"/>
      <c r="D143" s="363"/>
      <c r="E143" s="363"/>
      <c r="F143" s="363"/>
      <c r="G143" s="363"/>
      <c r="H143" s="363"/>
      <c r="I143" s="363"/>
      <c r="J143" s="363"/>
      <c r="K143" s="363"/>
      <c r="L143" s="363"/>
      <c r="M143" s="363"/>
      <c r="N143" s="363"/>
      <c r="O143" s="363"/>
      <c r="P143" s="363"/>
      <c r="Q143" s="363"/>
      <c r="R143" s="363"/>
      <c r="S143" s="363"/>
      <c r="T143" s="363"/>
      <c r="U143" s="363"/>
      <c r="V143" s="363"/>
      <c r="W143" s="363"/>
      <c r="X143" s="364"/>
    </row>
    <row r="144" spans="1:27" ht="14.1" customHeight="1" x14ac:dyDescent="0.2">
      <c r="A144" s="365" t="s">
        <v>106</v>
      </c>
      <c r="B144" s="366"/>
      <c r="C144" s="366"/>
      <c r="D144" s="366"/>
      <c r="E144" s="366"/>
      <c r="F144" s="366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7"/>
      <c r="U144" s="604"/>
      <c r="V144" s="604"/>
      <c r="W144" s="604"/>
      <c r="X144" s="605"/>
    </row>
    <row r="145" spans="1:25" ht="14.1" customHeight="1" x14ac:dyDescent="0.2">
      <c r="A145" s="368" t="s">
        <v>107</v>
      </c>
      <c r="B145" s="369"/>
      <c r="C145" s="369"/>
      <c r="D145" s="369"/>
      <c r="E145" s="369"/>
      <c r="F145" s="369"/>
      <c r="G145" s="369"/>
      <c r="H145" s="366" t="s">
        <v>108</v>
      </c>
      <c r="I145" s="614">
        <v>30000000</v>
      </c>
      <c r="J145" s="614"/>
      <c r="K145" s="366"/>
      <c r="L145" s="366"/>
      <c r="M145" s="366"/>
      <c r="N145" s="301"/>
      <c r="O145" s="301"/>
      <c r="P145" s="301"/>
      <c r="Q145" s="301"/>
      <c r="R145" s="301"/>
      <c r="S145" s="301"/>
      <c r="T145" s="301"/>
      <c r="U145" s="618" t="s">
        <v>109</v>
      </c>
      <c r="V145" s="618"/>
      <c r="W145" s="618"/>
      <c r="X145" s="619"/>
    </row>
    <row r="146" spans="1:25" ht="14.1" customHeight="1" x14ac:dyDescent="0.2">
      <c r="A146" s="368" t="s">
        <v>110</v>
      </c>
      <c r="B146" s="369"/>
      <c r="C146" s="369"/>
      <c r="D146" s="369"/>
      <c r="E146" s="369"/>
      <c r="F146" s="369"/>
      <c r="G146" s="369"/>
      <c r="H146" s="366" t="str">
        <f>H145</f>
        <v>:</v>
      </c>
      <c r="I146" s="614">
        <v>20000000</v>
      </c>
      <c r="J146" s="614"/>
      <c r="K146" s="366"/>
      <c r="L146" s="366"/>
      <c r="M146" s="366"/>
      <c r="N146" s="301"/>
      <c r="O146" s="301"/>
      <c r="P146" s="301"/>
      <c r="Q146" s="301"/>
      <c r="R146" s="301"/>
      <c r="S146" s="301"/>
      <c r="T146" s="301"/>
      <c r="U146" s="370"/>
      <c r="V146" s="366"/>
      <c r="W146" s="371"/>
      <c r="X146" s="372"/>
    </row>
    <row r="147" spans="1:25" ht="14.1" customHeight="1" x14ac:dyDescent="0.2">
      <c r="A147" s="368" t="s">
        <v>111</v>
      </c>
      <c r="B147" s="369"/>
      <c r="C147" s="369"/>
      <c r="D147" s="369"/>
      <c r="E147" s="369"/>
      <c r="F147" s="369"/>
      <c r="G147" s="369"/>
      <c r="H147" s="366" t="str">
        <f>H146</f>
        <v>:</v>
      </c>
      <c r="I147" s="614">
        <v>10000000</v>
      </c>
      <c r="J147" s="614"/>
      <c r="K147" s="373"/>
      <c r="L147" s="373"/>
      <c r="M147" s="373"/>
      <c r="N147" s="301"/>
      <c r="O147" s="301"/>
      <c r="P147" s="301"/>
      <c r="Q147" s="301"/>
      <c r="R147" s="301"/>
      <c r="S147" s="301"/>
      <c r="T147" s="301"/>
      <c r="U147" s="370"/>
      <c r="V147" s="366"/>
      <c r="W147" s="371"/>
      <c r="X147" s="372"/>
    </row>
    <row r="148" spans="1:25" ht="14.1" customHeight="1" x14ac:dyDescent="0.2">
      <c r="A148" s="368" t="s">
        <v>112</v>
      </c>
      <c r="B148" s="369"/>
      <c r="C148" s="369"/>
      <c r="D148" s="369"/>
      <c r="E148" s="369"/>
      <c r="F148" s="369"/>
      <c r="G148" s="369"/>
      <c r="H148" s="366" t="str">
        <f>H147</f>
        <v>:</v>
      </c>
      <c r="I148" s="614">
        <v>0</v>
      </c>
      <c r="J148" s="614"/>
      <c r="K148" s="366"/>
      <c r="L148" s="366"/>
      <c r="M148" s="366"/>
      <c r="N148" s="301"/>
      <c r="O148" s="301"/>
      <c r="P148" s="301"/>
      <c r="Q148" s="301"/>
      <c r="R148" s="301"/>
      <c r="S148" s="301"/>
      <c r="T148" s="301"/>
      <c r="U148" s="370"/>
      <c r="V148" s="366"/>
      <c r="W148" s="371"/>
      <c r="X148" s="372"/>
    </row>
    <row r="149" spans="1:25" ht="14.1" customHeight="1" x14ac:dyDescent="0.2">
      <c r="A149" s="365"/>
      <c r="B149" s="366"/>
      <c r="C149" s="366"/>
      <c r="D149" s="366"/>
      <c r="E149" s="366"/>
      <c r="F149" s="366"/>
      <c r="G149" s="366"/>
      <c r="H149" s="366"/>
      <c r="I149" s="614">
        <f>SUM(I145:J148)</f>
        <v>60000000</v>
      </c>
      <c r="J149" s="614"/>
      <c r="K149" s="366"/>
      <c r="L149" s="366"/>
      <c r="M149" s="366"/>
      <c r="N149" s="301"/>
      <c r="O149" s="301"/>
      <c r="P149" s="301"/>
      <c r="Q149" s="301"/>
      <c r="R149" s="301"/>
      <c r="S149" s="301"/>
      <c r="T149" s="301"/>
      <c r="U149" s="616" t="s">
        <v>113</v>
      </c>
      <c r="V149" s="616"/>
      <c r="W149" s="616"/>
      <c r="X149" s="617"/>
    </row>
    <row r="150" spans="1:25" ht="14.1" customHeight="1" thickBot="1" x14ac:dyDescent="0.25">
      <c r="A150" s="374"/>
      <c r="B150" s="375"/>
      <c r="C150" s="375"/>
      <c r="D150" s="375"/>
      <c r="E150" s="375"/>
      <c r="F150" s="375"/>
      <c r="G150" s="375"/>
      <c r="H150" s="376"/>
      <c r="I150" s="377"/>
      <c r="J150" s="377"/>
      <c r="K150" s="377"/>
      <c r="L150" s="377"/>
      <c r="M150" s="377"/>
      <c r="N150" s="377"/>
      <c r="O150" s="377"/>
      <c r="P150" s="377"/>
      <c r="Q150" s="377"/>
      <c r="R150" s="377"/>
      <c r="S150" s="377"/>
      <c r="T150" s="376"/>
      <c r="U150" s="620" t="s">
        <v>114</v>
      </c>
      <c r="V150" s="620"/>
      <c r="W150" s="620"/>
      <c r="X150" s="621"/>
    </row>
    <row r="151" spans="1:25" ht="14.1" customHeight="1" x14ac:dyDescent="0.2">
      <c r="A151" s="622" t="s">
        <v>115</v>
      </c>
      <c r="B151" s="623"/>
      <c r="C151" s="623"/>
      <c r="D151" s="623"/>
      <c r="E151" s="623"/>
      <c r="F151" s="623"/>
      <c r="G151" s="623"/>
      <c r="H151" s="623"/>
      <c r="I151" s="623"/>
      <c r="J151" s="623"/>
      <c r="K151" s="623"/>
      <c r="L151" s="623"/>
      <c r="M151" s="623"/>
      <c r="N151" s="623"/>
      <c r="O151" s="623"/>
      <c r="P151" s="623"/>
      <c r="Q151" s="623"/>
      <c r="R151" s="623"/>
      <c r="S151" s="623"/>
      <c r="T151" s="623"/>
      <c r="U151" s="623"/>
      <c r="V151" s="623"/>
      <c r="W151" s="623"/>
      <c r="X151" s="624"/>
    </row>
    <row r="152" spans="1:25" ht="14.1" customHeight="1" x14ac:dyDescent="0.2">
      <c r="A152" s="362"/>
      <c r="B152" s="363"/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302"/>
      <c r="X152" s="378"/>
    </row>
    <row r="153" spans="1:25" ht="14.1" customHeight="1" x14ac:dyDescent="0.2">
      <c r="A153" s="379"/>
      <c r="B153" s="301"/>
      <c r="C153" s="301"/>
      <c r="D153" s="301"/>
      <c r="E153" s="301"/>
      <c r="F153" s="301"/>
      <c r="G153" s="301"/>
      <c r="H153" s="301"/>
      <c r="I153" s="301"/>
      <c r="J153" s="301"/>
      <c r="K153" s="301"/>
      <c r="L153" s="301"/>
      <c r="M153" s="301"/>
      <c r="N153" s="301"/>
      <c r="O153" s="301"/>
      <c r="P153" s="301"/>
      <c r="Q153" s="301"/>
      <c r="R153" s="604" t="s">
        <v>314</v>
      </c>
      <c r="S153" s="604"/>
      <c r="T153" s="604"/>
      <c r="U153" s="604"/>
      <c r="V153" s="604"/>
      <c r="W153" s="604"/>
      <c r="X153" s="605"/>
    </row>
    <row r="154" spans="1:25" ht="14.1" customHeight="1" x14ac:dyDescent="0.25">
      <c r="A154" s="379">
        <v>1</v>
      </c>
      <c r="B154" s="301"/>
      <c r="C154" s="380" t="s">
        <v>116</v>
      </c>
      <c r="D154" s="380"/>
      <c r="E154" s="380"/>
      <c r="F154" s="380"/>
      <c r="G154" s="380" t="s">
        <v>108</v>
      </c>
      <c r="H154" s="301"/>
      <c r="I154" s="301"/>
      <c r="J154" s="301" t="s">
        <v>117</v>
      </c>
      <c r="K154" s="301" t="s">
        <v>118</v>
      </c>
      <c r="L154" s="301"/>
      <c r="M154" s="301"/>
      <c r="N154" s="301"/>
      <c r="O154" s="301"/>
      <c r="P154" s="301"/>
      <c r="Q154" s="301"/>
      <c r="R154" s="625" t="s">
        <v>119</v>
      </c>
      <c r="S154" s="625"/>
      <c r="T154" s="625"/>
      <c r="U154" s="625"/>
      <c r="V154" s="625"/>
      <c r="W154" s="625"/>
      <c r="X154" s="626"/>
      <c r="Y154" s="5"/>
    </row>
    <row r="155" spans="1:25" ht="14.1" customHeight="1" x14ac:dyDescent="0.2">
      <c r="A155" s="379"/>
      <c r="B155" s="301"/>
      <c r="C155" s="301"/>
      <c r="D155" s="301"/>
      <c r="E155" s="301"/>
      <c r="F155" s="301"/>
      <c r="G155" s="301"/>
      <c r="H155" s="301"/>
      <c r="I155" s="301"/>
      <c r="J155" s="301"/>
      <c r="K155" s="301"/>
      <c r="L155" s="301"/>
      <c r="M155" s="301"/>
      <c r="N155" s="301"/>
      <c r="O155" s="301"/>
      <c r="P155" s="301"/>
      <c r="Q155" s="301"/>
      <c r="R155" s="604" t="s">
        <v>120</v>
      </c>
      <c r="S155" s="604"/>
      <c r="T155" s="604"/>
      <c r="U155" s="604"/>
      <c r="V155" s="604"/>
      <c r="W155" s="604"/>
      <c r="X155" s="605"/>
      <c r="Y155" s="8"/>
    </row>
    <row r="156" spans="1:25" ht="14.1" customHeight="1" x14ac:dyDescent="0.2">
      <c r="A156" s="379">
        <v>2</v>
      </c>
      <c r="B156" s="301"/>
      <c r="C156" s="380" t="s">
        <v>116</v>
      </c>
      <c r="D156" s="381"/>
      <c r="E156" s="381"/>
      <c r="F156" s="381"/>
      <c r="G156" s="380" t="s">
        <v>108</v>
      </c>
      <c r="H156" s="301"/>
      <c r="I156" s="301"/>
      <c r="J156" s="301" t="s">
        <v>121</v>
      </c>
      <c r="K156" s="301" t="s">
        <v>118</v>
      </c>
      <c r="L156" s="301"/>
      <c r="M156" s="301"/>
      <c r="N156" s="301"/>
      <c r="O156" s="301"/>
      <c r="P156" s="301"/>
      <c r="Q156" s="301"/>
      <c r="R156" s="301"/>
      <c r="S156" s="301"/>
      <c r="T156" s="382"/>
      <c r="U156" s="301"/>
      <c r="V156" s="301"/>
      <c r="W156" s="301"/>
      <c r="X156" s="383"/>
    </row>
    <row r="157" spans="1:25" ht="14.1" customHeight="1" x14ac:dyDescent="0.2">
      <c r="A157" s="379"/>
      <c r="B157" s="301"/>
      <c r="C157" s="301"/>
      <c r="D157" s="301"/>
      <c r="E157" s="301"/>
      <c r="F157" s="301"/>
      <c r="G157" s="301"/>
      <c r="H157" s="301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  <c r="S157" s="301"/>
      <c r="T157" s="301"/>
      <c r="U157" s="301"/>
      <c r="V157" s="301"/>
      <c r="W157" s="301"/>
      <c r="X157" s="384"/>
    </row>
    <row r="158" spans="1:25" ht="14.1" customHeight="1" x14ac:dyDescent="0.2">
      <c r="A158" s="379">
        <v>3</v>
      </c>
      <c r="B158" s="301"/>
      <c r="C158" s="380" t="s">
        <v>122</v>
      </c>
      <c r="D158" s="301"/>
      <c r="E158" s="380"/>
      <c r="F158" s="380"/>
      <c r="G158" s="380" t="s">
        <v>108</v>
      </c>
      <c r="H158" s="301"/>
      <c r="I158" s="301"/>
      <c r="J158" s="301" t="s">
        <v>123</v>
      </c>
      <c r="K158" s="301" t="s">
        <v>118</v>
      </c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84"/>
    </row>
    <row r="159" spans="1:25" ht="14.1" customHeight="1" x14ac:dyDescent="0.2">
      <c r="A159" s="379"/>
      <c r="B159" s="301"/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616" t="s">
        <v>124</v>
      </c>
      <c r="S159" s="616"/>
      <c r="T159" s="616"/>
      <c r="U159" s="616"/>
      <c r="V159" s="616"/>
      <c r="W159" s="616"/>
      <c r="X159" s="617"/>
    </row>
    <row r="160" spans="1:25" ht="14.1" customHeight="1" x14ac:dyDescent="0.2">
      <c r="A160" s="379"/>
      <c r="B160" s="301"/>
      <c r="C160" s="301"/>
      <c r="D160" s="301"/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604" t="s">
        <v>125</v>
      </c>
      <c r="S160" s="604"/>
      <c r="T160" s="604"/>
      <c r="U160" s="604"/>
      <c r="V160" s="604"/>
      <c r="W160" s="604"/>
      <c r="X160" s="605"/>
    </row>
    <row r="161" spans="1:24" ht="14.1" customHeight="1" x14ac:dyDescent="0.2">
      <c r="A161" s="379"/>
      <c r="B161" s="301"/>
      <c r="C161" s="301"/>
      <c r="D161" s="301"/>
      <c r="E161" s="301"/>
      <c r="F161" s="301"/>
      <c r="G161" s="301"/>
      <c r="H161" s="301"/>
      <c r="I161" s="301"/>
      <c r="J161" s="301"/>
      <c r="K161" s="301"/>
      <c r="L161" s="301"/>
      <c r="M161" s="301"/>
      <c r="N161" s="301"/>
      <c r="O161" s="301"/>
      <c r="P161" s="301"/>
      <c r="Q161" s="301"/>
      <c r="R161" s="604" t="s">
        <v>126</v>
      </c>
      <c r="S161" s="604"/>
      <c r="T161" s="604"/>
      <c r="U161" s="604"/>
      <c r="V161" s="604"/>
      <c r="W161" s="604"/>
      <c r="X161" s="605"/>
    </row>
    <row r="162" spans="1:24" ht="14.1" customHeight="1" thickBot="1" x14ac:dyDescent="0.25">
      <c r="A162" s="385"/>
      <c r="B162" s="386"/>
      <c r="C162" s="386"/>
      <c r="D162" s="386"/>
      <c r="E162" s="386"/>
      <c r="F162" s="386"/>
      <c r="G162" s="386"/>
      <c r="H162" s="386"/>
      <c r="I162" s="386"/>
      <c r="J162" s="386"/>
      <c r="K162" s="386"/>
      <c r="L162" s="386"/>
      <c r="M162" s="386"/>
      <c r="N162" s="386"/>
      <c r="O162" s="386"/>
      <c r="P162" s="386"/>
      <c r="Q162" s="386"/>
      <c r="R162" s="386"/>
      <c r="S162" s="386"/>
      <c r="T162" s="386"/>
      <c r="U162" s="386"/>
      <c r="V162" s="386"/>
      <c r="W162" s="386"/>
      <c r="X162" s="387"/>
    </row>
    <row r="163" spans="1:24" x14ac:dyDescent="0.2">
      <c r="A163" s="132"/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</row>
    <row r="164" spans="1:24" x14ac:dyDescent="0.2">
      <c r="A164" s="132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</row>
    <row r="165" spans="1:24" x14ac:dyDescent="0.2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</row>
    <row r="166" spans="1:24" x14ac:dyDescent="0.2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</row>
  </sheetData>
  <mergeCells count="53">
    <mergeCell ref="R159:X159"/>
    <mergeCell ref="R160:X160"/>
    <mergeCell ref="R161:X161"/>
    <mergeCell ref="U144:X144"/>
    <mergeCell ref="I145:J145"/>
    <mergeCell ref="U145:X145"/>
    <mergeCell ref="I146:J146"/>
    <mergeCell ref="I147:J147"/>
    <mergeCell ref="I148:J148"/>
    <mergeCell ref="I149:J149"/>
    <mergeCell ref="U149:X149"/>
    <mergeCell ref="U150:X150"/>
    <mergeCell ref="A151:X151"/>
    <mergeCell ref="R153:X153"/>
    <mergeCell ref="R154:X154"/>
    <mergeCell ref="R155:X155"/>
    <mergeCell ref="A31:F31"/>
    <mergeCell ref="G31:T31"/>
    <mergeCell ref="J142:K142"/>
    <mergeCell ref="J105:R105"/>
    <mergeCell ref="G65:J66"/>
    <mergeCell ref="K65:N66"/>
    <mergeCell ref="P65:S66"/>
    <mergeCell ref="T65:W66"/>
    <mergeCell ref="A135:F136"/>
    <mergeCell ref="G135:T136"/>
    <mergeCell ref="U135:W135"/>
    <mergeCell ref="V18:W18"/>
    <mergeCell ref="A28:X28"/>
    <mergeCell ref="A29:F30"/>
    <mergeCell ref="G29:T30"/>
    <mergeCell ref="U29:W29"/>
    <mergeCell ref="X29:X30"/>
    <mergeCell ref="A14:X14"/>
    <mergeCell ref="J16:U16"/>
    <mergeCell ref="A1:W1"/>
    <mergeCell ref="A2:W2"/>
    <mergeCell ref="A3:X3"/>
    <mergeCell ref="A4:X4"/>
    <mergeCell ref="L9:X9"/>
    <mergeCell ref="G15:U15"/>
    <mergeCell ref="V15:X15"/>
    <mergeCell ref="A16:F17"/>
    <mergeCell ref="J17:U17"/>
    <mergeCell ref="X135:X136"/>
    <mergeCell ref="A67:F68"/>
    <mergeCell ref="G67:T68"/>
    <mergeCell ref="U67:W67"/>
    <mergeCell ref="X67:X68"/>
    <mergeCell ref="G133:J134"/>
    <mergeCell ref="K133:N134"/>
    <mergeCell ref="P133:S134"/>
    <mergeCell ref="T133:W134"/>
  </mergeCells>
  <pageMargins left="0.27559055118110237" right="0.27559055118110237" top="0.9055118110236221" bottom="1.3385826771653544" header="0.31496062992125984" footer="0.31496062992125984"/>
  <pageSetup paperSize="5" scale="9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workbookViewId="0">
      <selection activeCell="M11" sqref="M11"/>
    </sheetView>
  </sheetViews>
  <sheetFormatPr defaultRowHeight="12.75" x14ac:dyDescent="0.2"/>
  <cols>
    <col min="1" max="2" width="3.42578125" style="2" customWidth="1"/>
    <col min="3" max="3" width="2.85546875" style="2" customWidth="1"/>
    <col min="4" max="4" width="2.28515625" style="2" customWidth="1"/>
    <col min="5" max="5" width="1.85546875" style="2" customWidth="1"/>
    <col min="6" max="6" width="6.42578125" style="2" customWidth="1"/>
    <col min="7" max="7" width="1.7109375" style="2" customWidth="1"/>
    <col min="8" max="8" width="0.140625" style="2" hidden="1" customWidth="1"/>
    <col min="9" max="9" width="1" style="2" customWidth="1"/>
    <col min="10" max="10" width="27.28515625" style="2" customWidth="1"/>
    <col min="11" max="11" width="2.5703125" style="2" customWidth="1"/>
    <col min="12" max="12" width="3.85546875" style="2" customWidth="1"/>
    <col min="13" max="13" width="2.7109375" style="2" customWidth="1"/>
    <col min="14" max="14" width="3.5703125" style="2" customWidth="1"/>
    <col min="15" max="15" width="3.28515625" style="2" customWidth="1"/>
    <col min="16" max="16" width="4" style="2" customWidth="1"/>
    <col min="17" max="17" width="4.28515625" style="2" customWidth="1"/>
    <col min="18" max="18" width="2.85546875" style="2" customWidth="1"/>
    <col min="19" max="19" width="1.42578125" style="2" customWidth="1"/>
    <col min="20" max="20" width="0.42578125" style="2" hidden="1" customWidth="1"/>
    <col min="21" max="21" width="5.140625" style="2" customWidth="1"/>
    <col min="22" max="22" width="4.85546875" style="2" customWidth="1"/>
    <col min="23" max="23" width="8.42578125" style="2" customWidth="1"/>
    <col min="24" max="24" width="10.28515625" style="2" customWidth="1"/>
    <col min="25" max="25" width="11.28515625" style="2" bestFit="1" customWidth="1"/>
    <col min="26" max="26" width="19.7109375" style="2" customWidth="1"/>
    <col min="27" max="27" width="17.42578125" style="2" customWidth="1"/>
    <col min="28" max="258" width="9.140625" style="2"/>
    <col min="259" max="260" width="3.42578125" style="2" customWidth="1"/>
    <col min="261" max="261" width="2.85546875" style="2" customWidth="1"/>
    <col min="262" max="262" width="2.28515625" style="2" customWidth="1"/>
    <col min="263" max="263" width="1.85546875" style="2" customWidth="1"/>
    <col min="264" max="264" width="9.140625" style="2" customWidth="1"/>
    <col min="265" max="265" width="2" style="2" customWidth="1"/>
    <col min="266" max="266" width="0" style="2" hidden="1" customWidth="1"/>
    <col min="267" max="267" width="1" style="2" customWidth="1"/>
    <col min="268" max="268" width="31" style="2" customWidth="1"/>
    <col min="269" max="269" width="3.42578125" style="2" customWidth="1"/>
    <col min="270" max="270" width="3.85546875" style="2" customWidth="1"/>
    <col min="271" max="271" width="2.7109375" style="2" customWidth="1"/>
    <col min="272" max="272" width="2.85546875" style="2" customWidth="1"/>
    <col min="273" max="273" width="3.85546875" style="2" customWidth="1"/>
    <col min="274" max="274" width="2.85546875" style="2" customWidth="1"/>
    <col min="275" max="275" width="2.42578125" style="2" customWidth="1"/>
    <col min="276" max="276" width="1.140625" style="2" customWidth="1"/>
    <col min="277" max="277" width="8.140625" style="2" customWidth="1"/>
    <col min="278" max="278" width="7.42578125" style="2" customWidth="1"/>
    <col min="279" max="279" width="9.28515625" style="2" customWidth="1"/>
    <col min="280" max="280" width="11.85546875" style="2" customWidth="1"/>
    <col min="281" max="281" width="11.28515625" style="2" bestFit="1" customWidth="1"/>
    <col min="282" max="282" width="19.7109375" style="2" customWidth="1"/>
    <col min="283" max="283" width="17.42578125" style="2" customWidth="1"/>
    <col min="284" max="514" width="9.140625" style="2"/>
    <col min="515" max="516" width="3.42578125" style="2" customWidth="1"/>
    <col min="517" max="517" width="2.85546875" style="2" customWidth="1"/>
    <col min="518" max="518" width="2.28515625" style="2" customWidth="1"/>
    <col min="519" max="519" width="1.85546875" style="2" customWidth="1"/>
    <col min="520" max="520" width="9.140625" style="2" customWidth="1"/>
    <col min="521" max="521" width="2" style="2" customWidth="1"/>
    <col min="522" max="522" width="0" style="2" hidden="1" customWidth="1"/>
    <col min="523" max="523" width="1" style="2" customWidth="1"/>
    <col min="524" max="524" width="31" style="2" customWidth="1"/>
    <col min="525" max="525" width="3.42578125" style="2" customWidth="1"/>
    <col min="526" max="526" width="3.85546875" style="2" customWidth="1"/>
    <col min="527" max="527" width="2.7109375" style="2" customWidth="1"/>
    <col min="528" max="528" width="2.85546875" style="2" customWidth="1"/>
    <col min="529" max="529" width="3.85546875" style="2" customWidth="1"/>
    <col min="530" max="530" width="2.85546875" style="2" customWidth="1"/>
    <col min="531" max="531" width="2.42578125" style="2" customWidth="1"/>
    <col min="532" max="532" width="1.140625" style="2" customWidth="1"/>
    <col min="533" max="533" width="8.140625" style="2" customWidth="1"/>
    <col min="534" max="534" width="7.42578125" style="2" customWidth="1"/>
    <col min="535" max="535" width="9.28515625" style="2" customWidth="1"/>
    <col min="536" max="536" width="11.85546875" style="2" customWidth="1"/>
    <col min="537" max="537" width="11.28515625" style="2" bestFit="1" customWidth="1"/>
    <col min="538" max="538" width="19.7109375" style="2" customWidth="1"/>
    <col min="539" max="539" width="17.42578125" style="2" customWidth="1"/>
    <col min="540" max="770" width="9.140625" style="2"/>
    <col min="771" max="772" width="3.42578125" style="2" customWidth="1"/>
    <col min="773" max="773" width="2.85546875" style="2" customWidth="1"/>
    <col min="774" max="774" width="2.28515625" style="2" customWidth="1"/>
    <col min="775" max="775" width="1.85546875" style="2" customWidth="1"/>
    <col min="776" max="776" width="9.140625" style="2" customWidth="1"/>
    <col min="777" max="777" width="2" style="2" customWidth="1"/>
    <col min="778" max="778" width="0" style="2" hidden="1" customWidth="1"/>
    <col min="779" max="779" width="1" style="2" customWidth="1"/>
    <col min="780" max="780" width="31" style="2" customWidth="1"/>
    <col min="781" max="781" width="3.42578125" style="2" customWidth="1"/>
    <col min="782" max="782" width="3.85546875" style="2" customWidth="1"/>
    <col min="783" max="783" width="2.7109375" style="2" customWidth="1"/>
    <col min="784" max="784" width="2.85546875" style="2" customWidth="1"/>
    <col min="785" max="785" width="3.85546875" style="2" customWidth="1"/>
    <col min="786" max="786" width="2.85546875" style="2" customWidth="1"/>
    <col min="787" max="787" width="2.42578125" style="2" customWidth="1"/>
    <col min="788" max="788" width="1.140625" style="2" customWidth="1"/>
    <col min="789" max="789" width="8.140625" style="2" customWidth="1"/>
    <col min="790" max="790" width="7.42578125" style="2" customWidth="1"/>
    <col min="791" max="791" width="9.28515625" style="2" customWidth="1"/>
    <col min="792" max="792" width="11.85546875" style="2" customWidth="1"/>
    <col min="793" max="793" width="11.28515625" style="2" bestFit="1" customWidth="1"/>
    <col min="794" max="794" width="19.7109375" style="2" customWidth="1"/>
    <col min="795" max="795" width="17.42578125" style="2" customWidth="1"/>
    <col min="796" max="1026" width="9.140625" style="2"/>
    <col min="1027" max="1028" width="3.42578125" style="2" customWidth="1"/>
    <col min="1029" max="1029" width="2.85546875" style="2" customWidth="1"/>
    <col min="1030" max="1030" width="2.28515625" style="2" customWidth="1"/>
    <col min="1031" max="1031" width="1.85546875" style="2" customWidth="1"/>
    <col min="1032" max="1032" width="9.140625" style="2" customWidth="1"/>
    <col min="1033" max="1033" width="2" style="2" customWidth="1"/>
    <col min="1034" max="1034" width="0" style="2" hidden="1" customWidth="1"/>
    <col min="1035" max="1035" width="1" style="2" customWidth="1"/>
    <col min="1036" max="1036" width="31" style="2" customWidth="1"/>
    <col min="1037" max="1037" width="3.42578125" style="2" customWidth="1"/>
    <col min="1038" max="1038" width="3.85546875" style="2" customWidth="1"/>
    <col min="1039" max="1039" width="2.7109375" style="2" customWidth="1"/>
    <col min="1040" max="1040" width="2.85546875" style="2" customWidth="1"/>
    <col min="1041" max="1041" width="3.85546875" style="2" customWidth="1"/>
    <col min="1042" max="1042" width="2.85546875" style="2" customWidth="1"/>
    <col min="1043" max="1043" width="2.42578125" style="2" customWidth="1"/>
    <col min="1044" max="1044" width="1.140625" style="2" customWidth="1"/>
    <col min="1045" max="1045" width="8.140625" style="2" customWidth="1"/>
    <col min="1046" max="1046" width="7.42578125" style="2" customWidth="1"/>
    <col min="1047" max="1047" width="9.28515625" style="2" customWidth="1"/>
    <col min="1048" max="1048" width="11.85546875" style="2" customWidth="1"/>
    <col min="1049" max="1049" width="11.28515625" style="2" bestFit="1" customWidth="1"/>
    <col min="1050" max="1050" width="19.7109375" style="2" customWidth="1"/>
    <col min="1051" max="1051" width="17.42578125" style="2" customWidth="1"/>
    <col min="1052" max="1282" width="9.140625" style="2"/>
    <col min="1283" max="1284" width="3.42578125" style="2" customWidth="1"/>
    <col min="1285" max="1285" width="2.85546875" style="2" customWidth="1"/>
    <col min="1286" max="1286" width="2.28515625" style="2" customWidth="1"/>
    <col min="1287" max="1287" width="1.85546875" style="2" customWidth="1"/>
    <col min="1288" max="1288" width="9.140625" style="2" customWidth="1"/>
    <col min="1289" max="1289" width="2" style="2" customWidth="1"/>
    <col min="1290" max="1290" width="0" style="2" hidden="1" customWidth="1"/>
    <col min="1291" max="1291" width="1" style="2" customWidth="1"/>
    <col min="1292" max="1292" width="31" style="2" customWidth="1"/>
    <col min="1293" max="1293" width="3.42578125" style="2" customWidth="1"/>
    <col min="1294" max="1294" width="3.85546875" style="2" customWidth="1"/>
    <col min="1295" max="1295" width="2.7109375" style="2" customWidth="1"/>
    <col min="1296" max="1296" width="2.85546875" style="2" customWidth="1"/>
    <col min="1297" max="1297" width="3.85546875" style="2" customWidth="1"/>
    <col min="1298" max="1298" width="2.85546875" style="2" customWidth="1"/>
    <col min="1299" max="1299" width="2.42578125" style="2" customWidth="1"/>
    <col min="1300" max="1300" width="1.140625" style="2" customWidth="1"/>
    <col min="1301" max="1301" width="8.140625" style="2" customWidth="1"/>
    <col min="1302" max="1302" width="7.42578125" style="2" customWidth="1"/>
    <col min="1303" max="1303" width="9.28515625" style="2" customWidth="1"/>
    <col min="1304" max="1304" width="11.85546875" style="2" customWidth="1"/>
    <col min="1305" max="1305" width="11.28515625" style="2" bestFit="1" customWidth="1"/>
    <col min="1306" max="1306" width="19.7109375" style="2" customWidth="1"/>
    <col min="1307" max="1307" width="17.42578125" style="2" customWidth="1"/>
    <col min="1308" max="1538" width="9.140625" style="2"/>
    <col min="1539" max="1540" width="3.42578125" style="2" customWidth="1"/>
    <col min="1541" max="1541" width="2.85546875" style="2" customWidth="1"/>
    <col min="1542" max="1542" width="2.28515625" style="2" customWidth="1"/>
    <col min="1543" max="1543" width="1.85546875" style="2" customWidth="1"/>
    <col min="1544" max="1544" width="9.140625" style="2" customWidth="1"/>
    <col min="1545" max="1545" width="2" style="2" customWidth="1"/>
    <col min="1546" max="1546" width="0" style="2" hidden="1" customWidth="1"/>
    <col min="1547" max="1547" width="1" style="2" customWidth="1"/>
    <col min="1548" max="1548" width="31" style="2" customWidth="1"/>
    <col min="1549" max="1549" width="3.42578125" style="2" customWidth="1"/>
    <col min="1550" max="1550" width="3.85546875" style="2" customWidth="1"/>
    <col min="1551" max="1551" width="2.7109375" style="2" customWidth="1"/>
    <col min="1552" max="1552" width="2.85546875" style="2" customWidth="1"/>
    <col min="1553" max="1553" width="3.85546875" style="2" customWidth="1"/>
    <col min="1554" max="1554" width="2.85546875" style="2" customWidth="1"/>
    <col min="1555" max="1555" width="2.42578125" style="2" customWidth="1"/>
    <col min="1556" max="1556" width="1.140625" style="2" customWidth="1"/>
    <col min="1557" max="1557" width="8.140625" style="2" customWidth="1"/>
    <col min="1558" max="1558" width="7.42578125" style="2" customWidth="1"/>
    <col min="1559" max="1559" width="9.28515625" style="2" customWidth="1"/>
    <col min="1560" max="1560" width="11.85546875" style="2" customWidth="1"/>
    <col min="1561" max="1561" width="11.28515625" style="2" bestFit="1" customWidth="1"/>
    <col min="1562" max="1562" width="19.7109375" style="2" customWidth="1"/>
    <col min="1563" max="1563" width="17.42578125" style="2" customWidth="1"/>
    <col min="1564" max="1794" width="9.140625" style="2"/>
    <col min="1795" max="1796" width="3.42578125" style="2" customWidth="1"/>
    <col min="1797" max="1797" width="2.85546875" style="2" customWidth="1"/>
    <col min="1798" max="1798" width="2.28515625" style="2" customWidth="1"/>
    <col min="1799" max="1799" width="1.85546875" style="2" customWidth="1"/>
    <col min="1800" max="1800" width="9.140625" style="2" customWidth="1"/>
    <col min="1801" max="1801" width="2" style="2" customWidth="1"/>
    <col min="1802" max="1802" width="0" style="2" hidden="1" customWidth="1"/>
    <col min="1803" max="1803" width="1" style="2" customWidth="1"/>
    <col min="1804" max="1804" width="31" style="2" customWidth="1"/>
    <col min="1805" max="1805" width="3.42578125" style="2" customWidth="1"/>
    <col min="1806" max="1806" width="3.85546875" style="2" customWidth="1"/>
    <col min="1807" max="1807" width="2.7109375" style="2" customWidth="1"/>
    <col min="1808" max="1808" width="2.85546875" style="2" customWidth="1"/>
    <col min="1809" max="1809" width="3.85546875" style="2" customWidth="1"/>
    <col min="1810" max="1810" width="2.85546875" style="2" customWidth="1"/>
    <col min="1811" max="1811" width="2.42578125" style="2" customWidth="1"/>
    <col min="1812" max="1812" width="1.140625" style="2" customWidth="1"/>
    <col min="1813" max="1813" width="8.140625" style="2" customWidth="1"/>
    <col min="1814" max="1814" width="7.42578125" style="2" customWidth="1"/>
    <col min="1815" max="1815" width="9.28515625" style="2" customWidth="1"/>
    <col min="1816" max="1816" width="11.85546875" style="2" customWidth="1"/>
    <col min="1817" max="1817" width="11.28515625" style="2" bestFit="1" customWidth="1"/>
    <col min="1818" max="1818" width="19.7109375" style="2" customWidth="1"/>
    <col min="1819" max="1819" width="17.42578125" style="2" customWidth="1"/>
    <col min="1820" max="2050" width="9.140625" style="2"/>
    <col min="2051" max="2052" width="3.42578125" style="2" customWidth="1"/>
    <col min="2053" max="2053" width="2.85546875" style="2" customWidth="1"/>
    <col min="2054" max="2054" width="2.28515625" style="2" customWidth="1"/>
    <col min="2055" max="2055" width="1.85546875" style="2" customWidth="1"/>
    <col min="2056" max="2056" width="9.140625" style="2" customWidth="1"/>
    <col min="2057" max="2057" width="2" style="2" customWidth="1"/>
    <col min="2058" max="2058" width="0" style="2" hidden="1" customWidth="1"/>
    <col min="2059" max="2059" width="1" style="2" customWidth="1"/>
    <col min="2060" max="2060" width="31" style="2" customWidth="1"/>
    <col min="2061" max="2061" width="3.42578125" style="2" customWidth="1"/>
    <col min="2062" max="2062" width="3.85546875" style="2" customWidth="1"/>
    <col min="2063" max="2063" width="2.7109375" style="2" customWidth="1"/>
    <col min="2064" max="2064" width="2.85546875" style="2" customWidth="1"/>
    <col min="2065" max="2065" width="3.85546875" style="2" customWidth="1"/>
    <col min="2066" max="2066" width="2.85546875" style="2" customWidth="1"/>
    <col min="2067" max="2067" width="2.42578125" style="2" customWidth="1"/>
    <col min="2068" max="2068" width="1.140625" style="2" customWidth="1"/>
    <col min="2069" max="2069" width="8.140625" style="2" customWidth="1"/>
    <col min="2070" max="2070" width="7.42578125" style="2" customWidth="1"/>
    <col min="2071" max="2071" width="9.28515625" style="2" customWidth="1"/>
    <col min="2072" max="2072" width="11.85546875" style="2" customWidth="1"/>
    <col min="2073" max="2073" width="11.28515625" style="2" bestFit="1" customWidth="1"/>
    <col min="2074" max="2074" width="19.7109375" style="2" customWidth="1"/>
    <col min="2075" max="2075" width="17.42578125" style="2" customWidth="1"/>
    <col min="2076" max="2306" width="9.140625" style="2"/>
    <col min="2307" max="2308" width="3.42578125" style="2" customWidth="1"/>
    <col min="2309" max="2309" width="2.85546875" style="2" customWidth="1"/>
    <col min="2310" max="2310" width="2.28515625" style="2" customWidth="1"/>
    <col min="2311" max="2311" width="1.85546875" style="2" customWidth="1"/>
    <col min="2312" max="2312" width="9.140625" style="2" customWidth="1"/>
    <col min="2313" max="2313" width="2" style="2" customWidth="1"/>
    <col min="2314" max="2314" width="0" style="2" hidden="1" customWidth="1"/>
    <col min="2315" max="2315" width="1" style="2" customWidth="1"/>
    <col min="2316" max="2316" width="31" style="2" customWidth="1"/>
    <col min="2317" max="2317" width="3.42578125" style="2" customWidth="1"/>
    <col min="2318" max="2318" width="3.85546875" style="2" customWidth="1"/>
    <col min="2319" max="2319" width="2.7109375" style="2" customWidth="1"/>
    <col min="2320" max="2320" width="2.85546875" style="2" customWidth="1"/>
    <col min="2321" max="2321" width="3.85546875" style="2" customWidth="1"/>
    <col min="2322" max="2322" width="2.85546875" style="2" customWidth="1"/>
    <col min="2323" max="2323" width="2.42578125" style="2" customWidth="1"/>
    <col min="2324" max="2324" width="1.140625" style="2" customWidth="1"/>
    <col min="2325" max="2325" width="8.140625" style="2" customWidth="1"/>
    <col min="2326" max="2326" width="7.42578125" style="2" customWidth="1"/>
    <col min="2327" max="2327" width="9.28515625" style="2" customWidth="1"/>
    <col min="2328" max="2328" width="11.85546875" style="2" customWidth="1"/>
    <col min="2329" max="2329" width="11.28515625" style="2" bestFit="1" customWidth="1"/>
    <col min="2330" max="2330" width="19.7109375" style="2" customWidth="1"/>
    <col min="2331" max="2331" width="17.42578125" style="2" customWidth="1"/>
    <col min="2332" max="2562" width="9.140625" style="2"/>
    <col min="2563" max="2564" width="3.42578125" style="2" customWidth="1"/>
    <col min="2565" max="2565" width="2.85546875" style="2" customWidth="1"/>
    <col min="2566" max="2566" width="2.28515625" style="2" customWidth="1"/>
    <col min="2567" max="2567" width="1.85546875" style="2" customWidth="1"/>
    <col min="2568" max="2568" width="9.140625" style="2" customWidth="1"/>
    <col min="2569" max="2569" width="2" style="2" customWidth="1"/>
    <col min="2570" max="2570" width="0" style="2" hidden="1" customWidth="1"/>
    <col min="2571" max="2571" width="1" style="2" customWidth="1"/>
    <col min="2572" max="2572" width="31" style="2" customWidth="1"/>
    <col min="2573" max="2573" width="3.42578125" style="2" customWidth="1"/>
    <col min="2574" max="2574" width="3.85546875" style="2" customWidth="1"/>
    <col min="2575" max="2575" width="2.7109375" style="2" customWidth="1"/>
    <col min="2576" max="2576" width="2.85546875" style="2" customWidth="1"/>
    <col min="2577" max="2577" width="3.85546875" style="2" customWidth="1"/>
    <col min="2578" max="2578" width="2.85546875" style="2" customWidth="1"/>
    <col min="2579" max="2579" width="2.42578125" style="2" customWidth="1"/>
    <col min="2580" max="2580" width="1.140625" style="2" customWidth="1"/>
    <col min="2581" max="2581" width="8.140625" style="2" customWidth="1"/>
    <col min="2582" max="2582" width="7.42578125" style="2" customWidth="1"/>
    <col min="2583" max="2583" width="9.28515625" style="2" customWidth="1"/>
    <col min="2584" max="2584" width="11.85546875" style="2" customWidth="1"/>
    <col min="2585" max="2585" width="11.28515625" style="2" bestFit="1" customWidth="1"/>
    <col min="2586" max="2586" width="19.7109375" style="2" customWidth="1"/>
    <col min="2587" max="2587" width="17.42578125" style="2" customWidth="1"/>
    <col min="2588" max="2818" width="9.140625" style="2"/>
    <col min="2819" max="2820" width="3.42578125" style="2" customWidth="1"/>
    <col min="2821" max="2821" width="2.85546875" style="2" customWidth="1"/>
    <col min="2822" max="2822" width="2.28515625" style="2" customWidth="1"/>
    <col min="2823" max="2823" width="1.85546875" style="2" customWidth="1"/>
    <col min="2824" max="2824" width="9.140625" style="2" customWidth="1"/>
    <col min="2825" max="2825" width="2" style="2" customWidth="1"/>
    <col min="2826" max="2826" width="0" style="2" hidden="1" customWidth="1"/>
    <col min="2827" max="2827" width="1" style="2" customWidth="1"/>
    <col min="2828" max="2828" width="31" style="2" customWidth="1"/>
    <col min="2829" max="2829" width="3.42578125" style="2" customWidth="1"/>
    <col min="2830" max="2830" width="3.85546875" style="2" customWidth="1"/>
    <col min="2831" max="2831" width="2.7109375" style="2" customWidth="1"/>
    <col min="2832" max="2832" width="2.85546875" style="2" customWidth="1"/>
    <col min="2833" max="2833" width="3.85546875" style="2" customWidth="1"/>
    <col min="2834" max="2834" width="2.85546875" style="2" customWidth="1"/>
    <col min="2835" max="2835" width="2.42578125" style="2" customWidth="1"/>
    <col min="2836" max="2836" width="1.140625" style="2" customWidth="1"/>
    <col min="2837" max="2837" width="8.140625" style="2" customWidth="1"/>
    <col min="2838" max="2838" width="7.42578125" style="2" customWidth="1"/>
    <col min="2839" max="2839" width="9.28515625" style="2" customWidth="1"/>
    <col min="2840" max="2840" width="11.85546875" style="2" customWidth="1"/>
    <col min="2841" max="2841" width="11.28515625" style="2" bestFit="1" customWidth="1"/>
    <col min="2842" max="2842" width="19.7109375" style="2" customWidth="1"/>
    <col min="2843" max="2843" width="17.42578125" style="2" customWidth="1"/>
    <col min="2844" max="3074" width="9.140625" style="2"/>
    <col min="3075" max="3076" width="3.42578125" style="2" customWidth="1"/>
    <col min="3077" max="3077" width="2.85546875" style="2" customWidth="1"/>
    <col min="3078" max="3078" width="2.28515625" style="2" customWidth="1"/>
    <col min="3079" max="3079" width="1.85546875" style="2" customWidth="1"/>
    <col min="3080" max="3080" width="9.140625" style="2" customWidth="1"/>
    <col min="3081" max="3081" width="2" style="2" customWidth="1"/>
    <col min="3082" max="3082" width="0" style="2" hidden="1" customWidth="1"/>
    <col min="3083" max="3083" width="1" style="2" customWidth="1"/>
    <col min="3084" max="3084" width="31" style="2" customWidth="1"/>
    <col min="3085" max="3085" width="3.42578125" style="2" customWidth="1"/>
    <col min="3086" max="3086" width="3.85546875" style="2" customWidth="1"/>
    <col min="3087" max="3087" width="2.7109375" style="2" customWidth="1"/>
    <col min="3088" max="3088" width="2.85546875" style="2" customWidth="1"/>
    <col min="3089" max="3089" width="3.85546875" style="2" customWidth="1"/>
    <col min="3090" max="3090" width="2.85546875" style="2" customWidth="1"/>
    <col min="3091" max="3091" width="2.42578125" style="2" customWidth="1"/>
    <col min="3092" max="3092" width="1.140625" style="2" customWidth="1"/>
    <col min="3093" max="3093" width="8.140625" style="2" customWidth="1"/>
    <col min="3094" max="3094" width="7.42578125" style="2" customWidth="1"/>
    <col min="3095" max="3095" width="9.28515625" style="2" customWidth="1"/>
    <col min="3096" max="3096" width="11.85546875" style="2" customWidth="1"/>
    <col min="3097" max="3097" width="11.28515625" style="2" bestFit="1" customWidth="1"/>
    <col min="3098" max="3098" width="19.7109375" style="2" customWidth="1"/>
    <col min="3099" max="3099" width="17.42578125" style="2" customWidth="1"/>
    <col min="3100" max="3330" width="9.140625" style="2"/>
    <col min="3331" max="3332" width="3.42578125" style="2" customWidth="1"/>
    <col min="3333" max="3333" width="2.85546875" style="2" customWidth="1"/>
    <col min="3334" max="3334" width="2.28515625" style="2" customWidth="1"/>
    <col min="3335" max="3335" width="1.85546875" style="2" customWidth="1"/>
    <col min="3336" max="3336" width="9.140625" style="2" customWidth="1"/>
    <col min="3337" max="3337" width="2" style="2" customWidth="1"/>
    <col min="3338" max="3338" width="0" style="2" hidden="1" customWidth="1"/>
    <col min="3339" max="3339" width="1" style="2" customWidth="1"/>
    <col min="3340" max="3340" width="31" style="2" customWidth="1"/>
    <col min="3341" max="3341" width="3.42578125" style="2" customWidth="1"/>
    <col min="3342" max="3342" width="3.85546875" style="2" customWidth="1"/>
    <col min="3343" max="3343" width="2.7109375" style="2" customWidth="1"/>
    <col min="3344" max="3344" width="2.85546875" style="2" customWidth="1"/>
    <col min="3345" max="3345" width="3.85546875" style="2" customWidth="1"/>
    <col min="3346" max="3346" width="2.85546875" style="2" customWidth="1"/>
    <col min="3347" max="3347" width="2.42578125" style="2" customWidth="1"/>
    <col min="3348" max="3348" width="1.140625" style="2" customWidth="1"/>
    <col min="3349" max="3349" width="8.140625" style="2" customWidth="1"/>
    <col min="3350" max="3350" width="7.42578125" style="2" customWidth="1"/>
    <col min="3351" max="3351" width="9.28515625" style="2" customWidth="1"/>
    <col min="3352" max="3352" width="11.85546875" style="2" customWidth="1"/>
    <col min="3353" max="3353" width="11.28515625" style="2" bestFit="1" customWidth="1"/>
    <col min="3354" max="3354" width="19.7109375" style="2" customWidth="1"/>
    <col min="3355" max="3355" width="17.42578125" style="2" customWidth="1"/>
    <col min="3356" max="3586" width="9.140625" style="2"/>
    <col min="3587" max="3588" width="3.42578125" style="2" customWidth="1"/>
    <col min="3589" max="3589" width="2.85546875" style="2" customWidth="1"/>
    <col min="3590" max="3590" width="2.28515625" style="2" customWidth="1"/>
    <col min="3591" max="3591" width="1.85546875" style="2" customWidth="1"/>
    <col min="3592" max="3592" width="9.140625" style="2" customWidth="1"/>
    <col min="3593" max="3593" width="2" style="2" customWidth="1"/>
    <col min="3594" max="3594" width="0" style="2" hidden="1" customWidth="1"/>
    <col min="3595" max="3595" width="1" style="2" customWidth="1"/>
    <col min="3596" max="3596" width="31" style="2" customWidth="1"/>
    <col min="3597" max="3597" width="3.42578125" style="2" customWidth="1"/>
    <col min="3598" max="3598" width="3.85546875" style="2" customWidth="1"/>
    <col min="3599" max="3599" width="2.7109375" style="2" customWidth="1"/>
    <col min="3600" max="3600" width="2.85546875" style="2" customWidth="1"/>
    <col min="3601" max="3601" width="3.85546875" style="2" customWidth="1"/>
    <col min="3602" max="3602" width="2.85546875" style="2" customWidth="1"/>
    <col min="3603" max="3603" width="2.42578125" style="2" customWidth="1"/>
    <col min="3604" max="3604" width="1.140625" style="2" customWidth="1"/>
    <col min="3605" max="3605" width="8.140625" style="2" customWidth="1"/>
    <col min="3606" max="3606" width="7.42578125" style="2" customWidth="1"/>
    <col min="3607" max="3607" width="9.28515625" style="2" customWidth="1"/>
    <col min="3608" max="3608" width="11.85546875" style="2" customWidth="1"/>
    <col min="3609" max="3609" width="11.28515625" style="2" bestFit="1" customWidth="1"/>
    <col min="3610" max="3610" width="19.7109375" style="2" customWidth="1"/>
    <col min="3611" max="3611" width="17.42578125" style="2" customWidth="1"/>
    <col min="3612" max="3842" width="9.140625" style="2"/>
    <col min="3843" max="3844" width="3.42578125" style="2" customWidth="1"/>
    <col min="3845" max="3845" width="2.85546875" style="2" customWidth="1"/>
    <col min="3846" max="3846" width="2.28515625" style="2" customWidth="1"/>
    <col min="3847" max="3847" width="1.85546875" style="2" customWidth="1"/>
    <col min="3848" max="3848" width="9.140625" style="2" customWidth="1"/>
    <col min="3849" max="3849" width="2" style="2" customWidth="1"/>
    <col min="3850" max="3850" width="0" style="2" hidden="1" customWidth="1"/>
    <col min="3851" max="3851" width="1" style="2" customWidth="1"/>
    <col min="3852" max="3852" width="31" style="2" customWidth="1"/>
    <col min="3853" max="3853" width="3.42578125" style="2" customWidth="1"/>
    <col min="3854" max="3854" width="3.85546875" style="2" customWidth="1"/>
    <col min="3855" max="3855" width="2.7109375" style="2" customWidth="1"/>
    <col min="3856" max="3856" width="2.85546875" style="2" customWidth="1"/>
    <col min="3857" max="3857" width="3.85546875" style="2" customWidth="1"/>
    <col min="3858" max="3858" width="2.85546875" style="2" customWidth="1"/>
    <col min="3859" max="3859" width="2.42578125" style="2" customWidth="1"/>
    <col min="3860" max="3860" width="1.140625" style="2" customWidth="1"/>
    <col min="3861" max="3861" width="8.140625" style="2" customWidth="1"/>
    <col min="3862" max="3862" width="7.42578125" style="2" customWidth="1"/>
    <col min="3863" max="3863" width="9.28515625" style="2" customWidth="1"/>
    <col min="3864" max="3864" width="11.85546875" style="2" customWidth="1"/>
    <col min="3865" max="3865" width="11.28515625" style="2" bestFit="1" customWidth="1"/>
    <col min="3866" max="3866" width="19.7109375" style="2" customWidth="1"/>
    <col min="3867" max="3867" width="17.42578125" style="2" customWidth="1"/>
    <col min="3868" max="4098" width="9.140625" style="2"/>
    <col min="4099" max="4100" width="3.42578125" style="2" customWidth="1"/>
    <col min="4101" max="4101" width="2.85546875" style="2" customWidth="1"/>
    <col min="4102" max="4102" width="2.28515625" style="2" customWidth="1"/>
    <col min="4103" max="4103" width="1.85546875" style="2" customWidth="1"/>
    <col min="4104" max="4104" width="9.140625" style="2" customWidth="1"/>
    <col min="4105" max="4105" width="2" style="2" customWidth="1"/>
    <col min="4106" max="4106" width="0" style="2" hidden="1" customWidth="1"/>
    <col min="4107" max="4107" width="1" style="2" customWidth="1"/>
    <col min="4108" max="4108" width="31" style="2" customWidth="1"/>
    <col min="4109" max="4109" width="3.42578125" style="2" customWidth="1"/>
    <col min="4110" max="4110" width="3.85546875" style="2" customWidth="1"/>
    <col min="4111" max="4111" width="2.7109375" style="2" customWidth="1"/>
    <col min="4112" max="4112" width="2.85546875" style="2" customWidth="1"/>
    <col min="4113" max="4113" width="3.85546875" style="2" customWidth="1"/>
    <col min="4114" max="4114" width="2.85546875" style="2" customWidth="1"/>
    <col min="4115" max="4115" width="2.42578125" style="2" customWidth="1"/>
    <col min="4116" max="4116" width="1.140625" style="2" customWidth="1"/>
    <col min="4117" max="4117" width="8.140625" style="2" customWidth="1"/>
    <col min="4118" max="4118" width="7.42578125" style="2" customWidth="1"/>
    <col min="4119" max="4119" width="9.28515625" style="2" customWidth="1"/>
    <col min="4120" max="4120" width="11.85546875" style="2" customWidth="1"/>
    <col min="4121" max="4121" width="11.28515625" style="2" bestFit="1" customWidth="1"/>
    <col min="4122" max="4122" width="19.7109375" style="2" customWidth="1"/>
    <col min="4123" max="4123" width="17.42578125" style="2" customWidth="1"/>
    <col min="4124" max="4354" width="9.140625" style="2"/>
    <col min="4355" max="4356" width="3.42578125" style="2" customWidth="1"/>
    <col min="4357" max="4357" width="2.85546875" style="2" customWidth="1"/>
    <col min="4358" max="4358" width="2.28515625" style="2" customWidth="1"/>
    <col min="4359" max="4359" width="1.85546875" style="2" customWidth="1"/>
    <col min="4360" max="4360" width="9.140625" style="2" customWidth="1"/>
    <col min="4361" max="4361" width="2" style="2" customWidth="1"/>
    <col min="4362" max="4362" width="0" style="2" hidden="1" customWidth="1"/>
    <col min="4363" max="4363" width="1" style="2" customWidth="1"/>
    <col min="4364" max="4364" width="31" style="2" customWidth="1"/>
    <col min="4365" max="4365" width="3.42578125" style="2" customWidth="1"/>
    <col min="4366" max="4366" width="3.85546875" style="2" customWidth="1"/>
    <col min="4367" max="4367" width="2.7109375" style="2" customWidth="1"/>
    <col min="4368" max="4368" width="2.85546875" style="2" customWidth="1"/>
    <col min="4369" max="4369" width="3.85546875" style="2" customWidth="1"/>
    <col min="4370" max="4370" width="2.85546875" style="2" customWidth="1"/>
    <col min="4371" max="4371" width="2.42578125" style="2" customWidth="1"/>
    <col min="4372" max="4372" width="1.140625" style="2" customWidth="1"/>
    <col min="4373" max="4373" width="8.140625" style="2" customWidth="1"/>
    <col min="4374" max="4374" width="7.42578125" style="2" customWidth="1"/>
    <col min="4375" max="4375" width="9.28515625" style="2" customWidth="1"/>
    <col min="4376" max="4376" width="11.85546875" style="2" customWidth="1"/>
    <col min="4377" max="4377" width="11.28515625" style="2" bestFit="1" customWidth="1"/>
    <col min="4378" max="4378" width="19.7109375" style="2" customWidth="1"/>
    <col min="4379" max="4379" width="17.42578125" style="2" customWidth="1"/>
    <col min="4380" max="4610" width="9.140625" style="2"/>
    <col min="4611" max="4612" width="3.42578125" style="2" customWidth="1"/>
    <col min="4613" max="4613" width="2.85546875" style="2" customWidth="1"/>
    <col min="4614" max="4614" width="2.28515625" style="2" customWidth="1"/>
    <col min="4615" max="4615" width="1.85546875" style="2" customWidth="1"/>
    <col min="4616" max="4616" width="9.140625" style="2" customWidth="1"/>
    <col min="4617" max="4617" width="2" style="2" customWidth="1"/>
    <col min="4618" max="4618" width="0" style="2" hidden="1" customWidth="1"/>
    <col min="4619" max="4619" width="1" style="2" customWidth="1"/>
    <col min="4620" max="4620" width="31" style="2" customWidth="1"/>
    <col min="4621" max="4621" width="3.42578125" style="2" customWidth="1"/>
    <col min="4622" max="4622" width="3.85546875" style="2" customWidth="1"/>
    <col min="4623" max="4623" width="2.7109375" style="2" customWidth="1"/>
    <col min="4624" max="4624" width="2.85546875" style="2" customWidth="1"/>
    <col min="4625" max="4625" width="3.85546875" style="2" customWidth="1"/>
    <col min="4626" max="4626" width="2.85546875" style="2" customWidth="1"/>
    <col min="4627" max="4627" width="2.42578125" style="2" customWidth="1"/>
    <col min="4628" max="4628" width="1.140625" style="2" customWidth="1"/>
    <col min="4629" max="4629" width="8.140625" style="2" customWidth="1"/>
    <col min="4630" max="4630" width="7.42578125" style="2" customWidth="1"/>
    <col min="4631" max="4631" width="9.28515625" style="2" customWidth="1"/>
    <col min="4632" max="4632" width="11.85546875" style="2" customWidth="1"/>
    <col min="4633" max="4633" width="11.28515625" style="2" bestFit="1" customWidth="1"/>
    <col min="4634" max="4634" width="19.7109375" style="2" customWidth="1"/>
    <col min="4635" max="4635" width="17.42578125" style="2" customWidth="1"/>
    <col min="4636" max="4866" width="9.140625" style="2"/>
    <col min="4867" max="4868" width="3.42578125" style="2" customWidth="1"/>
    <col min="4869" max="4869" width="2.85546875" style="2" customWidth="1"/>
    <col min="4870" max="4870" width="2.28515625" style="2" customWidth="1"/>
    <col min="4871" max="4871" width="1.85546875" style="2" customWidth="1"/>
    <col min="4872" max="4872" width="9.140625" style="2" customWidth="1"/>
    <col min="4873" max="4873" width="2" style="2" customWidth="1"/>
    <col min="4874" max="4874" width="0" style="2" hidden="1" customWidth="1"/>
    <col min="4875" max="4875" width="1" style="2" customWidth="1"/>
    <col min="4876" max="4876" width="31" style="2" customWidth="1"/>
    <col min="4877" max="4877" width="3.42578125" style="2" customWidth="1"/>
    <col min="4878" max="4878" width="3.85546875" style="2" customWidth="1"/>
    <col min="4879" max="4879" width="2.7109375" style="2" customWidth="1"/>
    <col min="4880" max="4880" width="2.85546875" style="2" customWidth="1"/>
    <col min="4881" max="4881" width="3.85546875" style="2" customWidth="1"/>
    <col min="4882" max="4882" width="2.85546875" style="2" customWidth="1"/>
    <col min="4883" max="4883" width="2.42578125" style="2" customWidth="1"/>
    <col min="4884" max="4884" width="1.140625" style="2" customWidth="1"/>
    <col min="4885" max="4885" width="8.140625" style="2" customWidth="1"/>
    <col min="4886" max="4886" width="7.42578125" style="2" customWidth="1"/>
    <col min="4887" max="4887" width="9.28515625" style="2" customWidth="1"/>
    <col min="4888" max="4888" width="11.85546875" style="2" customWidth="1"/>
    <col min="4889" max="4889" width="11.28515625" style="2" bestFit="1" customWidth="1"/>
    <col min="4890" max="4890" width="19.7109375" style="2" customWidth="1"/>
    <col min="4891" max="4891" width="17.42578125" style="2" customWidth="1"/>
    <col min="4892" max="5122" width="9.140625" style="2"/>
    <col min="5123" max="5124" width="3.42578125" style="2" customWidth="1"/>
    <col min="5125" max="5125" width="2.85546875" style="2" customWidth="1"/>
    <col min="5126" max="5126" width="2.28515625" style="2" customWidth="1"/>
    <col min="5127" max="5127" width="1.85546875" style="2" customWidth="1"/>
    <col min="5128" max="5128" width="9.140625" style="2" customWidth="1"/>
    <col min="5129" max="5129" width="2" style="2" customWidth="1"/>
    <col min="5130" max="5130" width="0" style="2" hidden="1" customWidth="1"/>
    <col min="5131" max="5131" width="1" style="2" customWidth="1"/>
    <col min="5132" max="5132" width="31" style="2" customWidth="1"/>
    <col min="5133" max="5133" width="3.42578125" style="2" customWidth="1"/>
    <col min="5134" max="5134" width="3.85546875" style="2" customWidth="1"/>
    <col min="5135" max="5135" width="2.7109375" style="2" customWidth="1"/>
    <col min="5136" max="5136" width="2.85546875" style="2" customWidth="1"/>
    <col min="5137" max="5137" width="3.85546875" style="2" customWidth="1"/>
    <col min="5138" max="5138" width="2.85546875" style="2" customWidth="1"/>
    <col min="5139" max="5139" width="2.42578125" style="2" customWidth="1"/>
    <col min="5140" max="5140" width="1.140625" style="2" customWidth="1"/>
    <col min="5141" max="5141" width="8.140625" style="2" customWidth="1"/>
    <col min="5142" max="5142" width="7.42578125" style="2" customWidth="1"/>
    <col min="5143" max="5143" width="9.28515625" style="2" customWidth="1"/>
    <col min="5144" max="5144" width="11.85546875" style="2" customWidth="1"/>
    <col min="5145" max="5145" width="11.28515625" style="2" bestFit="1" customWidth="1"/>
    <col min="5146" max="5146" width="19.7109375" style="2" customWidth="1"/>
    <col min="5147" max="5147" width="17.42578125" style="2" customWidth="1"/>
    <col min="5148" max="5378" width="9.140625" style="2"/>
    <col min="5379" max="5380" width="3.42578125" style="2" customWidth="1"/>
    <col min="5381" max="5381" width="2.85546875" style="2" customWidth="1"/>
    <col min="5382" max="5382" width="2.28515625" style="2" customWidth="1"/>
    <col min="5383" max="5383" width="1.85546875" style="2" customWidth="1"/>
    <col min="5384" max="5384" width="9.140625" style="2" customWidth="1"/>
    <col min="5385" max="5385" width="2" style="2" customWidth="1"/>
    <col min="5386" max="5386" width="0" style="2" hidden="1" customWidth="1"/>
    <col min="5387" max="5387" width="1" style="2" customWidth="1"/>
    <col min="5388" max="5388" width="31" style="2" customWidth="1"/>
    <col min="5389" max="5389" width="3.42578125" style="2" customWidth="1"/>
    <col min="5390" max="5390" width="3.85546875" style="2" customWidth="1"/>
    <col min="5391" max="5391" width="2.7109375" style="2" customWidth="1"/>
    <col min="5392" max="5392" width="2.85546875" style="2" customWidth="1"/>
    <col min="5393" max="5393" width="3.85546875" style="2" customWidth="1"/>
    <col min="5394" max="5394" width="2.85546875" style="2" customWidth="1"/>
    <col min="5395" max="5395" width="2.42578125" style="2" customWidth="1"/>
    <col min="5396" max="5396" width="1.140625" style="2" customWidth="1"/>
    <col min="5397" max="5397" width="8.140625" style="2" customWidth="1"/>
    <col min="5398" max="5398" width="7.42578125" style="2" customWidth="1"/>
    <col min="5399" max="5399" width="9.28515625" style="2" customWidth="1"/>
    <col min="5400" max="5400" width="11.85546875" style="2" customWidth="1"/>
    <col min="5401" max="5401" width="11.28515625" style="2" bestFit="1" customWidth="1"/>
    <col min="5402" max="5402" width="19.7109375" style="2" customWidth="1"/>
    <col min="5403" max="5403" width="17.42578125" style="2" customWidth="1"/>
    <col min="5404" max="5634" width="9.140625" style="2"/>
    <col min="5635" max="5636" width="3.42578125" style="2" customWidth="1"/>
    <col min="5637" max="5637" width="2.85546875" style="2" customWidth="1"/>
    <col min="5638" max="5638" width="2.28515625" style="2" customWidth="1"/>
    <col min="5639" max="5639" width="1.85546875" style="2" customWidth="1"/>
    <col min="5640" max="5640" width="9.140625" style="2" customWidth="1"/>
    <col min="5641" max="5641" width="2" style="2" customWidth="1"/>
    <col min="5642" max="5642" width="0" style="2" hidden="1" customWidth="1"/>
    <col min="5643" max="5643" width="1" style="2" customWidth="1"/>
    <col min="5644" max="5644" width="31" style="2" customWidth="1"/>
    <col min="5645" max="5645" width="3.42578125" style="2" customWidth="1"/>
    <col min="5646" max="5646" width="3.85546875" style="2" customWidth="1"/>
    <col min="5647" max="5647" width="2.7109375" style="2" customWidth="1"/>
    <col min="5648" max="5648" width="2.85546875" style="2" customWidth="1"/>
    <col min="5649" max="5649" width="3.85546875" style="2" customWidth="1"/>
    <col min="5650" max="5650" width="2.85546875" style="2" customWidth="1"/>
    <col min="5651" max="5651" width="2.42578125" style="2" customWidth="1"/>
    <col min="5652" max="5652" width="1.140625" style="2" customWidth="1"/>
    <col min="5653" max="5653" width="8.140625" style="2" customWidth="1"/>
    <col min="5654" max="5654" width="7.42578125" style="2" customWidth="1"/>
    <col min="5655" max="5655" width="9.28515625" style="2" customWidth="1"/>
    <col min="5656" max="5656" width="11.85546875" style="2" customWidth="1"/>
    <col min="5657" max="5657" width="11.28515625" style="2" bestFit="1" customWidth="1"/>
    <col min="5658" max="5658" width="19.7109375" style="2" customWidth="1"/>
    <col min="5659" max="5659" width="17.42578125" style="2" customWidth="1"/>
    <col min="5660" max="5890" width="9.140625" style="2"/>
    <col min="5891" max="5892" width="3.42578125" style="2" customWidth="1"/>
    <col min="5893" max="5893" width="2.85546875" style="2" customWidth="1"/>
    <col min="5894" max="5894" width="2.28515625" style="2" customWidth="1"/>
    <col min="5895" max="5895" width="1.85546875" style="2" customWidth="1"/>
    <col min="5896" max="5896" width="9.140625" style="2" customWidth="1"/>
    <col min="5897" max="5897" width="2" style="2" customWidth="1"/>
    <col min="5898" max="5898" width="0" style="2" hidden="1" customWidth="1"/>
    <col min="5899" max="5899" width="1" style="2" customWidth="1"/>
    <col min="5900" max="5900" width="31" style="2" customWidth="1"/>
    <col min="5901" max="5901" width="3.42578125" style="2" customWidth="1"/>
    <col min="5902" max="5902" width="3.85546875" style="2" customWidth="1"/>
    <col min="5903" max="5903" width="2.7109375" style="2" customWidth="1"/>
    <col min="5904" max="5904" width="2.85546875" style="2" customWidth="1"/>
    <col min="5905" max="5905" width="3.85546875" style="2" customWidth="1"/>
    <col min="5906" max="5906" width="2.85546875" style="2" customWidth="1"/>
    <col min="5907" max="5907" width="2.42578125" style="2" customWidth="1"/>
    <col min="5908" max="5908" width="1.140625" style="2" customWidth="1"/>
    <col min="5909" max="5909" width="8.140625" style="2" customWidth="1"/>
    <col min="5910" max="5910" width="7.42578125" style="2" customWidth="1"/>
    <col min="5911" max="5911" width="9.28515625" style="2" customWidth="1"/>
    <col min="5912" max="5912" width="11.85546875" style="2" customWidth="1"/>
    <col min="5913" max="5913" width="11.28515625" style="2" bestFit="1" customWidth="1"/>
    <col min="5914" max="5914" width="19.7109375" style="2" customWidth="1"/>
    <col min="5915" max="5915" width="17.42578125" style="2" customWidth="1"/>
    <col min="5916" max="6146" width="9.140625" style="2"/>
    <col min="6147" max="6148" width="3.42578125" style="2" customWidth="1"/>
    <col min="6149" max="6149" width="2.85546875" style="2" customWidth="1"/>
    <col min="6150" max="6150" width="2.28515625" style="2" customWidth="1"/>
    <col min="6151" max="6151" width="1.85546875" style="2" customWidth="1"/>
    <col min="6152" max="6152" width="9.140625" style="2" customWidth="1"/>
    <col min="6153" max="6153" width="2" style="2" customWidth="1"/>
    <col min="6154" max="6154" width="0" style="2" hidden="1" customWidth="1"/>
    <col min="6155" max="6155" width="1" style="2" customWidth="1"/>
    <col min="6156" max="6156" width="31" style="2" customWidth="1"/>
    <col min="6157" max="6157" width="3.42578125" style="2" customWidth="1"/>
    <col min="6158" max="6158" width="3.85546875" style="2" customWidth="1"/>
    <col min="6159" max="6159" width="2.7109375" style="2" customWidth="1"/>
    <col min="6160" max="6160" width="2.85546875" style="2" customWidth="1"/>
    <col min="6161" max="6161" width="3.85546875" style="2" customWidth="1"/>
    <col min="6162" max="6162" width="2.85546875" style="2" customWidth="1"/>
    <col min="6163" max="6163" width="2.42578125" style="2" customWidth="1"/>
    <col min="6164" max="6164" width="1.140625" style="2" customWidth="1"/>
    <col min="6165" max="6165" width="8.140625" style="2" customWidth="1"/>
    <col min="6166" max="6166" width="7.42578125" style="2" customWidth="1"/>
    <col min="6167" max="6167" width="9.28515625" style="2" customWidth="1"/>
    <col min="6168" max="6168" width="11.85546875" style="2" customWidth="1"/>
    <col min="6169" max="6169" width="11.28515625" style="2" bestFit="1" customWidth="1"/>
    <col min="6170" max="6170" width="19.7109375" style="2" customWidth="1"/>
    <col min="6171" max="6171" width="17.42578125" style="2" customWidth="1"/>
    <col min="6172" max="6402" width="9.140625" style="2"/>
    <col min="6403" max="6404" width="3.42578125" style="2" customWidth="1"/>
    <col min="6405" max="6405" width="2.85546875" style="2" customWidth="1"/>
    <col min="6406" max="6406" width="2.28515625" style="2" customWidth="1"/>
    <col min="6407" max="6407" width="1.85546875" style="2" customWidth="1"/>
    <col min="6408" max="6408" width="9.140625" style="2" customWidth="1"/>
    <col min="6409" max="6409" width="2" style="2" customWidth="1"/>
    <col min="6410" max="6410" width="0" style="2" hidden="1" customWidth="1"/>
    <col min="6411" max="6411" width="1" style="2" customWidth="1"/>
    <col min="6412" max="6412" width="31" style="2" customWidth="1"/>
    <col min="6413" max="6413" width="3.42578125" style="2" customWidth="1"/>
    <col min="6414" max="6414" width="3.85546875" style="2" customWidth="1"/>
    <col min="6415" max="6415" width="2.7109375" style="2" customWidth="1"/>
    <col min="6416" max="6416" width="2.85546875" style="2" customWidth="1"/>
    <col min="6417" max="6417" width="3.85546875" style="2" customWidth="1"/>
    <col min="6418" max="6418" width="2.85546875" style="2" customWidth="1"/>
    <col min="6419" max="6419" width="2.42578125" style="2" customWidth="1"/>
    <col min="6420" max="6420" width="1.140625" style="2" customWidth="1"/>
    <col min="6421" max="6421" width="8.140625" style="2" customWidth="1"/>
    <col min="6422" max="6422" width="7.42578125" style="2" customWidth="1"/>
    <col min="6423" max="6423" width="9.28515625" style="2" customWidth="1"/>
    <col min="6424" max="6424" width="11.85546875" style="2" customWidth="1"/>
    <col min="6425" max="6425" width="11.28515625" style="2" bestFit="1" customWidth="1"/>
    <col min="6426" max="6426" width="19.7109375" style="2" customWidth="1"/>
    <col min="6427" max="6427" width="17.42578125" style="2" customWidth="1"/>
    <col min="6428" max="6658" width="9.140625" style="2"/>
    <col min="6659" max="6660" width="3.42578125" style="2" customWidth="1"/>
    <col min="6661" max="6661" width="2.85546875" style="2" customWidth="1"/>
    <col min="6662" max="6662" width="2.28515625" style="2" customWidth="1"/>
    <col min="6663" max="6663" width="1.85546875" style="2" customWidth="1"/>
    <col min="6664" max="6664" width="9.140625" style="2" customWidth="1"/>
    <col min="6665" max="6665" width="2" style="2" customWidth="1"/>
    <col min="6666" max="6666" width="0" style="2" hidden="1" customWidth="1"/>
    <col min="6667" max="6667" width="1" style="2" customWidth="1"/>
    <col min="6668" max="6668" width="31" style="2" customWidth="1"/>
    <col min="6669" max="6669" width="3.42578125" style="2" customWidth="1"/>
    <col min="6670" max="6670" width="3.85546875" style="2" customWidth="1"/>
    <col min="6671" max="6671" width="2.7109375" style="2" customWidth="1"/>
    <col min="6672" max="6672" width="2.85546875" style="2" customWidth="1"/>
    <col min="6673" max="6673" width="3.85546875" style="2" customWidth="1"/>
    <col min="6674" max="6674" width="2.85546875" style="2" customWidth="1"/>
    <col min="6675" max="6675" width="2.42578125" style="2" customWidth="1"/>
    <col min="6676" max="6676" width="1.140625" style="2" customWidth="1"/>
    <col min="6677" max="6677" width="8.140625" style="2" customWidth="1"/>
    <col min="6678" max="6678" width="7.42578125" style="2" customWidth="1"/>
    <col min="6679" max="6679" width="9.28515625" style="2" customWidth="1"/>
    <col min="6680" max="6680" width="11.85546875" style="2" customWidth="1"/>
    <col min="6681" max="6681" width="11.28515625" style="2" bestFit="1" customWidth="1"/>
    <col min="6682" max="6682" width="19.7109375" style="2" customWidth="1"/>
    <col min="6683" max="6683" width="17.42578125" style="2" customWidth="1"/>
    <col min="6684" max="6914" width="9.140625" style="2"/>
    <col min="6915" max="6916" width="3.42578125" style="2" customWidth="1"/>
    <col min="6917" max="6917" width="2.85546875" style="2" customWidth="1"/>
    <col min="6918" max="6918" width="2.28515625" style="2" customWidth="1"/>
    <col min="6919" max="6919" width="1.85546875" style="2" customWidth="1"/>
    <col min="6920" max="6920" width="9.140625" style="2" customWidth="1"/>
    <col min="6921" max="6921" width="2" style="2" customWidth="1"/>
    <col min="6922" max="6922" width="0" style="2" hidden="1" customWidth="1"/>
    <col min="6923" max="6923" width="1" style="2" customWidth="1"/>
    <col min="6924" max="6924" width="31" style="2" customWidth="1"/>
    <col min="6925" max="6925" width="3.42578125" style="2" customWidth="1"/>
    <col min="6926" max="6926" width="3.85546875" style="2" customWidth="1"/>
    <col min="6927" max="6927" width="2.7109375" style="2" customWidth="1"/>
    <col min="6928" max="6928" width="2.85546875" style="2" customWidth="1"/>
    <col min="6929" max="6929" width="3.85546875" style="2" customWidth="1"/>
    <col min="6930" max="6930" width="2.85546875" style="2" customWidth="1"/>
    <col min="6931" max="6931" width="2.42578125" style="2" customWidth="1"/>
    <col min="6932" max="6932" width="1.140625" style="2" customWidth="1"/>
    <col min="6933" max="6933" width="8.140625" style="2" customWidth="1"/>
    <col min="6934" max="6934" width="7.42578125" style="2" customWidth="1"/>
    <col min="6935" max="6935" width="9.28515625" style="2" customWidth="1"/>
    <col min="6936" max="6936" width="11.85546875" style="2" customWidth="1"/>
    <col min="6937" max="6937" width="11.28515625" style="2" bestFit="1" customWidth="1"/>
    <col min="6938" max="6938" width="19.7109375" style="2" customWidth="1"/>
    <col min="6939" max="6939" width="17.42578125" style="2" customWidth="1"/>
    <col min="6940" max="7170" width="9.140625" style="2"/>
    <col min="7171" max="7172" width="3.42578125" style="2" customWidth="1"/>
    <col min="7173" max="7173" width="2.85546875" style="2" customWidth="1"/>
    <col min="7174" max="7174" width="2.28515625" style="2" customWidth="1"/>
    <col min="7175" max="7175" width="1.85546875" style="2" customWidth="1"/>
    <col min="7176" max="7176" width="9.140625" style="2" customWidth="1"/>
    <col min="7177" max="7177" width="2" style="2" customWidth="1"/>
    <col min="7178" max="7178" width="0" style="2" hidden="1" customWidth="1"/>
    <col min="7179" max="7179" width="1" style="2" customWidth="1"/>
    <col min="7180" max="7180" width="31" style="2" customWidth="1"/>
    <col min="7181" max="7181" width="3.42578125" style="2" customWidth="1"/>
    <col min="7182" max="7182" width="3.85546875" style="2" customWidth="1"/>
    <col min="7183" max="7183" width="2.7109375" style="2" customWidth="1"/>
    <col min="7184" max="7184" width="2.85546875" style="2" customWidth="1"/>
    <col min="7185" max="7185" width="3.85546875" style="2" customWidth="1"/>
    <col min="7186" max="7186" width="2.85546875" style="2" customWidth="1"/>
    <col min="7187" max="7187" width="2.42578125" style="2" customWidth="1"/>
    <col min="7188" max="7188" width="1.140625" style="2" customWidth="1"/>
    <col min="7189" max="7189" width="8.140625" style="2" customWidth="1"/>
    <col min="7190" max="7190" width="7.42578125" style="2" customWidth="1"/>
    <col min="7191" max="7191" width="9.28515625" style="2" customWidth="1"/>
    <col min="7192" max="7192" width="11.85546875" style="2" customWidth="1"/>
    <col min="7193" max="7193" width="11.28515625" style="2" bestFit="1" customWidth="1"/>
    <col min="7194" max="7194" width="19.7109375" style="2" customWidth="1"/>
    <col min="7195" max="7195" width="17.42578125" style="2" customWidth="1"/>
    <col min="7196" max="7426" width="9.140625" style="2"/>
    <col min="7427" max="7428" width="3.42578125" style="2" customWidth="1"/>
    <col min="7429" max="7429" width="2.85546875" style="2" customWidth="1"/>
    <col min="7430" max="7430" width="2.28515625" style="2" customWidth="1"/>
    <col min="7431" max="7431" width="1.85546875" style="2" customWidth="1"/>
    <col min="7432" max="7432" width="9.140625" style="2" customWidth="1"/>
    <col min="7433" max="7433" width="2" style="2" customWidth="1"/>
    <col min="7434" max="7434" width="0" style="2" hidden="1" customWidth="1"/>
    <col min="7435" max="7435" width="1" style="2" customWidth="1"/>
    <col min="7436" max="7436" width="31" style="2" customWidth="1"/>
    <col min="7437" max="7437" width="3.42578125" style="2" customWidth="1"/>
    <col min="7438" max="7438" width="3.85546875" style="2" customWidth="1"/>
    <col min="7439" max="7439" width="2.7109375" style="2" customWidth="1"/>
    <col min="7440" max="7440" width="2.85546875" style="2" customWidth="1"/>
    <col min="7441" max="7441" width="3.85546875" style="2" customWidth="1"/>
    <col min="7442" max="7442" width="2.85546875" style="2" customWidth="1"/>
    <col min="7443" max="7443" width="2.42578125" style="2" customWidth="1"/>
    <col min="7444" max="7444" width="1.140625" style="2" customWidth="1"/>
    <col min="7445" max="7445" width="8.140625" style="2" customWidth="1"/>
    <col min="7446" max="7446" width="7.42578125" style="2" customWidth="1"/>
    <col min="7447" max="7447" width="9.28515625" style="2" customWidth="1"/>
    <col min="7448" max="7448" width="11.85546875" style="2" customWidth="1"/>
    <col min="7449" max="7449" width="11.28515625" style="2" bestFit="1" customWidth="1"/>
    <col min="7450" max="7450" width="19.7109375" style="2" customWidth="1"/>
    <col min="7451" max="7451" width="17.42578125" style="2" customWidth="1"/>
    <col min="7452" max="7682" width="9.140625" style="2"/>
    <col min="7683" max="7684" width="3.42578125" style="2" customWidth="1"/>
    <col min="7685" max="7685" width="2.85546875" style="2" customWidth="1"/>
    <col min="7686" max="7686" width="2.28515625" style="2" customWidth="1"/>
    <col min="7687" max="7687" width="1.85546875" style="2" customWidth="1"/>
    <col min="7688" max="7688" width="9.140625" style="2" customWidth="1"/>
    <col min="7689" max="7689" width="2" style="2" customWidth="1"/>
    <col min="7690" max="7690" width="0" style="2" hidden="1" customWidth="1"/>
    <col min="7691" max="7691" width="1" style="2" customWidth="1"/>
    <col min="7692" max="7692" width="31" style="2" customWidth="1"/>
    <col min="7693" max="7693" width="3.42578125" style="2" customWidth="1"/>
    <col min="7694" max="7694" width="3.85546875" style="2" customWidth="1"/>
    <col min="7695" max="7695" width="2.7109375" style="2" customWidth="1"/>
    <col min="7696" max="7696" width="2.85546875" style="2" customWidth="1"/>
    <col min="7697" max="7697" width="3.85546875" style="2" customWidth="1"/>
    <col min="7698" max="7698" width="2.85546875" style="2" customWidth="1"/>
    <col min="7699" max="7699" width="2.42578125" style="2" customWidth="1"/>
    <col min="7700" max="7700" width="1.140625" style="2" customWidth="1"/>
    <col min="7701" max="7701" width="8.140625" style="2" customWidth="1"/>
    <col min="7702" max="7702" width="7.42578125" style="2" customWidth="1"/>
    <col min="7703" max="7703" width="9.28515625" style="2" customWidth="1"/>
    <col min="7704" max="7704" width="11.85546875" style="2" customWidth="1"/>
    <col min="7705" max="7705" width="11.28515625" style="2" bestFit="1" customWidth="1"/>
    <col min="7706" max="7706" width="19.7109375" style="2" customWidth="1"/>
    <col min="7707" max="7707" width="17.42578125" style="2" customWidth="1"/>
    <col min="7708" max="7938" width="9.140625" style="2"/>
    <col min="7939" max="7940" width="3.42578125" style="2" customWidth="1"/>
    <col min="7941" max="7941" width="2.85546875" style="2" customWidth="1"/>
    <col min="7942" max="7942" width="2.28515625" style="2" customWidth="1"/>
    <col min="7943" max="7943" width="1.85546875" style="2" customWidth="1"/>
    <col min="7944" max="7944" width="9.140625" style="2" customWidth="1"/>
    <col min="7945" max="7945" width="2" style="2" customWidth="1"/>
    <col min="7946" max="7946" width="0" style="2" hidden="1" customWidth="1"/>
    <col min="7947" max="7947" width="1" style="2" customWidth="1"/>
    <col min="7948" max="7948" width="31" style="2" customWidth="1"/>
    <col min="7949" max="7949" width="3.42578125" style="2" customWidth="1"/>
    <col min="7950" max="7950" width="3.85546875" style="2" customWidth="1"/>
    <col min="7951" max="7951" width="2.7109375" style="2" customWidth="1"/>
    <col min="7952" max="7952" width="2.85546875" style="2" customWidth="1"/>
    <col min="7953" max="7953" width="3.85546875" style="2" customWidth="1"/>
    <col min="7954" max="7954" width="2.85546875" style="2" customWidth="1"/>
    <col min="7955" max="7955" width="2.42578125" style="2" customWidth="1"/>
    <col min="7956" max="7956" width="1.140625" style="2" customWidth="1"/>
    <col min="7957" max="7957" width="8.140625" style="2" customWidth="1"/>
    <col min="7958" max="7958" width="7.42578125" style="2" customWidth="1"/>
    <col min="7959" max="7959" width="9.28515625" style="2" customWidth="1"/>
    <col min="7960" max="7960" width="11.85546875" style="2" customWidth="1"/>
    <col min="7961" max="7961" width="11.28515625" style="2" bestFit="1" customWidth="1"/>
    <col min="7962" max="7962" width="19.7109375" style="2" customWidth="1"/>
    <col min="7963" max="7963" width="17.42578125" style="2" customWidth="1"/>
    <col min="7964" max="8194" width="9.140625" style="2"/>
    <col min="8195" max="8196" width="3.42578125" style="2" customWidth="1"/>
    <col min="8197" max="8197" width="2.85546875" style="2" customWidth="1"/>
    <col min="8198" max="8198" width="2.28515625" style="2" customWidth="1"/>
    <col min="8199" max="8199" width="1.85546875" style="2" customWidth="1"/>
    <col min="8200" max="8200" width="9.140625" style="2" customWidth="1"/>
    <col min="8201" max="8201" width="2" style="2" customWidth="1"/>
    <col min="8202" max="8202" width="0" style="2" hidden="1" customWidth="1"/>
    <col min="8203" max="8203" width="1" style="2" customWidth="1"/>
    <col min="8204" max="8204" width="31" style="2" customWidth="1"/>
    <col min="8205" max="8205" width="3.42578125" style="2" customWidth="1"/>
    <col min="8206" max="8206" width="3.85546875" style="2" customWidth="1"/>
    <col min="8207" max="8207" width="2.7109375" style="2" customWidth="1"/>
    <col min="8208" max="8208" width="2.85546875" style="2" customWidth="1"/>
    <col min="8209" max="8209" width="3.85546875" style="2" customWidth="1"/>
    <col min="8210" max="8210" width="2.85546875" style="2" customWidth="1"/>
    <col min="8211" max="8211" width="2.42578125" style="2" customWidth="1"/>
    <col min="8212" max="8212" width="1.140625" style="2" customWidth="1"/>
    <col min="8213" max="8213" width="8.140625" style="2" customWidth="1"/>
    <col min="8214" max="8214" width="7.42578125" style="2" customWidth="1"/>
    <col min="8215" max="8215" width="9.28515625" style="2" customWidth="1"/>
    <col min="8216" max="8216" width="11.85546875" style="2" customWidth="1"/>
    <col min="8217" max="8217" width="11.28515625" style="2" bestFit="1" customWidth="1"/>
    <col min="8218" max="8218" width="19.7109375" style="2" customWidth="1"/>
    <col min="8219" max="8219" width="17.42578125" style="2" customWidth="1"/>
    <col min="8220" max="8450" width="9.140625" style="2"/>
    <col min="8451" max="8452" width="3.42578125" style="2" customWidth="1"/>
    <col min="8453" max="8453" width="2.85546875" style="2" customWidth="1"/>
    <col min="8454" max="8454" width="2.28515625" style="2" customWidth="1"/>
    <col min="8455" max="8455" width="1.85546875" style="2" customWidth="1"/>
    <col min="8456" max="8456" width="9.140625" style="2" customWidth="1"/>
    <col min="8457" max="8457" width="2" style="2" customWidth="1"/>
    <col min="8458" max="8458" width="0" style="2" hidden="1" customWidth="1"/>
    <col min="8459" max="8459" width="1" style="2" customWidth="1"/>
    <col min="8460" max="8460" width="31" style="2" customWidth="1"/>
    <col min="8461" max="8461" width="3.42578125" style="2" customWidth="1"/>
    <col min="8462" max="8462" width="3.85546875" style="2" customWidth="1"/>
    <col min="8463" max="8463" width="2.7109375" style="2" customWidth="1"/>
    <col min="8464" max="8464" width="2.85546875" style="2" customWidth="1"/>
    <col min="8465" max="8465" width="3.85546875" style="2" customWidth="1"/>
    <col min="8466" max="8466" width="2.85546875" style="2" customWidth="1"/>
    <col min="8467" max="8467" width="2.42578125" style="2" customWidth="1"/>
    <col min="8468" max="8468" width="1.140625" style="2" customWidth="1"/>
    <col min="8469" max="8469" width="8.140625" style="2" customWidth="1"/>
    <col min="8470" max="8470" width="7.42578125" style="2" customWidth="1"/>
    <col min="8471" max="8471" width="9.28515625" style="2" customWidth="1"/>
    <col min="8472" max="8472" width="11.85546875" style="2" customWidth="1"/>
    <col min="8473" max="8473" width="11.28515625" style="2" bestFit="1" customWidth="1"/>
    <col min="8474" max="8474" width="19.7109375" style="2" customWidth="1"/>
    <col min="8475" max="8475" width="17.42578125" style="2" customWidth="1"/>
    <col min="8476" max="8706" width="9.140625" style="2"/>
    <col min="8707" max="8708" width="3.42578125" style="2" customWidth="1"/>
    <col min="8709" max="8709" width="2.85546875" style="2" customWidth="1"/>
    <col min="8710" max="8710" width="2.28515625" style="2" customWidth="1"/>
    <col min="8711" max="8711" width="1.85546875" style="2" customWidth="1"/>
    <col min="8712" max="8712" width="9.140625" style="2" customWidth="1"/>
    <col min="8713" max="8713" width="2" style="2" customWidth="1"/>
    <col min="8714" max="8714" width="0" style="2" hidden="1" customWidth="1"/>
    <col min="8715" max="8715" width="1" style="2" customWidth="1"/>
    <col min="8716" max="8716" width="31" style="2" customWidth="1"/>
    <col min="8717" max="8717" width="3.42578125" style="2" customWidth="1"/>
    <col min="8718" max="8718" width="3.85546875" style="2" customWidth="1"/>
    <col min="8719" max="8719" width="2.7109375" style="2" customWidth="1"/>
    <col min="8720" max="8720" width="2.85546875" style="2" customWidth="1"/>
    <col min="8721" max="8721" width="3.85546875" style="2" customWidth="1"/>
    <col min="8722" max="8722" width="2.85546875" style="2" customWidth="1"/>
    <col min="8723" max="8723" width="2.42578125" style="2" customWidth="1"/>
    <col min="8724" max="8724" width="1.140625" style="2" customWidth="1"/>
    <col min="8725" max="8725" width="8.140625" style="2" customWidth="1"/>
    <col min="8726" max="8726" width="7.42578125" style="2" customWidth="1"/>
    <col min="8727" max="8727" width="9.28515625" style="2" customWidth="1"/>
    <col min="8728" max="8728" width="11.85546875" style="2" customWidth="1"/>
    <col min="8729" max="8729" width="11.28515625" style="2" bestFit="1" customWidth="1"/>
    <col min="8730" max="8730" width="19.7109375" style="2" customWidth="1"/>
    <col min="8731" max="8731" width="17.42578125" style="2" customWidth="1"/>
    <col min="8732" max="8962" width="9.140625" style="2"/>
    <col min="8963" max="8964" width="3.42578125" style="2" customWidth="1"/>
    <col min="8965" max="8965" width="2.85546875" style="2" customWidth="1"/>
    <col min="8966" max="8966" width="2.28515625" style="2" customWidth="1"/>
    <col min="8967" max="8967" width="1.85546875" style="2" customWidth="1"/>
    <col min="8968" max="8968" width="9.140625" style="2" customWidth="1"/>
    <col min="8969" max="8969" width="2" style="2" customWidth="1"/>
    <col min="8970" max="8970" width="0" style="2" hidden="1" customWidth="1"/>
    <col min="8971" max="8971" width="1" style="2" customWidth="1"/>
    <col min="8972" max="8972" width="31" style="2" customWidth="1"/>
    <col min="8973" max="8973" width="3.42578125" style="2" customWidth="1"/>
    <col min="8974" max="8974" width="3.85546875" style="2" customWidth="1"/>
    <col min="8975" max="8975" width="2.7109375" style="2" customWidth="1"/>
    <col min="8976" max="8976" width="2.85546875" style="2" customWidth="1"/>
    <col min="8977" max="8977" width="3.85546875" style="2" customWidth="1"/>
    <col min="8978" max="8978" width="2.85546875" style="2" customWidth="1"/>
    <col min="8979" max="8979" width="2.42578125" style="2" customWidth="1"/>
    <col min="8980" max="8980" width="1.140625" style="2" customWidth="1"/>
    <col min="8981" max="8981" width="8.140625" style="2" customWidth="1"/>
    <col min="8982" max="8982" width="7.42578125" style="2" customWidth="1"/>
    <col min="8983" max="8983" width="9.28515625" style="2" customWidth="1"/>
    <col min="8984" max="8984" width="11.85546875" style="2" customWidth="1"/>
    <col min="8985" max="8985" width="11.28515625" style="2" bestFit="1" customWidth="1"/>
    <col min="8986" max="8986" width="19.7109375" style="2" customWidth="1"/>
    <col min="8987" max="8987" width="17.42578125" style="2" customWidth="1"/>
    <col min="8988" max="9218" width="9.140625" style="2"/>
    <col min="9219" max="9220" width="3.42578125" style="2" customWidth="1"/>
    <col min="9221" max="9221" width="2.85546875" style="2" customWidth="1"/>
    <col min="9222" max="9222" width="2.28515625" style="2" customWidth="1"/>
    <col min="9223" max="9223" width="1.85546875" style="2" customWidth="1"/>
    <col min="9224" max="9224" width="9.140625" style="2" customWidth="1"/>
    <col min="9225" max="9225" width="2" style="2" customWidth="1"/>
    <col min="9226" max="9226" width="0" style="2" hidden="1" customWidth="1"/>
    <col min="9227" max="9227" width="1" style="2" customWidth="1"/>
    <col min="9228" max="9228" width="31" style="2" customWidth="1"/>
    <col min="9229" max="9229" width="3.42578125" style="2" customWidth="1"/>
    <col min="9230" max="9230" width="3.85546875" style="2" customWidth="1"/>
    <col min="9231" max="9231" width="2.7109375" style="2" customWidth="1"/>
    <col min="9232" max="9232" width="2.85546875" style="2" customWidth="1"/>
    <col min="9233" max="9233" width="3.85546875" style="2" customWidth="1"/>
    <col min="9234" max="9234" width="2.85546875" style="2" customWidth="1"/>
    <col min="9235" max="9235" width="2.42578125" style="2" customWidth="1"/>
    <col min="9236" max="9236" width="1.140625" style="2" customWidth="1"/>
    <col min="9237" max="9237" width="8.140625" style="2" customWidth="1"/>
    <col min="9238" max="9238" width="7.42578125" style="2" customWidth="1"/>
    <col min="9239" max="9239" width="9.28515625" style="2" customWidth="1"/>
    <col min="9240" max="9240" width="11.85546875" style="2" customWidth="1"/>
    <col min="9241" max="9241" width="11.28515625" style="2" bestFit="1" customWidth="1"/>
    <col min="9242" max="9242" width="19.7109375" style="2" customWidth="1"/>
    <col min="9243" max="9243" width="17.42578125" style="2" customWidth="1"/>
    <col min="9244" max="9474" width="9.140625" style="2"/>
    <col min="9475" max="9476" width="3.42578125" style="2" customWidth="1"/>
    <col min="9477" max="9477" width="2.85546875" style="2" customWidth="1"/>
    <col min="9478" max="9478" width="2.28515625" style="2" customWidth="1"/>
    <col min="9479" max="9479" width="1.85546875" style="2" customWidth="1"/>
    <col min="9480" max="9480" width="9.140625" style="2" customWidth="1"/>
    <col min="9481" max="9481" width="2" style="2" customWidth="1"/>
    <col min="9482" max="9482" width="0" style="2" hidden="1" customWidth="1"/>
    <col min="9483" max="9483" width="1" style="2" customWidth="1"/>
    <col min="9484" max="9484" width="31" style="2" customWidth="1"/>
    <col min="9485" max="9485" width="3.42578125" style="2" customWidth="1"/>
    <col min="9486" max="9486" width="3.85546875" style="2" customWidth="1"/>
    <col min="9487" max="9487" width="2.7109375" style="2" customWidth="1"/>
    <col min="9488" max="9488" width="2.85546875" style="2" customWidth="1"/>
    <col min="9489" max="9489" width="3.85546875" style="2" customWidth="1"/>
    <col min="9490" max="9490" width="2.85546875" style="2" customWidth="1"/>
    <col min="9491" max="9491" width="2.42578125" style="2" customWidth="1"/>
    <col min="9492" max="9492" width="1.140625" style="2" customWidth="1"/>
    <col min="9493" max="9493" width="8.140625" style="2" customWidth="1"/>
    <col min="9494" max="9494" width="7.42578125" style="2" customWidth="1"/>
    <col min="9495" max="9495" width="9.28515625" style="2" customWidth="1"/>
    <col min="9496" max="9496" width="11.85546875" style="2" customWidth="1"/>
    <col min="9497" max="9497" width="11.28515625" style="2" bestFit="1" customWidth="1"/>
    <col min="9498" max="9498" width="19.7109375" style="2" customWidth="1"/>
    <col min="9499" max="9499" width="17.42578125" style="2" customWidth="1"/>
    <col min="9500" max="9730" width="9.140625" style="2"/>
    <col min="9731" max="9732" width="3.42578125" style="2" customWidth="1"/>
    <col min="9733" max="9733" width="2.85546875" style="2" customWidth="1"/>
    <col min="9734" max="9734" width="2.28515625" style="2" customWidth="1"/>
    <col min="9735" max="9735" width="1.85546875" style="2" customWidth="1"/>
    <col min="9736" max="9736" width="9.140625" style="2" customWidth="1"/>
    <col min="9737" max="9737" width="2" style="2" customWidth="1"/>
    <col min="9738" max="9738" width="0" style="2" hidden="1" customWidth="1"/>
    <col min="9739" max="9739" width="1" style="2" customWidth="1"/>
    <col min="9740" max="9740" width="31" style="2" customWidth="1"/>
    <col min="9741" max="9741" width="3.42578125" style="2" customWidth="1"/>
    <col min="9742" max="9742" width="3.85546875" style="2" customWidth="1"/>
    <col min="9743" max="9743" width="2.7109375" style="2" customWidth="1"/>
    <col min="9744" max="9744" width="2.85546875" style="2" customWidth="1"/>
    <col min="9745" max="9745" width="3.85546875" style="2" customWidth="1"/>
    <col min="9746" max="9746" width="2.85546875" style="2" customWidth="1"/>
    <col min="9747" max="9747" width="2.42578125" style="2" customWidth="1"/>
    <col min="9748" max="9748" width="1.140625" style="2" customWidth="1"/>
    <col min="9749" max="9749" width="8.140625" style="2" customWidth="1"/>
    <col min="9750" max="9750" width="7.42578125" style="2" customWidth="1"/>
    <col min="9751" max="9751" width="9.28515625" style="2" customWidth="1"/>
    <col min="9752" max="9752" width="11.85546875" style="2" customWidth="1"/>
    <col min="9753" max="9753" width="11.28515625" style="2" bestFit="1" customWidth="1"/>
    <col min="9754" max="9754" width="19.7109375" style="2" customWidth="1"/>
    <col min="9755" max="9755" width="17.42578125" style="2" customWidth="1"/>
    <col min="9756" max="9986" width="9.140625" style="2"/>
    <col min="9987" max="9988" width="3.42578125" style="2" customWidth="1"/>
    <col min="9989" max="9989" width="2.85546875" style="2" customWidth="1"/>
    <col min="9990" max="9990" width="2.28515625" style="2" customWidth="1"/>
    <col min="9991" max="9991" width="1.85546875" style="2" customWidth="1"/>
    <col min="9992" max="9992" width="9.140625" style="2" customWidth="1"/>
    <col min="9993" max="9993" width="2" style="2" customWidth="1"/>
    <col min="9994" max="9994" width="0" style="2" hidden="1" customWidth="1"/>
    <col min="9995" max="9995" width="1" style="2" customWidth="1"/>
    <col min="9996" max="9996" width="31" style="2" customWidth="1"/>
    <col min="9997" max="9997" width="3.42578125" style="2" customWidth="1"/>
    <col min="9998" max="9998" width="3.85546875" style="2" customWidth="1"/>
    <col min="9999" max="9999" width="2.7109375" style="2" customWidth="1"/>
    <col min="10000" max="10000" width="2.85546875" style="2" customWidth="1"/>
    <col min="10001" max="10001" width="3.85546875" style="2" customWidth="1"/>
    <col min="10002" max="10002" width="2.85546875" style="2" customWidth="1"/>
    <col min="10003" max="10003" width="2.42578125" style="2" customWidth="1"/>
    <col min="10004" max="10004" width="1.140625" style="2" customWidth="1"/>
    <col min="10005" max="10005" width="8.140625" style="2" customWidth="1"/>
    <col min="10006" max="10006" width="7.42578125" style="2" customWidth="1"/>
    <col min="10007" max="10007" width="9.28515625" style="2" customWidth="1"/>
    <col min="10008" max="10008" width="11.85546875" style="2" customWidth="1"/>
    <col min="10009" max="10009" width="11.28515625" style="2" bestFit="1" customWidth="1"/>
    <col min="10010" max="10010" width="19.7109375" style="2" customWidth="1"/>
    <col min="10011" max="10011" width="17.42578125" style="2" customWidth="1"/>
    <col min="10012" max="10242" width="9.140625" style="2"/>
    <col min="10243" max="10244" width="3.42578125" style="2" customWidth="1"/>
    <col min="10245" max="10245" width="2.85546875" style="2" customWidth="1"/>
    <col min="10246" max="10246" width="2.28515625" style="2" customWidth="1"/>
    <col min="10247" max="10247" width="1.85546875" style="2" customWidth="1"/>
    <col min="10248" max="10248" width="9.140625" style="2" customWidth="1"/>
    <col min="10249" max="10249" width="2" style="2" customWidth="1"/>
    <col min="10250" max="10250" width="0" style="2" hidden="1" customWidth="1"/>
    <col min="10251" max="10251" width="1" style="2" customWidth="1"/>
    <col min="10252" max="10252" width="31" style="2" customWidth="1"/>
    <col min="10253" max="10253" width="3.42578125" style="2" customWidth="1"/>
    <col min="10254" max="10254" width="3.85546875" style="2" customWidth="1"/>
    <col min="10255" max="10255" width="2.7109375" style="2" customWidth="1"/>
    <col min="10256" max="10256" width="2.85546875" style="2" customWidth="1"/>
    <col min="10257" max="10257" width="3.85546875" style="2" customWidth="1"/>
    <col min="10258" max="10258" width="2.85546875" style="2" customWidth="1"/>
    <col min="10259" max="10259" width="2.42578125" style="2" customWidth="1"/>
    <col min="10260" max="10260" width="1.140625" style="2" customWidth="1"/>
    <col min="10261" max="10261" width="8.140625" style="2" customWidth="1"/>
    <col min="10262" max="10262" width="7.42578125" style="2" customWidth="1"/>
    <col min="10263" max="10263" width="9.28515625" style="2" customWidth="1"/>
    <col min="10264" max="10264" width="11.85546875" style="2" customWidth="1"/>
    <col min="10265" max="10265" width="11.28515625" style="2" bestFit="1" customWidth="1"/>
    <col min="10266" max="10266" width="19.7109375" style="2" customWidth="1"/>
    <col min="10267" max="10267" width="17.42578125" style="2" customWidth="1"/>
    <col min="10268" max="10498" width="9.140625" style="2"/>
    <col min="10499" max="10500" width="3.42578125" style="2" customWidth="1"/>
    <col min="10501" max="10501" width="2.85546875" style="2" customWidth="1"/>
    <col min="10502" max="10502" width="2.28515625" style="2" customWidth="1"/>
    <col min="10503" max="10503" width="1.85546875" style="2" customWidth="1"/>
    <col min="10504" max="10504" width="9.140625" style="2" customWidth="1"/>
    <col min="10505" max="10505" width="2" style="2" customWidth="1"/>
    <col min="10506" max="10506" width="0" style="2" hidden="1" customWidth="1"/>
    <col min="10507" max="10507" width="1" style="2" customWidth="1"/>
    <col min="10508" max="10508" width="31" style="2" customWidth="1"/>
    <col min="10509" max="10509" width="3.42578125" style="2" customWidth="1"/>
    <col min="10510" max="10510" width="3.85546875" style="2" customWidth="1"/>
    <col min="10511" max="10511" width="2.7109375" style="2" customWidth="1"/>
    <col min="10512" max="10512" width="2.85546875" style="2" customWidth="1"/>
    <col min="10513" max="10513" width="3.85546875" style="2" customWidth="1"/>
    <col min="10514" max="10514" width="2.85546875" style="2" customWidth="1"/>
    <col min="10515" max="10515" width="2.42578125" style="2" customWidth="1"/>
    <col min="10516" max="10516" width="1.140625" style="2" customWidth="1"/>
    <col min="10517" max="10517" width="8.140625" style="2" customWidth="1"/>
    <col min="10518" max="10518" width="7.42578125" style="2" customWidth="1"/>
    <col min="10519" max="10519" width="9.28515625" style="2" customWidth="1"/>
    <col min="10520" max="10520" width="11.85546875" style="2" customWidth="1"/>
    <col min="10521" max="10521" width="11.28515625" style="2" bestFit="1" customWidth="1"/>
    <col min="10522" max="10522" width="19.7109375" style="2" customWidth="1"/>
    <col min="10523" max="10523" width="17.42578125" style="2" customWidth="1"/>
    <col min="10524" max="10754" width="9.140625" style="2"/>
    <col min="10755" max="10756" width="3.42578125" style="2" customWidth="1"/>
    <col min="10757" max="10757" width="2.85546875" style="2" customWidth="1"/>
    <col min="10758" max="10758" width="2.28515625" style="2" customWidth="1"/>
    <col min="10759" max="10759" width="1.85546875" style="2" customWidth="1"/>
    <col min="10760" max="10760" width="9.140625" style="2" customWidth="1"/>
    <col min="10761" max="10761" width="2" style="2" customWidth="1"/>
    <col min="10762" max="10762" width="0" style="2" hidden="1" customWidth="1"/>
    <col min="10763" max="10763" width="1" style="2" customWidth="1"/>
    <col min="10764" max="10764" width="31" style="2" customWidth="1"/>
    <col min="10765" max="10765" width="3.42578125" style="2" customWidth="1"/>
    <col min="10766" max="10766" width="3.85546875" style="2" customWidth="1"/>
    <col min="10767" max="10767" width="2.7109375" style="2" customWidth="1"/>
    <col min="10768" max="10768" width="2.85546875" style="2" customWidth="1"/>
    <col min="10769" max="10769" width="3.85546875" style="2" customWidth="1"/>
    <col min="10770" max="10770" width="2.85546875" style="2" customWidth="1"/>
    <col min="10771" max="10771" width="2.42578125" style="2" customWidth="1"/>
    <col min="10772" max="10772" width="1.140625" style="2" customWidth="1"/>
    <col min="10773" max="10773" width="8.140625" style="2" customWidth="1"/>
    <col min="10774" max="10774" width="7.42578125" style="2" customWidth="1"/>
    <col min="10775" max="10775" width="9.28515625" style="2" customWidth="1"/>
    <col min="10776" max="10776" width="11.85546875" style="2" customWidth="1"/>
    <col min="10777" max="10777" width="11.28515625" style="2" bestFit="1" customWidth="1"/>
    <col min="10778" max="10778" width="19.7109375" style="2" customWidth="1"/>
    <col min="10779" max="10779" width="17.42578125" style="2" customWidth="1"/>
    <col min="10780" max="11010" width="9.140625" style="2"/>
    <col min="11011" max="11012" width="3.42578125" style="2" customWidth="1"/>
    <col min="11013" max="11013" width="2.85546875" style="2" customWidth="1"/>
    <col min="11014" max="11014" width="2.28515625" style="2" customWidth="1"/>
    <col min="11015" max="11015" width="1.85546875" style="2" customWidth="1"/>
    <col min="11016" max="11016" width="9.140625" style="2" customWidth="1"/>
    <col min="11017" max="11017" width="2" style="2" customWidth="1"/>
    <col min="11018" max="11018" width="0" style="2" hidden="1" customWidth="1"/>
    <col min="11019" max="11019" width="1" style="2" customWidth="1"/>
    <col min="11020" max="11020" width="31" style="2" customWidth="1"/>
    <col min="11021" max="11021" width="3.42578125" style="2" customWidth="1"/>
    <col min="11022" max="11022" width="3.85546875" style="2" customWidth="1"/>
    <col min="11023" max="11023" width="2.7109375" style="2" customWidth="1"/>
    <col min="11024" max="11024" width="2.85546875" style="2" customWidth="1"/>
    <col min="11025" max="11025" width="3.85546875" style="2" customWidth="1"/>
    <col min="11026" max="11026" width="2.85546875" style="2" customWidth="1"/>
    <col min="11027" max="11027" width="2.42578125" style="2" customWidth="1"/>
    <col min="11028" max="11028" width="1.140625" style="2" customWidth="1"/>
    <col min="11029" max="11029" width="8.140625" style="2" customWidth="1"/>
    <col min="11030" max="11030" width="7.42578125" style="2" customWidth="1"/>
    <col min="11031" max="11031" width="9.28515625" style="2" customWidth="1"/>
    <col min="11032" max="11032" width="11.85546875" style="2" customWidth="1"/>
    <col min="11033" max="11033" width="11.28515625" style="2" bestFit="1" customWidth="1"/>
    <col min="11034" max="11034" width="19.7109375" style="2" customWidth="1"/>
    <col min="11035" max="11035" width="17.42578125" style="2" customWidth="1"/>
    <col min="11036" max="11266" width="9.140625" style="2"/>
    <col min="11267" max="11268" width="3.42578125" style="2" customWidth="1"/>
    <col min="11269" max="11269" width="2.85546875" style="2" customWidth="1"/>
    <col min="11270" max="11270" width="2.28515625" style="2" customWidth="1"/>
    <col min="11271" max="11271" width="1.85546875" style="2" customWidth="1"/>
    <col min="11272" max="11272" width="9.140625" style="2" customWidth="1"/>
    <col min="11273" max="11273" width="2" style="2" customWidth="1"/>
    <col min="11274" max="11274" width="0" style="2" hidden="1" customWidth="1"/>
    <col min="11275" max="11275" width="1" style="2" customWidth="1"/>
    <col min="11276" max="11276" width="31" style="2" customWidth="1"/>
    <col min="11277" max="11277" width="3.42578125" style="2" customWidth="1"/>
    <col min="11278" max="11278" width="3.85546875" style="2" customWidth="1"/>
    <col min="11279" max="11279" width="2.7109375" style="2" customWidth="1"/>
    <col min="11280" max="11280" width="2.85546875" style="2" customWidth="1"/>
    <col min="11281" max="11281" width="3.85546875" style="2" customWidth="1"/>
    <col min="11282" max="11282" width="2.85546875" style="2" customWidth="1"/>
    <col min="11283" max="11283" width="2.42578125" style="2" customWidth="1"/>
    <col min="11284" max="11284" width="1.140625" style="2" customWidth="1"/>
    <col min="11285" max="11285" width="8.140625" style="2" customWidth="1"/>
    <col min="11286" max="11286" width="7.42578125" style="2" customWidth="1"/>
    <col min="11287" max="11287" width="9.28515625" style="2" customWidth="1"/>
    <col min="11288" max="11288" width="11.85546875" style="2" customWidth="1"/>
    <col min="11289" max="11289" width="11.28515625" style="2" bestFit="1" customWidth="1"/>
    <col min="11290" max="11290" width="19.7109375" style="2" customWidth="1"/>
    <col min="11291" max="11291" width="17.42578125" style="2" customWidth="1"/>
    <col min="11292" max="11522" width="9.140625" style="2"/>
    <col min="11523" max="11524" width="3.42578125" style="2" customWidth="1"/>
    <col min="11525" max="11525" width="2.85546875" style="2" customWidth="1"/>
    <col min="11526" max="11526" width="2.28515625" style="2" customWidth="1"/>
    <col min="11527" max="11527" width="1.85546875" style="2" customWidth="1"/>
    <col min="11528" max="11528" width="9.140625" style="2" customWidth="1"/>
    <col min="11529" max="11529" width="2" style="2" customWidth="1"/>
    <col min="11530" max="11530" width="0" style="2" hidden="1" customWidth="1"/>
    <col min="11531" max="11531" width="1" style="2" customWidth="1"/>
    <col min="11532" max="11532" width="31" style="2" customWidth="1"/>
    <col min="11533" max="11533" width="3.42578125" style="2" customWidth="1"/>
    <col min="11534" max="11534" width="3.85546875" style="2" customWidth="1"/>
    <col min="11535" max="11535" width="2.7109375" style="2" customWidth="1"/>
    <col min="11536" max="11536" width="2.85546875" style="2" customWidth="1"/>
    <col min="11537" max="11537" width="3.85546875" style="2" customWidth="1"/>
    <col min="11538" max="11538" width="2.85546875" style="2" customWidth="1"/>
    <col min="11539" max="11539" width="2.42578125" style="2" customWidth="1"/>
    <col min="11540" max="11540" width="1.140625" style="2" customWidth="1"/>
    <col min="11541" max="11541" width="8.140625" style="2" customWidth="1"/>
    <col min="11542" max="11542" width="7.42578125" style="2" customWidth="1"/>
    <col min="11543" max="11543" width="9.28515625" style="2" customWidth="1"/>
    <col min="11544" max="11544" width="11.85546875" style="2" customWidth="1"/>
    <col min="11545" max="11545" width="11.28515625" style="2" bestFit="1" customWidth="1"/>
    <col min="11546" max="11546" width="19.7109375" style="2" customWidth="1"/>
    <col min="11547" max="11547" width="17.42578125" style="2" customWidth="1"/>
    <col min="11548" max="11778" width="9.140625" style="2"/>
    <col min="11779" max="11780" width="3.42578125" style="2" customWidth="1"/>
    <col min="11781" max="11781" width="2.85546875" style="2" customWidth="1"/>
    <col min="11782" max="11782" width="2.28515625" style="2" customWidth="1"/>
    <col min="11783" max="11783" width="1.85546875" style="2" customWidth="1"/>
    <col min="11784" max="11784" width="9.140625" style="2" customWidth="1"/>
    <col min="11785" max="11785" width="2" style="2" customWidth="1"/>
    <col min="11786" max="11786" width="0" style="2" hidden="1" customWidth="1"/>
    <col min="11787" max="11787" width="1" style="2" customWidth="1"/>
    <col min="11788" max="11788" width="31" style="2" customWidth="1"/>
    <col min="11789" max="11789" width="3.42578125" style="2" customWidth="1"/>
    <col min="11790" max="11790" width="3.85546875" style="2" customWidth="1"/>
    <col min="11791" max="11791" width="2.7109375" style="2" customWidth="1"/>
    <col min="11792" max="11792" width="2.85546875" style="2" customWidth="1"/>
    <col min="11793" max="11793" width="3.85546875" style="2" customWidth="1"/>
    <col min="11794" max="11794" width="2.85546875" style="2" customWidth="1"/>
    <col min="11795" max="11795" width="2.42578125" style="2" customWidth="1"/>
    <col min="11796" max="11796" width="1.140625" style="2" customWidth="1"/>
    <col min="11797" max="11797" width="8.140625" style="2" customWidth="1"/>
    <col min="11798" max="11798" width="7.42578125" style="2" customWidth="1"/>
    <col min="11799" max="11799" width="9.28515625" style="2" customWidth="1"/>
    <col min="11800" max="11800" width="11.85546875" style="2" customWidth="1"/>
    <col min="11801" max="11801" width="11.28515625" style="2" bestFit="1" customWidth="1"/>
    <col min="11802" max="11802" width="19.7109375" style="2" customWidth="1"/>
    <col min="11803" max="11803" width="17.42578125" style="2" customWidth="1"/>
    <col min="11804" max="12034" width="9.140625" style="2"/>
    <col min="12035" max="12036" width="3.42578125" style="2" customWidth="1"/>
    <col min="12037" max="12037" width="2.85546875" style="2" customWidth="1"/>
    <col min="12038" max="12038" width="2.28515625" style="2" customWidth="1"/>
    <col min="12039" max="12039" width="1.85546875" style="2" customWidth="1"/>
    <col min="12040" max="12040" width="9.140625" style="2" customWidth="1"/>
    <col min="12041" max="12041" width="2" style="2" customWidth="1"/>
    <col min="12042" max="12042" width="0" style="2" hidden="1" customWidth="1"/>
    <col min="12043" max="12043" width="1" style="2" customWidth="1"/>
    <col min="12044" max="12044" width="31" style="2" customWidth="1"/>
    <col min="12045" max="12045" width="3.42578125" style="2" customWidth="1"/>
    <col min="12046" max="12046" width="3.85546875" style="2" customWidth="1"/>
    <col min="12047" max="12047" width="2.7109375" style="2" customWidth="1"/>
    <col min="12048" max="12048" width="2.85546875" style="2" customWidth="1"/>
    <col min="12049" max="12049" width="3.85546875" style="2" customWidth="1"/>
    <col min="12050" max="12050" width="2.85546875" style="2" customWidth="1"/>
    <col min="12051" max="12051" width="2.42578125" style="2" customWidth="1"/>
    <col min="12052" max="12052" width="1.140625" style="2" customWidth="1"/>
    <col min="12053" max="12053" width="8.140625" style="2" customWidth="1"/>
    <col min="12054" max="12054" width="7.42578125" style="2" customWidth="1"/>
    <col min="12055" max="12055" width="9.28515625" style="2" customWidth="1"/>
    <col min="12056" max="12056" width="11.85546875" style="2" customWidth="1"/>
    <col min="12057" max="12057" width="11.28515625" style="2" bestFit="1" customWidth="1"/>
    <col min="12058" max="12058" width="19.7109375" style="2" customWidth="1"/>
    <col min="12059" max="12059" width="17.42578125" style="2" customWidth="1"/>
    <col min="12060" max="12290" width="9.140625" style="2"/>
    <col min="12291" max="12292" width="3.42578125" style="2" customWidth="1"/>
    <col min="12293" max="12293" width="2.85546875" style="2" customWidth="1"/>
    <col min="12294" max="12294" width="2.28515625" style="2" customWidth="1"/>
    <col min="12295" max="12295" width="1.85546875" style="2" customWidth="1"/>
    <col min="12296" max="12296" width="9.140625" style="2" customWidth="1"/>
    <col min="12297" max="12297" width="2" style="2" customWidth="1"/>
    <col min="12298" max="12298" width="0" style="2" hidden="1" customWidth="1"/>
    <col min="12299" max="12299" width="1" style="2" customWidth="1"/>
    <col min="12300" max="12300" width="31" style="2" customWidth="1"/>
    <col min="12301" max="12301" width="3.42578125" style="2" customWidth="1"/>
    <col min="12302" max="12302" width="3.85546875" style="2" customWidth="1"/>
    <col min="12303" max="12303" width="2.7109375" style="2" customWidth="1"/>
    <col min="12304" max="12304" width="2.85546875" style="2" customWidth="1"/>
    <col min="12305" max="12305" width="3.85546875" style="2" customWidth="1"/>
    <col min="12306" max="12306" width="2.85546875" style="2" customWidth="1"/>
    <col min="12307" max="12307" width="2.42578125" style="2" customWidth="1"/>
    <col min="12308" max="12308" width="1.140625" style="2" customWidth="1"/>
    <col min="12309" max="12309" width="8.140625" style="2" customWidth="1"/>
    <col min="12310" max="12310" width="7.42578125" style="2" customWidth="1"/>
    <col min="12311" max="12311" width="9.28515625" style="2" customWidth="1"/>
    <col min="12312" max="12312" width="11.85546875" style="2" customWidth="1"/>
    <col min="12313" max="12313" width="11.28515625" style="2" bestFit="1" customWidth="1"/>
    <col min="12314" max="12314" width="19.7109375" style="2" customWidth="1"/>
    <col min="12315" max="12315" width="17.42578125" style="2" customWidth="1"/>
    <col min="12316" max="12546" width="9.140625" style="2"/>
    <col min="12547" max="12548" width="3.42578125" style="2" customWidth="1"/>
    <col min="12549" max="12549" width="2.85546875" style="2" customWidth="1"/>
    <col min="12550" max="12550" width="2.28515625" style="2" customWidth="1"/>
    <col min="12551" max="12551" width="1.85546875" style="2" customWidth="1"/>
    <col min="12552" max="12552" width="9.140625" style="2" customWidth="1"/>
    <col min="12553" max="12553" width="2" style="2" customWidth="1"/>
    <col min="12554" max="12554" width="0" style="2" hidden="1" customWidth="1"/>
    <col min="12555" max="12555" width="1" style="2" customWidth="1"/>
    <col min="12556" max="12556" width="31" style="2" customWidth="1"/>
    <col min="12557" max="12557" width="3.42578125" style="2" customWidth="1"/>
    <col min="12558" max="12558" width="3.85546875" style="2" customWidth="1"/>
    <col min="12559" max="12559" width="2.7109375" style="2" customWidth="1"/>
    <col min="12560" max="12560" width="2.85546875" style="2" customWidth="1"/>
    <col min="12561" max="12561" width="3.85546875" style="2" customWidth="1"/>
    <col min="12562" max="12562" width="2.85546875" style="2" customWidth="1"/>
    <col min="12563" max="12563" width="2.42578125" style="2" customWidth="1"/>
    <col min="12564" max="12564" width="1.140625" style="2" customWidth="1"/>
    <col min="12565" max="12565" width="8.140625" style="2" customWidth="1"/>
    <col min="12566" max="12566" width="7.42578125" style="2" customWidth="1"/>
    <col min="12567" max="12567" width="9.28515625" style="2" customWidth="1"/>
    <col min="12568" max="12568" width="11.85546875" style="2" customWidth="1"/>
    <col min="12569" max="12569" width="11.28515625" style="2" bestFit="1" customWidth="1"/>
    <col min="12570" max="12570" width="19.7109375" style="2" customWidth="1"/>
    <col min="12571" max="12571" width="17.42578125" style="2" customWidth="1"/>
    <col min="12572" max="12802" width="9.140625" style="2"/>
    <col min="12803" max="12804" width="3.42578125" style="2" customWidth="1"/>
    <col min="12805" max="12805" width="2.85546875" style="2" customWidth="1"/>
    <col min="12806" max="12806" width="2.28515625" style="2" customWidth="1"/>
    <col min="12807" max="12807" width="1.85546875" style="2" customWidth="1"/>
    <col min="12808" max="12808" width="9.140625" style="2" customWidth="1"/>
    <col min="12809" max="12809" width="2" style="2" customWidth="1"/>
    <col min="12810" max="12810" width="0" style="2" hidden="1" customWidth="1"/>
    <col min="12811" max="12811" width="1" style="2" customWidth="1"/>
    <col min="12812" max="12812" width="31" style="2" customWidth="1"/>
    <col min="12813" max="12813" width="3.42578125" style="2" customWidth="1"/>
    <col min="12814" max="12814" width="3.85546875" style="2" customWidth="1"/>
    <col min="12815" max="12815" width="2.7109375" style="2" customWidth="1"/>
    <col min="12816" max="12816" width="2.85546875" style="2" customWidth="1"/>
    <col min="12817" max="12817" width="3.85546875" style="2" customWidth="1"/>
    <col min="12818" max="12818" width="2.85546875" style="2" customWidth="1"/>
    <col min="12819" max="12819" width="2.42578125" style="2" customWidth="1"/>
    <col min="12820" max="12820" width="1.140625" style="2" customWidth="1"/>
    <col min="12821" max="12821" width="8.140625" style="2" customWidth="1"/>
    <col min="12822" max="12822" width="7.42578125" style="2" customWidth="1"/>
    <col min="12823" max="12823" width="9.28515625" style="2" customWidth="1"/>
    <col min="12824" max="12824" width="11.85546875" style="2" customWidth="1"/>
    <col min="12825" max="12825" width="11.28515625" style="2" bestFit="1" customWidth="1"/>
    <col min="12826" max="12826" width="19.7109375" style="2" customWidth="1"/>
    <col min="12827" max="12827" width="17.42578125" style="2" customWidth="1"/>
    <col min="12828" max="13058" width="9.140625" style="2"/>
    <col min="13059" max="13060" width="3.42578125" style="2" customWidth="1"/>
    <col min="13061" max="13061" width="2.85546875" style="2" customWidth="1"/>
    <col min="13062" max="13062" width="2.28515625" style="2" customWidth="1"/>
    <col min="13063" max="13063" width="1.85546875" style="2" customWidth="1"/>
    <col min="13064" max="13064" width="9.140625" style="2" customWidth="1"/>
    <col min="13065" max="13065" width="2" style="2" customWidth="1"/>
    <col min="13066" max="13066" width="0" style="2" hidden="1" customWidth="1"/>
    <col min="13067" max="13067" width="1" style="2" customWidth="1"/>
    <col min="13068" max="13068" width="31" style="2" customWidth="1"/>
    <col min="13069" max="13069" width="3.42578125" style="2" customWidth="1"/>
    <col min="13070" max="13070" width="3.85546875" style="2" customWidth="1"/>
    <col min="13071" max="13071" width="2.7109375" style="2" customWidth="1"/>
    <col min="13072" max="13072" width="2.85546875" style="2" customWidth="1"/>
    <col min="13073" max="13073" width="3.85546875" style="2" customWidth="1"/>
    <col min="13074" max="13074" width="2.85546875" style="2" customWidth="1"/>
    <col min="13075" max="13075" width="2.42578125" style="2" customWidth="1"/>
    <col min="13076" max="13076" width="1.140625" style="2" customWidth="1"/>
    <col min="13077" max="13077" width="8.140625" style="2" customWidth="1"/>
    <col min="13078" max="13078" width="7.42578125" style="2" customWidth="1"/>
    <col min="13079" max="13079" width="9.28515625" style="2" customWidth="1"/>
    <col min="13080" max="13080" width="11.85546875" style="2" customWidth="1"/>
    <col min="13081" max="13081" width="11.28515625" style="2" bestFit="1" customWidth="1"/>
    <col min="13082" max="13082" width="19.7109375" style="2" customWidth="1"/>
    <col min="13083" max="13083" width="17.42578125" style="2" customWidth="1"/>
    <col min="13084" max="13314" width="9.140625" style="2"/>
    <col min="13315" max="13316" width="3.42578125" style="2" customWidth="1"/>
    <col min="13317" max="13317" width="2.85546875" style="2" customWidth="1"/>
    <col min="13318" max="13318" width="2.28515625" style="2" customWidth="1"/>
    <col min="13319" max="13319" width="1.85546875" style="2" customWidth="1"/>
    <col min="13320" max="13320" width="9.140625" style="2" customWidth="1"/>
    <col min="13321" max="13321" width="2" style="2" customWidth="1"/>
    <col min="13322" max="13322" width="0" style="2" hidden="1" customWidth="1"/>
    <col min="13323" max="13323" width="1" style="2" customWidth="1"/>
    <col min="13324" max="13324" width="31" style="2" customWidth="1"/>
    <col min="13325" max="13325" width="3.42578125" style="2" customWidth="1"/>
    <col min="13326" max="13326" width="3.85546875" style="2" customWidth="1"/>
    <col min="13327" max="13327" width="2.7109375" style="2" customWidth="1"/>
    <col min="13328" max="13328" width="2.85546875" style="2" customWidth="1"/>
    <col min="13329" max="13329" width="3.85546875" style="2" customWidth="1"/>
    <col min="13330" max="13330" width="2.85546875" style="2" customWidth="1"/>
    <col min="13331" max="13331" width="2.42578125" style="2" customWidth="1"/>
    <col min="13332" max="13332" width="1.140625" style="2" customWidth="1"/>
    <col min="13333" max="13333" width="8.140625" style="2" customWidth="1"/>
    <col min="13334" max="13334" width="7.42578125" style="2" customWidth="1"/>
    <col min="13335" max="13335" width="9.28515625" style="2" customWidth="1"/>
    <col min="13336" max="13336" width="11.85546875" style="2" customWidth="1"/>
    <col min="13337" max="13337" width="11.28515625" style="2" bestFit="1" customWidth="1"/>
    <col min="13338" max="13338" width="19.7109375" style="2" customWidth="1"/>
    <col min="13339" max="13339" width="17.42578125" style="2" customWidth="1"/>
    <col min="13340" max="13570" width="9.140625" style="2"/>
    <col min="13571" max="13572" width="3.42578125" style="2" customWidth="1"/>
    <col min="13573" max="13573" width="2.85546875" style="2" customWidth="1"/>
    <col min="13574" max="13574" width="2.28515625" style="2" customWidth="1"/>
    <col min="13575" max="13575" width="1.85546875" style="2" customWidth="1"/>
    <col min="13576" max="13576" width="9.140625" style="2" customWidth="1"/>
    <col min="13577" max="13577" width="2" style="2" customWidth="1"/>
    <col min="13578" max="13578" width="0" style="2" hidden="1" customWidth="1"/>
    <col min="13579" max="13579" width="1" style="2" customWidth="1"/>
    <col min="13580" max="13580" width="31" style="2" customWidth="1"/>
    <col min="13581" max="13581" width="3.42578125" style="2" customWidth="1"/>
    <col min="13582" max="13582" width="3.85546875" style="2" customWidth="1"/>
    <col min="13583" max="13583" width="2.7109375" style="2" customWidth="1"/>
    <col min="13584" max="13584" width="2.85546875" style="2" customWidth="1"/>
    <col min="13585" max="13585" width="3.85546875" style="2" customWidth="1"/>
    <col min="13586" max="13586" width="2.85546875" style="2" customWidth="1"/>
    <col min="13587" max="13587" width="2.42578125" style="2" customWidth="1"/>
    <col min="13588" max="13588" width="1.140625" style="2" customWidth="1"/>
    <col min="13589" max="13589" width="8.140625" style="2" customWidth="1"/>
    <col min="13590" max="13590" width="7.42578125" style="2" customWidth="1"/>
    <col min="13591" max="13591" width="9.28515625" style="2" customWidth="1"/>
    <col min="13592" max="13592" width="11.85546875" style="2" customWidth="1"/>
    <col min="13593" max="13593" width="11.28515625" style="2" bestFit="1" customWidth="1"/>
    <col min="13594" max="13594" width="19.7109375" style="2" customWidth="1"/>
    <col min="13595" max="13595" width="17.42578125" style="2" customWidth="1"/>
    <col min="13596" max="13826" width="9.140625" style="2"/>
    <col min="13827" max="13828" width="3.42578125" style="2" customWidth="1"/>
    <col min="13829" max="13829" width="2.85546875" style="2" customWidth="1"/>
    <col min="13830" max="13830" width="2.28515625" style="2" customWidth="1"/>
    <col min="13831" max="13831" width="1.85546875" style="2" customWidth="1"/>
    <col min="13832" max="13832" width="9.140625" style="2" customWidth="1"/>
    <col min="13833" max="13833" width="2" style="2" customWidth="1"/>
    <col min="13834" max="13834" width="0" style="2" hidden="1" customWidth="1"/>
    <col min="13835" max="13835" width="1" style="2" customWidth="1"/>
    <col min="13836" max="13836" width="31" style="2" customWidth="1"/>
    <col min="13837" max="13837" width="3.42578125" style="2" customWidth="1"/>
    <col min="13838" max="13838" width="3.85546875" style="2" customWidth="1"/>
    <col min="13839" max="13839" width="2.7109375" style="2" customWidth="1"/>
    <col min="13840" max="13840" width="2.85546875" style="2" customWidth="1"/>
    <col min="13841" max="13841" width="3.85546875" style="2" customWidth="1"/>
    <col min="13842" max="13842" width="2.85546875" style="2" customWidth="1"/>
    <col min="13843" max="13843" width="2.42578125" style="2" customWidth="1"/>
    <col min="13844" max="13844" width="1.140625" style="2" customWidth="1"/>
    <col min="13845" max="13845" width="8.140625" style="2" customWidth="1"/>
    <col min="13846" max="13846" width="7.42578125" style="2" customWidth="1"/>
    <col min="13847" max="13847" width="9.28515625" style="2" customWidth="1"/>
    <col min="13848" max="13848" width="11.85546875" style="2" customWidth="1"/>
    <col min="13849" max="13849" width="11.28515625" style="2" bestFit="1" customWidth="1"/>
    <col min="13850" max="13850" width="19.7109375" style="2" customWidth="1"/>
    <col min="13851" max="13851" width="17.42578125" style="2" customWidth="1"/>
    <col min="13852" max="14082" width="9.140625" style="2"/>
    <col min="14083" max="14084" width="3.42578125" style="2" customWidth="1"/>
    <col min="14085" max="14085" width="2.85546875" style="2" customWidth="1"/>
    <col min="14086" max="14086" width="2.28515625" style="2" customWidth="1"/>
    <col min="14087" max="14087" width="1.85546875" style="2" customWidth="1"/>
    <col min="14088" max="14088" width="9.140625" style="2" customWidth="1"/>
    <col min="14089" max="14089" width="2" style="2" customWidth="1"/>
    <col min="14090" max="14090" width="0" style="2" hidden="1" customWidth="1"/>
    <col min="14091" max="14091" width="1" style="2" customWidth="1"/>
    <col min="14092" max="14092" width="31" style="2" customWidth="1"/>
    <col min="14093" max="14093" width="3.42578125" style="2" customWidth="1"/>
    <col min="14094" max="14094" width="3.85546875" style="2" customWidth="1"/>
    <col min="14095" max="14095" width="2.7109375" style="2" customWidth="1"/>
    <col min="14096" max="14096" width="2.85546875" style="2" customWidth="1"/>
    <col min="14097" max="14097" width="3.85546875" style="2" customWidth="1"/>
    <col min="14098" max="14098" width="2.85546875" style="2" customWidth="1"/>
    <col min="14099" max="14099" width="2.42578125" style="2" customWidth="1"/>
    <col min="14100" max="14100" width="1.140625" style="2" customWidth="1"/>
    <col min="14101" max="14101" width="8.140625" style="2" customWidth="1"/>
    <col min="14102" max="14102" width="7.42578125" style="2" customWidth="1"/>
    <col min="14103" max="14103" width="9.28515625" style="2" customWidth="1"/>
    <col min="14104" max="14104" width="11.85546875" style="2" customWidth="1"/>
    <col min="14105" max="14105" width="11.28515625" style="2" bestFit="1" customWidth="1"/>
    <col min="14106" max="14106" width="19.7109375" style="2" customWidth="1"/>
    <col min="14107" max="14107" width="17.42578125" style="2" customWidth="1"/>
    <col min="14108" max="14338" width="9.140625" style="2"/>
    <col min="14339" max="14340" width="3.42578125" style="2" customWidth="1"/>
    <col min="14341" max="14341" width="2.85546875" style="2" customWidth="1"/>
    <col min="14342" max="14342" width="2.28515625" style="2" customWidth="1"/>
    <col min="14343" max="14343" width="1.85546875" style="2" customWidth="1"/>
    <col min="14344" max="14344" width="9.140625" style="2" customWidth="1"/>
    <col min="14345" max="14345" width="2" style="2" customWidth="1"/>
    <col min="14346" max="14346" width="0" style="2" hidden="1" customWidth="1"/>
    <col min="14347" max="14347" width="1" style="2" customWidth="1"/>
    <col min="14348" max="14348" width="31" style="2" customWidth="1"/>
    <col min="14349" max="14349" width="3.42578125" style="2" customWidth="1"/>
    <col min="14350" max="14350" width="3.85546875" style="2" customWidth="1"/>
    <col min="14351" max="14351" width="2.7109375" style="2" customWidth="1"/>
    <col min="14352" max="14352" width="2.85546875" style="2" customWidth="1"/>
    <col min="14353" max="14353" width="3.85546875" style="2" customWidth="1"/>
    <col min="14354" max="14354" width="2.85546875" style="2" customWidth="1"/>
    <col min="14355" max="14355" width="2.42578125" style="2" customWidth="1"/>
    <col min="14356" max="14356" width="1.140625" style="2" customWidth="1"/>
    <col min="14357" max="14357" width="8.140625" style="2" customWidth="1"/>
    <col min="14358" max="14358" width="7.42578125" style="2" customWidth="1"/>
    <col min="14359" max="14359" width="9.28515625" style="2" customWidth="1"/>
    <col min="14360" max="14360" width="11.85546875" style="2" customWidth="1"/>
    <col min="14361" max="14361" width="11.28515625" style="2" bestFit="1" customWidth="1"/>
    <col min="14362" max="14362" width="19.7109375" style="2" customWidth="1"/>
    <col min="14363" max="14363" width="17.42578125" style="2" customWidth="1"/>
    <col min="14364" max="14594" width="9.140625" style="2"/>
    <col min="14595" max="14596" width="3.42578125" style="2" customWidth="1"/>
    <col min="14597" max="14597" width="2.85546875" style="2" customWidth="1"/>
    <col min="14598" max="14598" width="2.28515625" style="2" customWidth="1"/>
    <col min="14599" max="14599" width="1.85546875" style="2" customWidth="1"/>
    <col min="14600" max="14600" width="9.140625" style="2" customWidth="1"/>
    <col min="14601" max="14601" width="2" style="2" customWidth="1"/>
    <col min="14602" max="14602" width="0" style="2" hidden="1" customWidth="1"/>
    <col min="14603" max="14603" width="1" style="2" customWidth="1"/>
    <col min="14604" max="14604" width="31" style="2" customWidth="1"/>
    <col min="14605" max="14605" width="3.42578125" style="2" customWidth="1"/>
    <col min="14606" max="14606" width="3.85546875" style="2" customWidth="1"/>
    <col min="14607" max="14607" width="2.7109375" style="2" customWidth="1"/>
    <col min="14608" max="14608" width="2.85546875" style="2" customWidth="1"/>
    <col min="14609" max="14609" width="3.85546875" style="2" customWidth="1"/>
    <col min="14610" max="14610" width="2.85546875" style="2" customWidth="1"/>
    <col min="14611" max="14611" width="2.42578125" style="2" customWidth="1"/>
    <col min="14612" max="14612" width="1.140625" style="2" customWidth="1"/>
    <col min="14613" max="14613" width="8.140625" style="2" customWidth="1"/>
    <col min="14614" max="14614" width="7.42578125" style="2" customWidth="1"/>
    <col min="14615" max="14615" width="9.28515625" style="2" customWidth="1"/>
    <col min="14616" max="14616" width="11.85546875" style="2" customWidth="1"/>
    <col min="14617" max="14617" width="11.28515625" style="2" bestFit="1" customWidth="1"/>
    <col min="14618" max="14618" width="19.7109375" style="2" customWidth="1"/>
    <col min="14619" max="14619" width="17.42578125" style="2" customWidth="1"/>
    <col min="14620" max="14850" width="9.140625" style="2"/>
    <col min="14851" max="14852" width="3.42578125" style="2" customWidth="1"/>
    <col min="14853" max="14853" width="2.85546875" style="2" customWidth="1"/>
    <col min="14854" max="14854" width="2.28515625" style="2" customWidth="1"/>
    <col min="14855" max="14855" width="1.85546875" style="2" customWidth="1"/>
    <col min="14856" max="14856" width="9.140625" style="2" customWidth="1"/>
    <col min="14857" max="14857" width="2" style="2" customWidth="1"/>
    <col min="14858" max="14858" width="0" style="2" hidden="1" customWidth="1"/>
    <col min="14859" max="14859" width="1" style="2" customWidth="1"/>
    <col min="14860" max="14860" width="31" style="2" customWidth="1"/>
    <col min="14861" max="14861" width="3.42578125" style="2" customWidth="1"/>
    <col min="14862" max="14862" width="3.85546875" style="2" customWidth="1"/>
    <col min="14863" max="14863" width="2.7109375" style="2" customWidth="1"/>
    <col min="14864" max="14864" width="2.85546875" style="2" customWidth="1"/>
    <col min="14865" max="14865" width="3.85546875" style="2" customWidth="1"/>
    <col min="14866" max="14866" width="2.85546875" style="2" customWidth="1"/>
    <col min="14867" max="14867" width="2.42578125" style="2" customWidth="1"/>
    <col min="14868" max="14868" width="1.140625" style="2" customWidth="1"/>
    <col min="14869" max="14869" width="8.140625" style="2" customWidth="1"/>
    <col min="14870" max="14870" width="7.42578125" style="2" customWidth="1"/>
    <col min="14871" max="14871" width="9.28515625" style="2" customWidth="1"/>
    <col min="14872" max="14872" width="11.85546875" style="2" customWidth="1"/>
    <col min="14873" max="14873" width="11.28515625" style="2" bestFit="1" customWidth="1"/>
    <col min="14874" max="14874" width="19.7109375" style="2" customWidth="1"/>
    <col min="14875" max="14875" width="17.42578125" style="2" customWidth="1"/>
    <col min="14876" max="15106" width="9.140625" style="2"/>
    <col min="15107" max="15108" width="3.42578125" style="2" customWidth="1"/>
    <col min="15109" max="15109" width="2.85546875" style="2" customWidth="1"/>
    <col min="15110" max="15110" width="2.28515625" style="2" customWidth="1"/>
    <col min="15111" max="15111" width="1.85546875" style="2" customWidth="1"/>
    <col min="15112" max="15112" width="9.140625" style="2" customWidth="1"/>
    <col min="15113" max="15113" width="2" style="2" customWidth="1"/>
    <col min="15114" max="15114" width="0" style="2" hidden="1" customWidth="1"/>
    <col min="15115" max="15115" width="1" style="2" customWidth="1"/>
    <col min="15116" max="15116" width="31" style="2" customWidth="1"/>
    <col min="15117" max="15117" width="3.42578125" style="2" customWidth="1"/>
    <col min="15118" max="15118" width="3.85546875" style="2" customWidth="1"/>
    <col min="15119" max="15119" width="2.7109375" style="2" customWidth="1"/>
    <col min="15120" max="15120" width="2.85546875" style="2" customWidth="1"/>
    <col min="15121" max="15121" width="3.85546875" style="2" customWidth="1"/>
    <col min="15122" max="15122" width="2.85546875" style="2" customWidth="1"/>
    <col min="15123" max="15123" width="2.42578125" style="2" customWidth="1"/>
    <col min="15124" max="15124" width="1.140625" style="2" customWidth="1"/>
    <col min="15125" max="15125" width="8.140625" style="2" customWidth="1"/>
    <col min="15126" max="15126" width="7.42578125" style="2" customWidth="1"/>
    <col min="15127" max="15127" width="9.28515625" style="2" customWidth="1"/>
    <col min="15128" max="15128" width="11.85546875" style="2" customWidth="1"/>
    <col min="15129" max="15129" width="11.28515625" style="2" bestFit="1" customWidth="1"/>
    <col min="15130" max="15130" width="19.7109375" style="2" customWidth="1"/>
    <col min="15131" max="15131" width="17.42578125" style="2" customWidth="1"/>
    <col min="15132" max="15362" width="9.140625" style="2"/>
    <col min="15363" max="15364" width="3.42578125" style="2" customWidth="1"/>
    <col min="15365" max="15365" width="2.85546875" style="2" customWidth="1"/>
    <col min="15366" max="15366" width="2.28515625" style="2" customWidth="1"/>
    <col min="15367" max="15367" width="1.85546875" style="2" customWidth="1"/>
    <col min="15368" max="15368" width="9.140625" style="2" customWidth="1"/>
    <col min="15369" max="15369" width="2" style="2" customWidth="1"/>
    <col min="15370" max="15370" width="0" style="2" hidden="1" customWidth="1"/>
    <col min="15371" max="15371" width="1" style="2" customWidth="1"/>
    <col min="15372" max="15372" width="31" style="2" customWidth="1"/>
    <col min="15373" max="15373" width="3.42578125" style="2" customWidth="1"/>
    <col min="15374" max="15374" width="3.85546875" style="2" customWidth="1"/>
    <col min="15375" max="15375" width="2.7109375" style="2" customWidth="1"/>
    <col min="15376" max="15376" width="2.85546875" style="2" customWidth="1"/>
    <col min="15377" max="15377" width="3.85546875" style="2" customWidth="1"/>
    <col min="15378" max="15378" width="2.85546875" style="2" customWidth="1"/>
    <col min="15379" max="15379" width="2.42578125" style="2" customWidth="1"/>
    <col min="15380" max="15380" width="1.140625" style="2" customWidth="1"/>
    <col min="15381" max="15381" width="8.140625" style="2" customWidth="1"/>
    <col min="15382" max="15382" width="7.42578125" style="2" customWidth="1"/>
    <col min="15383" max="15383" width="9.28515625" style="2" customWidth="1"/>
    <col min="15384" max="15384" width="11.85546875" style="2" customWidth="1"/>
    <col min="15385" max="15385" width="11.28515625" style="2" bestFit="1" customWidth="1"/>
    <col min="15386" max="15386" width="19.7109375" style="2" customWidth="1"/>
    <col min="15387" max="15387" width="17.42578125" style="2" customWidth="1"/>
    <col min="15388" max="15618" width="9.140625" style="2"/>
    <col min="15619" max="15620" width="3.42578125" style="2" customWidth="1"/>
    <col min="15621" max="15621" width="2.85546875" style="2" customWidth="1"/>
    <col min="15622" max="15622" width="2.28515625" style="2" customWidth="1"/>
    <col min="15623" max="15623" width="1.85546875" style="2" customWidth="1"/>
    <col min="15624" max="15624" width="9.140625" style="2" customWidth="1"/>
    <col min="15625" max="15625" width="2" style="2" customWidth="1"/>
    <col min="15626" max="15626" width="0" style="2" hidden="1" customWidth="1"/>
    <col min="15627" max="15627" width="1" style="2" customWidth="1"/>
    <col min="15628" max="15628" width="31" style="2" customWidth="1"/>
    <col min="15629" max="15629" width="3.42578125" style="2" customWidth="1"/>
    <col min="15630" max="15630" width="3.85546875" style="2" customWidth="1"/>
    <col min="15631" max="15631" width="2.7109375" style="2" customWidth="1"/>
    <col min="15632" max="15632" width="2.85546875" style="2" customWidth="1"/>
    <col min="15633" max="15633" width="3.85546875" style="2" customWidth="1"/>
    <col min="15634" max="15634" width="2.85546875" style="2" customWidth="1"/>
    <col min="15635" max="15635" width="2.42578125" style="2" customWidth="1"/>
    <col min="15636" max="15636" width="1.140625" style="2" customWidth="1"/>
    <col min="15637" max="15637" width="8.140625" style="2" customWidth="1"/>
    <col min="15638" max="15638" width="7.42578125" style="2" customWidth="1"/>
    <col min="15639" max="15639" width="9.28515625" style="2" customWidth="1"/>
    <col min="15640" max="15640" width="11.85546875" style="2" customWidth="1"/>
    <col min="15641" max="15641" width="11.28515625" style="2" bestFit="1" customWidth="1"/>
    <col min="15642" max="15642" width="19.7109375" style="2" customWidth="1"/>
    <col min="15643" max="15643" width="17.42578125" style="2" customWidth="1"/>
    <col min="15644" max="15874" width="9.140625" style="2"/>
    <col min="15875" max="15876" width="3.42578125" style="2" customWidth="1"/>
    <col min="15877" max="15877" width="2.85546875" style="2" customWidth="1"/>
    <col min="15878" max="15878" width="2.28515625" style="2" customWidth="1"/>
    <col min="15879" max="15879" width="1.85546875" style="2" customWidth="1"/>
    <col min="15880" max="15880" width="9.140625" style="2" customWidth="1"/>
    <col min="15881" max="15881" width="2" style="2" customWidth="1"/>
    <col min="15882" max="15882" width="0" style="2" hidden="1" customWidth="1"/>
    <col min="15883" max="15883" width="1" style="2" customWidth="1"/>
    <col min="15884" max="15884" width="31" style="2" customWidth="1"/>
    <col min="15885" max="15885" width="3.42578125" style="2" customWidth="1"/>
    <col min="15886" max="15886" width="3.85546875" style="2" customWidth="1"/>
    <col min="15887" max="15887" width="2.7109375" style="2" customWidth="1"/>
    <col min="15888" max="15888" width="2.85546875" style="2" customWidth="1"/>
    <col min="15889" max="15889" width="3.85546875" style="2" customWidth="1"/>
    <col min="15890" max="15890" width="2.85546875" style="2" customWidth="1"/>
    <col min="15891" max="15891" width="2.42578125" style="2" customWidth="1"/>
    <col min="15892" max="15892" width="1.140625" style="2" customWidth="1"/>
    <col min="15893" max="15893" width="8.140625" style="2" customWidth="1"/>
    <col min="15894" max="15894" width="7.42578125" style="2" customWidth="1"/>
    <col min="15895" max="15895" width="9.28515625" style="2" customWidth="1"/>
    <col min="15896" max="15896" width="11.85546875" style="2" customWidth="1"/>
    <col min="15897" max="15897" width="11.28515625" style="2" bestFit="1" customWidth="1"/>
    <col min="15898" max="15898" width="19.7109375" style="2" customWidth="1"/>
    <col min="15899" max="15899" width="17.42578125" style="2" customWidth="1"/>
    <col min="15900" max="16130" width="9.140625" style="2"/>
    <col min="16131" max="16132" width="3.42578125" style="2" customWidth="1"/>
    <col min="16133" max="16133" width="2.85546875" style="2" customWidth="1"/>
    <col min="16134" max="16134" width="2.28515625" style="2" customWidth="1"/>
    <col min="16135" max="16135" width="1.85546875" style="2" customWidth="1"/>
    <col min="16136" max="16136" width="9.140625" style="2" customWidth="1"/>
    <col min="16137" max="16137" width="2" style="2" customWidth="1"/>
    <col min="16138" max="16138" width="0" style="2" hidden="1" customWidth="1"/>
    <col min="16139" max="16139" width="1" style="2" customWidth="1"/>
    <col min="16140" max="16140" width="31" style="2" customWidth="1"/>
    <col min="16141" max="16141" width="3.42578125" style="2" customWidth="1"/>
    <col min="16142" max="16142" width="3.85546875" style="2" customWidth="1"/>
    <col min="16143" max="16143" width="2.7109375" style="2" customWidth="1"/>
    <col min="16144" max="16144" width="2.85546875" style="2" customWidth="1"/>
    <col min="16145" max="16145" width="3.85546875" style="2" customWidth="1"/>
    <col min="16146" max="16146" width="2.85546875" style="2" customWidth="1"/>
    <col min="16147" max="16147" width="2.42578125" style="2" customWidth="1"/>
    <col min="16148" max="16148" width="1.140625" style="2" customWidth="1"/>
    <col min="16149" max="16149" width="8.140625" style="2" customWidth="1"/>
    <col min="16150" max="16150" width="7.42578125" style="2" customWidth="1"/>
    <col min="16151" max="16151" width="9.28515625" style="2" customWidth="1"/>
    <col min="16152" max="16152" width="11.85546875" style="2" customWidth="1"/>
    <col min="16153" max="16153" width="11.28515625" style="2" bestFit="1" customWidth="1"/>
    <col min="16154" max="16154" width="19.7109375" style="2" customWidth="1"/>
    <col min="16155" max="16155" width="17.42578125" style="2" customWidth="1"/>
    <col min="16156" max="16384" width="9.140625" style="2"/>
  </cols>
  <sheetData>
    <row r="1" spans="1:24" x14ac:dyDescent="0.2">
      <c r="A1" s="547" t="s">
        <v>17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9"/>
      <c r="X1" s="133" t="s">
        <v>18</v>
      </c>
    </row>
    <row r="2" spans="1:24" x14ac:dyDescent="0.2">
      <c r="A2" s="533" t="s">
        <v>19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5"/>
      <c r="X2" s="38" t="s">
        <v>20</v>
      </c>
    </row>
    <row r="3" spans="1:24" x14ac:dyDescent="0.2">
      <c r="A3" s="526" t="s">
        <v>21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38"/>
    </row>
    <row r="4" spans="1:24" x14ac:dyDescent="0.2">
      <c r="A4" s="526" t="s">
        <v>229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X4" s="538"/>
    </row>
    <row r="5" spans="1:24" x14ac:dyDescent="0.2">
      <c r="A5" s="12" t="s">
        <v>22</v>
      </c>
      <c r="B5" s="13"/>
      <c r="C5" s="13"/>
      <c r="D5" s="13"/>
      <c r="E5" s="13"/>
      <c r="F5" s="13"/>
      <c r="G5" s="13" t="s">
        <v>23</v>
      </c>
      <c r="H5" s="13"/>
      <c r="I5" s="13"/>
      <c r="J5" s="395">
        <v>207</v>
      </c>
      <c r="K5" s="294"/>
      <c r="L5" s="14" t="s">
        <v>283</v>
      </c>
      <c r="M5" s="13"/>
      <c r="N5" s="13"/>
      <c r="O5" s="13"/>
      <c r="P5" s="13"/>
      <c r="Q5" s="14"/>
      <c r="R5" s="14"/>
      <c r="S5" s="14"/>
      <c r="T5" s="14"/>
      <c r="U5" s="14"/>
      <c r="V5" s="14"/>
      <c r="W5" s="14"/>
      <c r="X5" s="15"/>
    </row>
    <row r="6" spans="1:24" x14ac:dyDescent="0.2">
      <c r="A6" s="12"/>
      <c r="B6" s="13"/>
      <c r="C6" s="13"/>
      <c r="D6" s="13"/>
      <c r="E6" s="13"/>
      <c r="F6" s="13"/>
      <c r="G6" s="13"/>
      <c r="H6" s="13"/>
      <c r="I6" s="13"/>
      <c r="J6" s="395"/>
      <c r="K6" s="294"/>
      <c r="L6" s="13"/>
      <c r="M6" s="13"/>
      <c r="N6" s="13"/>
      <c r="O6" s="13"/>
      <c r="P6" s="13"/>
      <c r="Q6" s="13"/>
      <c r="R6" s="19"/>
      <c r="S6" s="13"/>
      <c r="T6" s="13"/>
      <c r="U6" s="13"/>
      <c r="V6" s="13"/>
      <c r="W6" s="13"/>
      <c r="X6" s="15"/>
    </row>
    <row r="7" spans="1:24" x14ac:dyDescent="0.2">
      <c r="A7" s="17" t="s">
        <v>25</v>
      </c>
      <c r="B7" s="18"/>
      <c r="C7" s="18"/>
      <c r="D7" s="18"/>
      <c r="E7" s="18"/>
      <c r="F7" s="18"/>
      <c r="G7" s="18" t="s">
        <v>23</v>
      </c>
      <c r="H7" s="18"/>
      <c r="I7" s="18"/>
      <c r="J7" s="481">
        <v>207.05</v>
      </c>
      <c r="K7" s="411"/>
      <c r="L7" s="19" t="s">
        <v>26</v>
      </c>
      <c r="M7" s="18"/>
      <c r="N7" s="18"/>
      <c r="O7" s="18"/>
      <c r="P7" s="18"/>
      <c r="Q7" s="18"/>
      <c r="R7" s="18"/>
      <c r="S7" s="19"/>
      <c r="T7" s="19"/>
      <c r="U7" s="18"/>
      <c r="V7" s="18"/>
      <c r="W7" s="18"/>
      <c r="X7" s="20"/>
    </row>
    <row r="8" spans="1:24" x14ac:dyDescent="0.2">
      <c r="A8" s="17" t="s">
        <v>27</v>
      </c>
      <c r="B8" s="18"/>
      <c r="C8" s="18"/>
      <c r="D8" s="18"/>
      <c r="E8" s="18"/>
      <c r="F8" s="18"/>
      <c r="G8" s="18" t="s">
        <v>28</v>
      </c>
      <c r="H8" s="18"/>
      <c r="I8" s="18"/>
      <c r="J8" s="18" t="s">
        <v>287</v>
      </c>
      <c r="K8" s="411"/>
      <c r="L8" s="19" t="s">
        <v>26</v>
      </c>
      <c r="M8" s="18"/>
      <c r="N8" s="18"/>
      <c r="O8" s="18"/>
      <c r="P8" s="18"/>
      <c r="Q8" s="18"/>
      <c r="R8" s="18"/>
      <c r="S8" s="19"/>
      <c r="T8" s="19"/>
      <c r="U8" s="18"/>
      <c r="V8" s="18"/>
      <c r="W8" s="18"/>
      <c r="X8" s="20"/>
    </row>
    <row r="9" spans="1:24" x14ac:dyDescent="0.2">
      <c r="A9" s="17" t="s">
        <v>29</v>
      </c>
      <c r="B9" s="18"/>
      <c r="C9" s="18"/>
      <c r="D9" s="18"/>
      <c r="E9" s="18"/>
      <c r="F9" s="18"/>
      <c r="G9" s="18" t="s">
        <v>23</v>
      </c>
      <c r="H9" s="18"/>
      <c r="I9" s="18"/>
      <c r="J9" s="18" t="s">
        <v>288</v>
      </c>
      <c r="K9" s="410"/>
      <c r="L9" s="574" t="s">
        <v>439</v>
      </c>
      <c r="M9" s="574"/>
      <c r="N9" s="574"/>
      <c r="O9" s="574"/>
      <c r="P9" s="574"/>
      <c r="Q9" s="574"/>
      <c r="R9" s="574"/>
      <c r="S9" s="574"/>
      <c r="T9" s="574"/>
      <c r="U9" s="574"/>
      <c r="V9" s="574"/>
      <c r="W9" s="574"/>
      <c r="X9" s="575"/>
    </row>
    <row r="10" spans="1:24" ht="15" customHeight="1" x14ac:dyDescent="0.2">
      <c r="A10" s="17" t="s">
        <v>30</v>
      </c>
      <c r="B10" s="18"/>
      <c r="C10" s="18"/>
      <c r="D10" s="18"/>
      <c r="E10" s="18"/>
      <c r="F10" s="18"/>
      <c r="G10" s="18" t="s">
        <v>23</v>
      </c>
      <c r="H10" s="18"/>
      <c r="I10" s="18"/>
      <c r="J10" s="18" t="s">
        <v>438</v>
      </c>
      <c r="K10" s="411"/>
      <c r="L10" s="592" t="s">
        <v>440</v>
      </c>
      <c r="M10" s="639"/>
      <c r="N10" s="639"/>
      <c r="O10" s="639"/>
      <c r="P10" s="639"/>
      <c r="Q10" s="639"/>
      <c r="R10" s="639"/>
      <c r="S10" s="639"/>
      <c r="T10" s="639"/>
      <c r="U10" s="639"/>
      <c r="V10" s="639"/>
      <c r="W10" s="639"/>
      <c r="X10" s="640"/>
    </row>
    <row r="11" spans="1:24" x14ac:dyDescent="0.2">
      <c r="A11" s="17" t="s">
        <v>31</v>
      </c>
      <c r="B11" s="18"/>
      <c r="C11" s="18"/>
      <c r="D11" s="18"/>
      <c r="E11" s="18"/>
      <c r="F11" s="18"/>
      <c r="G11" s="18" t="s">
        <v>23</v>
      </c>
      <c r="H11" s="18"/>
      <c r="I11" s="18"/>
      <c r="J11" s="18" t="s">
        <v>230</v>
      </c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2"/>
    </row>
    <row r="12" spans="1:24" x14ac:dyDescent="0.2">
      <c r="A12" s="17" t="s">
        <v>32</v>
      </c>
      <c r="B12" s="18"/>
      <c r="C12" s="18"/>
      <c r="D12" s="18"/>
      <c r="E12" s="18"/>
      <c r="F12" s="18"/>
      <c r="G12" s="18" t="s">
        <v>23</v>
      </c>
      <c r="H12" s="18"/>
      <c r="I12" s="18"/>
      <c r="J12" s="18" t="s">
        <v>26</v>
      </c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2"/>
    </row>
    <row r="13" spans="1:24" x14ac:dyDescent="0.2">
      <c r="A13" s="12" t="s">
        <v>33</v>
      </c>
      <c r="B13" s="13"/>
      <c r="C13" s="13"/>
      <c r="D13" s="13"/>
      <c r="E13" s="13"/>
      <c r="F13" s="13"/>
      <c r="G13" s="13" t="s">
        <v>23</v>
      </c>
      <c r="H13" s="13"/>
      <c r="I13" s="13"/>
      <c r="J13" s="13" t="s">
        <v>231</v>
      </c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378"/>
    </row>
    <row r="14" spans="1:24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378"/>
    </row>
    <row r="15" spans="1:24" x14ac:dyDescent="0.2">
      <c r="A15" s="637" t="s">
        <v>34</v>
      </c>
      <c r="B15" s="635"/>
      <c r="C15" s="635"/>
      <c r="D15" s="635"/>
      <c r="E15" s="635"/>
      <c r="F15" s="635"/>
      <c r="G15" s="635"/>
      <c r="H15" s="635"/>
      <c r="I15" s="635"/>
      <c r="J15" s="635"/>
      <c r="K15" s="635"/>
      <c r="L15" s="635"/>
      <c r="M15" s="635"/>
      <c r="N15" s="635"/>
      <c r="O15" s="635"/>
      <c r="P15" s="635"/>
      <c r="Q15" s="635"/>
      <c r="R15" s="635"/>
      <c r="S15" s="635"/>
      <c r="T15" s="635"/>
      <c r="U15" s="635"/>
      <c r="V15" s="635"/>
      <c r="W15" s="635"/>
      <c r="X15" s="638"/>
    </row>
    <row r="16" spans="1:24" x14ac:dyDescent="0.2">
      <c r="A16" s="414" t="s">
        <v>35</v>
      </c>
      <c r="B16" s="415"/>
      <c r="C16" s="415"/>
      <c r="D16" s="413"/>
      <c r="E16" s="413"/>
      <c r="F16" s="413"/>
      <c r="G16" s="645" t="s">
        <v>36</v>
      </c>
      <c r="H16" s="646"/>
      <c r="I16" s="646"/>
      <c r="J16" s="647"/>
      <c r="K16" s="647"/>
      <c r="L16" s="647"/>
      <c r="M16" s="647"/>
      <c r="N16" s="647"/>
      <c r="O16" s="647"/>
      <c r="P16" s="647"/>
      <c r="Q16" s="647"/>
      <c r="R16" s="647"/>
      <c r="S16" s="647"/>
      <c r="T16" s="647"/>
      <c r="U16" s="647"/>
      <c r="V16" s="645" t="s">
        <v>37</v>
      </c>
      <c r="W16" s="647"/>
      <c r="X16" s="648"/>
    </row>
    <row r="17" spans="1:26" x14ac:dyDescent="0.2">
      <c r="A17" s="649" t="s">
        <v>38</v>
      </c>
      <c r="B17" s="650"/>
      <c r="C17" s="650"/>
      <c r="D17" s="650"/>
      <c r="E17" s="650"/>
      <c r="F17" s="651"/>
      <c r="G17" s="347"/>
      <c r="H17" s="347"/>
      <c r="I17" s="347"/>
      <c r="J17" s="655" t="s">
        <v>192</v>
      </c>
      <c r="K17" s="655"/>
      <c r="L17" s="655"/>
      <c r="M17" s="655"/>
      <c r="N17" s="655"/>
      <c r="O17" s="655"/>
      <c r="P17" s="655"/>
      <c r="Q17" s="655"/>
      <c r="R17" s="655"/>
      <c r="S17" s="655"/>
      <c r="T17" s="655"/>
      <c r="U17" s="656"/>
      <c r="V17" s="416"/>
      <c r="W17" s="417">
        <v>1</v>
      </c>
      <c r="X17" s="418"/>
    </row>
    <row r="18" spans="1:26" x14ac:dyDescent="0.2">
      <c r="A18" s="652"/>
      <c r="B18" s="653"/>
      <c r="C18" s="653"/>
      <c r="D18" s="653"/>
      <c r="E18" s="653"/>
      <c r="F18" s="654"/>
      <c r="G18" s="347"/>
      <c r="H18" s="347"/>
      <c r="I18" s="347"/>
      <c r="J18" s="655" t="s">
        <v>471</v>
      </c>
      <c r="K18" s="655"/>
      <c r="L18" s="655"/>
      <c r="M18" s="655"/>
      <c r="N18" s="655"/>
      <c r="O18" s="655"/>
      <c r="P18" s="655"/>
      <c r="Q18" s="655"/>
      <c r="R18" s="655"/>
      <c r="S18" s="655"/>
      <c r="T18" s="655"/>
      <c r="U18" s="656"/>
      <c r="V18" s="416"/>
      <c r="W18" s="417">
        <v>1</v>
      </c>
      <c r="X18" s="418"/>
    </row>
    <row r="19" spans="1:26" x14ac:dyDescent="0.2">
      <c r="A19" s="419" t="s">
        <v>39</v>
      </c>
      <c r="B19" s="347"/>
      <c r="C19" s="347"/>
      <c r="D19" s="347"/>
      <c r="E19" s="347"/>
      <c r="F19" s="348"/>
      <c r="G19" s="347"/>
      <c r="H19" s="347"/>
      <c r="I19" s="347"/>
      <c r="J19" s="347" t="s">
        <v>40</v>
      </c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8"/>
      <c r="V19" s="657">
        <f>X32</f>
        <v>25000000</v>
      </c>
      <c r="W19" s="658"/>
      <c r="X19" s="420"/>
      <c r="Z19" s="2">
        <v>60000000</v>
      </c>
    </row>
    <row r="20" spans="1:26" x14ac:dyDescent="0.2">
      <c r="A20" s="421" t="s">
        <v>41</v>
      </c>
      <c r="B20" s="258"/>
      <c r="C20" s="258"/>
      <c r="D20" s="258"/>
      <c r="E20" s="258"/>
      <c r="F20" s="422"/>
      <c r="G20" s="258"/>
      <c r="H20" s="258"/>
      <c r="I20" s="258"/>
      <c r="J20" s="255" t="s">
        <v>441</v>
      </c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422"/>
      <c r="V20" s="423">
        <v>20</v>
      </c>
      <c r="W20" s="258" t="s">
        <v>131</v>
      </c>
      <c r="X20" s="424"/>
    </row>
    <row r="21" spans="1:26" x14ac:dyDescent="0.2">
      <c r="A21" s="464"/>
      <c r="B21" s="256"/>
      <c r="C21" s="256"/>
      <c r="D21" s="256"/>
      <c r="E21" s="256"/>
      <c r="F21" s="465"/>
      <c r="G21" s="256"/>
      <c r="H21" s="256"/>
      <c r="I21" s="256"/>
      <c r="J21" s="255" t="s">
        <v>442</v>
      </c>
      <c r="K21" s="294"/>
      <c r="L21" s="256"/>
      <c r="M21" s="256"/>
      <c r="N21" s="256"/>
      <c r="O21" s="256"/>
      <c r="P21" s="256"/>
      <c r="Q21" s="256"/>
      <c r="R21" s="256"/>
      <c r="S21" s="256"/>
      <c r="T21" s="256"/>
      <c r="U21" s="465"/>
      <c r="V21" s="466">
        <v>20</v>
      </c>
      <c r="W21" s="256" t="s">
        <v>131</v>
      </c>
      <c r="X21" s="467"/>
    </row>
    <row r="22" spans="1:26" x14ac:dyDescent="0.2">
      <c r="A22" s="425"/>
      <c r="B22" s="351"/>
      <c r="C22" s="351"/>
      <c r="D22" s="351"/>
      <c r="E22" s="351"/>
      <c r="F22" s="353"/>
      <c r="G22" s="351"/>
      <c r="H22" s="351"/>
      <c r="I22" s="351"/>
      <c r="J22" s="347" t="s">
        <v>452</v>
      </c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3"/>
      <c r="V22" s="426">
        <v>150</v>
      </c>
      <c r="W22" s="351" t="s">
        <v>131</v>
      </c>
      <c r="X22" s="427"/>
    </row>
    <row r="23" spans="1:26" x14ac:dyDescent="0.2">
      <c r="A23" s="428" t="s">
        <v>43</v>
      </c>
      <c r="B23" s="363"/>
      <c r="C23" s="363"/>
      <c r="D23" s="363"/>
      <c r="E23" s="363"/>
      <c r="F23" s="429"/>
      <c r="G23" s="363"/>
      <c r="H23" s="363"/>
      <c r="I23" s="363"/>
      <c r="J23" s="256" t="s">
        <v>443</v>
      </c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429"/>
      <c r="V23" s="430"/>
      <c r="W23" s="431">
        <v>1</v>
      </c>
      <c r="X23" s="432"/>
    </row>
    <row r="24" spans="1:26" x14ac:dyDescent="0.2">
      <c r="A24" s="468"/>
      <c r="B24" s="255"/>
      <c r="C24" s="255"/>
      <c r="D24" s="255"/>
      <c r="E24" s="255"/>
      <c r="F24" s="270"/>
      <c r="G24" s="255"/>
      <c r="H24" s="255"/>
      <c r="I24" s="255"/>
      <c r="J24" s="255" t="s">
        <v>444</v>
      </c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70"/>
      <c r="V24" s="469"/>
      <c r="W24" s="470">
        <v>1</v>
      </c>
      <c r="X24" s="471"/>
    </row>
    <row r="25" spans="1:26" ht="13.5" thickBot="1" x14ac:dyDescent="0.25">
      <c r="A25" s="276"/>
      <c r="B25" s="294"/>
      <c r="C25" s="294"/>
      <c r="D25" s="294"/>
      <c r="E25" s="294"/>
      <c r="F25" s="433"/>
      <c r="G25" s="294"/>
      <c r="H25" s="294"/>
      <c r="I25" s="294"/>
      <c r="J25" s="347" t="s">
        <v>453</v>
      </c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433"/>
      <c r="V25" s="437"/>
      <c r="W25" s="435">
        <v>1</v>
      </c>
      <c r="X25" s="438"/>
    </row>
    <row r="26" spans="1:26" x14ac:dyDescent="0.2">
      <c r="A26" s="439" t="s">
        <v>45</v>
      </c>
      <c r="B26" s="440"/>
      <c r="C26" s="440"/>
      <c r="D26" s="440"/>
      <c r="E26" s="440"/>
      <c r="F26" s="441"/>
      <c r="G26" s="440"/>
      <c r="H26" s="440"/>
      <c r="I26" s="440"/>
      <c r="J26" s="440" t="s">
        <v>454</v>
      </c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1"/>
      <c r="V26" s="442"/>
      <c r="W26" s="443">
        <v>1</v>
      </c>
      <c r="X26" s="444"/>
      <c r="Z26" s="2">
        <f>8407-5500</f>
        <v>2907</v>
      </c>
    </row>
    <row r="27" spans="1:26" x14ac:dyDescent="0.2">
      <c r="A27" s="659" t="s">
        <v>46</v>
      </c>
      <c r="B27" s="660"/>
      <c r="C27" s="660"/>
      <c r="D27" s="660"/>
      <c r="E27" s="660"/>
      <c r="F27" s="660"/>
      <c r="G27" s="644"/>
      <c r="H27" s="644"/>
      <c r="I27" s="644"/>
      <c r="J27" s="644"/>
      <c r="K27" s="644"/>
      <c r="L27" s="644"/>
      <c r="M27" s="644"/>
      <c r="N27" s="644"/>
      <c r="O27" s="644"/>
      <c r="P27" s="644"/>
      <c r="Q27" s="644"/>
      <c r="R27" s="644"/>
      <c r="S27" s="644"/>
      <c r="T27" s="644"/>
      <c r="U27" s="644"/>
      <c r="V27" s="644"/>
      <c r="W27" s="644"/>
      <c r="X27" s="661"/>
    </row>
    <row r="28" spans="1:26" x14ac:dyDescent="0.2">
      <c r="A28" s="662" t="s">
        <v>47</v>
      </c>
      <c r="B28" s="663"/>
      <c r="C28" s="663"/>
      <c r="D28" s="663"/>
      <c r="E28" s="663"/>
      <c r="F28" s="664"/>
      <c r="G28" s="668" t="s">
        <v>48</v>
      </c>
      <c r="H28" s="663"/>
      <c r="I28" s="663"/>
      <c r="J28" s="663"/>
      <c r="K28" s="663"/>
      <c r="L28" s="663"/>
      <c r="M28" s="663"/>
      <c r="N28" s="663"/>
      <c r="O28" s="663"/>
      <c r="P28" s="663"/>
      <c r="Q28" s="663"/>
      <c r="R28" s="663"/>
      <c r="S28" s="663"/>
      <c r="T28" s="664"/>
      <c r="U28" s="660" t="s">
        <v>0</v>
      </c>
      <c r="V28" s="660"/>
      <c r="W28" s="660"/>
      <c r="X28" s="670" t="s">
        <v>1</v>
      </c>
    </row>
    <row r="29" spans="1:26" ht="22.5" x14ac:dyDescent="0.2">
      <c r="A29" s="665"/>
      <c r="B29" s="666"/>
      <c r="C29" s="666"/>
      <c r="D29" s="666"/>
      <c r="E29" s="666"/>
      <c r="F29" s="667"/>
      <c r="G29" s="669"/>
      <c r="H29" s="666"/>
      <c r="I29" s="666"/>
      <c r="J29" s="666"/>
      <c r="K29" s="666"/>
      <c r="L29" s="666"/>
      <c r="M29" s="666"/>
      <c r="N29" s="666"/>
      <c r="O29" s="666"/>
      <c r="P29" s="666"/>
      <c r="Q29" s="666"/>
      <c r="R29" s="666"/>
      <c r="S29" s="666"/>
      <c r="T29" s="667"/>
      <c r="U29" s="445" t="s">
        <v>49</v>
      </c>
      <c r="V29" s="445" t="s">
        <v>50</v>
      </c>
      <c r="W29" s="445" t="s">
        <v>51</v>
      </c>
      <c r="X29" s="670"/>
    </row>
    <row r="30" spans="1:26" x14ac:dyDescent="0.2">
      <c r="A30" s="641">
        <v>1</v>
      </c>
      <c r="B30" s="642"/>
      <c r="C30" s="642"/>
      <c r="D30" s="642"/>
      <c r="E30" s="642"/>
      <c r="F30" s="643"/>
      <c r="G30" s="644">
        <v>2</v>
      </c>
      <c r="H30" s="644"/>
      <c r="I30" s="644"/>
      <c r="J30" s="644"/>
      <c r="K30" s="644"/>
      <c r="L30" s="644"/>
      <c r="M30" s="644"/>
      <c r="N30" s="644"/>
      <c r="O30" s="644"/>
      <c r="P30" s="644"/>
      <c r="Q30" s="644"/>
      <c r="R30" s="644"/>
      <c r="S30" s="644"/>
      <c r="T30" s="644"/>
      <c r="U30" s="446">
        <v>3</v>
      </c>
      <c r="V30" s="446">
        <v>4</v>
      </c>
      <c r="W30" s="446">
        <v>5</v>
      </c>
      <c r="X30" s="406">
        <v>6</v>
      </c>
    </row>
    <row r="31" spans="1:26" x14ac:dyDescent="0.2">
      <c r="A31" s="447"/>
      <c r="B31" s="448"/>
      <c r="C31" s="448"/>
      <c r="D31" s="448"/>
      <c r="E31" s="448"/>
      <c r="F31" s="449"/>
      <c r="G31" s="450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1"/>
      <c r="S31" s="451"/>
      <c r="T31" s="452"/>
      <c r="U31" s="453"/>
      <c r="V31" s="453"/>
      <c r="W31" s="453"/>
      <c r="X31" s="454"/>
    </row>
    <row r="32" spans="1:26" x14ac:dyDescent="0.2">
      <c r="A32" s="410" t="s">
        <v>457</v>
      </c>
      <c r="B32" s="266"/>
      <c r="C32" s="266"/>
      <c r="D32" s="266"/>
      <c r="E32" s="266"/>
      <c r="F32" s="267"/>
      <c r="G32" s="268" t="s">
        <v>52</v>
      </c>
      <c r="H32" s="269"/>
      <c r="I32" s="269"/>
      <c r="J32" s="269"/>
      <c r="K32" s="255"/>
      <c r="L32" s="255"/>
      <c r="M32" s="255"/>
      <c r="N32" s="255"/>
      <c r="O32" s="255"/>
      <c r="P32" s="255"/>
      <c r="Q32" s="255"/>
      <c r="R32" s="255"/>
      <c r="S32" s="255"/>
      <c r="T32" s="270"/>
      <c r="U32" s="271"/>
      <c r="V32" s="272"/>
      <c r="W32" s="272"/>
      <c r="X32" s="273">
        <f>SUM(X34+X37)</f>
        <v>25000000</v>
      </c>
      <c r="Z32" s="11">
        <v>25000000</v>
      </c>
    </row>
    <row r="33" spans="1:27" x14ac:dyDescent="0.2">
      <c r="A33" s="410" t="s">
        <v>458</v>
      </c>
      <c r="B33" s="266"/>
      <c r="C33" s="266"/>
      <c r="D33" s="266"/>
      <c r="E33" s="266"/>
      <c r="F33" s="267"/>
      <c r="G33" s="268" t="s">
        <v>53</v>
      </c>
      <c r="H33" s="269"/>
      <c r="I33" s="269"/>
      <c r="J33" s="269"/>
      <c r="K33" s="255"/>
      <c r="L33" s="255"/>
      <c r="M33" s="255"/>
      <c r="N33" s="255"/>
      <c r="O33" s="255"/>
      <c r="P33" s="255"/>
      <c r="Q33" s="255"/>
      <c r="R33" s="255"/>
      <c r="S33" s="255"/>
      <c r="T33" s="270"/>
      <c r="U33" s="271"/>
      <c r="V33" s="272"/>
      <c r="W33" s="272"/>
      <c r="X33" s="273">
        <f>X34+X37</f>
        <v>25000000</v>
      </c>
      <c r="Z33" s="11">
        <f>X32</f>
        <v>25000000</v>
      </c>
    </row>
    <row r="34" spans="1:27" x14ac:dyDescent="0.2">
      <c r="A34" s="410" t="s">
        <v>459</v>
      </c>
      <c r="B34" s="266"/>
      <c r="C34" s="266"/>
      <c r="D34" s="266"/>
      <c r="E34" s="266"/>
      <c r="F34" s="274"/>
      <c r="G34" s="268" t="s">
        <v>54</v>
      </c>
      <c r="H34" s="269"/>
      <c r="I34" s="269"/>
      <c r="J34" s="269"/>
      <c r="K34" s="255"/>
      <c r="L34" s="255"/>
      <c r="M34" s="255"/>
      <c r="N34" s="255"/>
      <c r="O34" s="255"/>
      <c r="P34" s="255"/>
      <c r="Q34" s="255"/>
      <c r="R34" s="255"/>
      <c r="S34" s="255"/>
      <c r="T34" s="270"/>
      <c r="U34" s="271"/>
      <c r="V34" s="272"/>
      <c r="W34" s="272"/>
      <c r="X34" s="273">
        <f>X35</f>
        <v>0</v>
      </c>
      <c r="Z34" s="11"/>
    </row>
    <row r="35" spans="1:27" x14ac:dyDescent="0.2">
      <c r="A35" s="410" t="s">
        <v>460</v>
      </c>
      <c r="B35" s="266"/>
      <c r="C35" s="266"/>
      <c r="D35" s="266"/>
      <c r="E35" s="266"/>
      <c r="F35" s="274"/>
      <c r="G35" s="268" t="s">
        <v>55</v>
      </c>
      <c r="H35" s="269"/>
      <c r="I35" s="269"/>
      <c r="J35" s="269"/>
      <c r="K35" s="255"/>
      <c r="L35" s="255"/>
      <c r="M35" s="255"/>
      <c r="N35" s="255"/>
      <c r="O35" s="255"/>
      <c r="P35" s="255"/>
      <c r="Q35" s="255"/>
      <c r="R35" s="255"/>
      <c r="S35" s="255"/>
      <c r="T35" s="270"/>
      <c r="U35" s="271"/>
      <c r="V35" s="272"/>
      <c r="W35" s="272"/>
      <c r="X35" s="273">
        <v>0</v>
      </c>
      <c r="Z35" s="11">
        <f>Z32-Z33</f>
        <v>0</v>
      </c>
      <c r="AA35" s="2" t="s">
        <v>243</v>
      </c>
    </row>
    <row r="36" spans="1:27" x14ac:dyDescent="0.2">
      <c r="A36" s="279"/>
      <c r="B36" s="277"/>
      <c r="C36" s="277"/>
      <c r="D36" s="277"/>
      <c r="E36" s="277"/>
      <c r="F36" s="274"/>
      <c r="G36" s="268"/>
      <c r="H36" s="269"/>
      <c r="I36" s="269"/>
      <c r="J36" s="269"/>
      <c r="K36" s="281"/>
      <c r="L36" s="255"/>
      <c r="M36" s="255"/>
      <c r="N36" s="255"/>
      <c r="O36" s="255"/>
      <c r="P36" s="255"/>
      <c r="Q36" s="255"/>
      <c r="R36" s="255"/>
      <c r="S36" s="255"/>
      <c r="T36" s="270"/>
      <c r="U36" s="271"/>
      <c r="V36" s="272"/>
      <c r="W36" s="272"/>
      <c r="X36" s="273"/>
    </row>
    <row r="37" spans="1:27" s="3" customFormat="1" x14ac:dyDescent="0.2">
      <c r="A37" s="410" t="s">
        <v>461</v>
      </c>
      <c r="B37" s="277"/>
      <c r="C37" s="277"/>
      <c r="D37" s="277"/>
      <c r="E37" s="277"/>
      <c r="F37" s="274"/>
      <c r="G37" s="286" t="s">
        <v>68</v>
      </c>
      <c r="H37" s="287"/>
      <c r="I37" s="287"/>
      <c r="J37" s="269"/>
      <c r="K37" s="255"/>
      <c r="L37" s="255"/>
      <c r="M37" s="255"/>
      <c r="N37" s="255"/>
      <c r="O37" s="255"/>
      <c r="P37" s="255"/>
      <c r="Q37" s="255"/>
      <c r="R37" s="255"/>
      <c r="S37" s="255"/>
      <c r="T37" s="288"/>
      <c r="U37" s="271"/>
      <c r="V37" s="271"/>
      <c r="W37" s="289"/>
      <c r="X37" s="285">
        <f>X38+X44+X52+X59+X63+X41</f>
        <v>25000000</v>
      </c>
    </row>
    <row r="38" spans="1:27" s="3" customFormat="1" x14ac:dyDescent="0.2">
      <c r="A38" s="410" t="s">
        <v>462</v>
      </c>
      <c r="B38" s="277"/>
      <c r="C38" s="277"/>
      <c r="D38" s="277"/>
      <c r="E38" s="277"/>
      <c r="F38" s="274"/>
      <c r="G38" s="286" t="s">
        <v>69</v>
      </c>
      <c r="H38" s="287"/>
      <c r="I38" s="287"/>
      <c r="J38" s="269"/>
      <c r="K38" s="255"/>
      <c r="L38" s="255"/>
      <c r="M38" s="255"/>
      <c r="N38" s="255"/>
      <c r="O38" s="255"/>
      <c r="P38" s="255"/>
      <c r="Q38" s="255"/>
      <c r="R38" s="255"/>
      <c r="S38" s="255"/>
      <c r="T38" s="288"/>
      <c r="U38" s="271"/>
      <c r="V38" s="271"/>
      <c r="W38" s="289"/>
      <c r="X38" s="285">
        <f>X39</f>
        <v>0</v>
      </c>
    </row>
    <row r="39" spans="1:27" s="3" customFormat="1" x14ac:dyDescent="0.2">
      <c r="A39" s="410" t="s">
        <v>463</v>
      </c>
      <c r="B39" s="277"/>
      <c r="C39" s="277"/>
      <c r="D39" s="277"/>
      <c r="E39" s="277"/>
      <c r="F39" s="274"/>
      <c r="G39" s="286" t="s">
        <v>70</v>
      </c>
      <c r="H39" s="287"/>
      <c r="I39" s="287"/>
      <c r="J39" s="269"/>
      <c r="K39" s="255"/>
      <c r="L39" s="255"/>
      <c r="M39" s="255"/>
      <c r="N39" s="255"/>
      <c r="O39" s="255"/>
      <c r="P39" s="255"/>
      <c r="Q39" s="255"/>
      <c r="R39" s="255"/>
      <c r="S39" s="255"/>
      <c r="T39" s="288"/>
      <c r="U39" s="271"/>
      <c r="V39" s="271"/>
      <c r="W39" s="289"/>
      <c r="X39" s="285">
        <v>0</v>
      </c>
    </row>
    <row r="40" spans="1:27" s="3" customFormat="1" x14ac:dyDescent="0.2">
      <c r="A40" s="279"/>
      <c r="B40" s="277"/>
      <c r="C40" s="277"/>
      <c r="D40" s="277"/>
      <c r="E40" s="277"/>
      <c r="F40" s="274"/>
      <c r="G40" s="292"/>
      <c r="H40" s="293"/>
      <c r="I40" s="293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5"/>
      <c r="U40" s="296"/>
      <c r="V40" s="296"/>
      <c r="W40" s="297"/>
      <c r="X40" s="298"/>
    </row>
    <row r="41" spans="1:27" s="3" customFormat="1" x14ac:dyDescent="0.2">
      <c r="A41" s="410" t="s">
        <v>464</v>
      </c>
      <c r="B41" s="277"/>
      <c r="C41" s="277"/>
      <c r="D41" s="277"/>
      <c r="E41" s="277"/>
      <c r="F41" s="274"/>
      <c r="G41" s="299" t="s">
        <v>89</v>
      </c>
      <c r="H41" s="300"/>
      <c r="I41" s="300"/>
      <c r="J41" s="277"/>
      <c r="K41" s="294"/>
      <c r="L41" s="294"/>
      <c r="M41" s="294"/>
      <c r="N41" s="294"/>
      <c r="O41" s="301"/>
      <c r="P41" s="302"/>
      <c r="Q41" s="302"/>
      <c r="R41" s="303"/>
      <c r="S41" s="294"/>
      <c r="T41" s="295"/>
      <c r="U41" s="296"/>
      <c r="V41" s="296"/>
      <c r="W41" s="297"/>
      <c r="X41" s="304">
        <f>SUM(X42:X42)</f>
        <v>98250</v>
      </c>
    </row>
    <row r="42" spans="1:27" s="3" customFormat="1" x14ac:dyDescent="0.2">
      <c r="A42" s="279"/>
      <c r="B42" s="277"/>
      <c r="C42" s="277"/>
      <c r="D42" s="277"/>
      <c r="E42" s="277"/>
      <c r="F42" s="274"/>
      <c r="G42" s="290"/>
      <c r="H42" s="291"/>
      <c r="I42" s="291"/>
      <c r="J42" s="255" t="s">
        <v>445</v>
      </c>
      <c r="K42" s="255">
        <v>1</v>
      </c>
      <c r="L42" s="255" t="s">
        <v>58</v>
      </c>
      <c r="M42" s="255" t="s">
        <v>57</v>
      </c>
      <c r="N42" s="281">
        <v>1.5</v>
      </c>
      <c r="O42" s="281" t="s">
        <v>244</v>
      </c>
      <c r="P42" s="281" t="s">
        <v>57</v>
      </c>
      <c r="Q42" s="306">
        <v>2.5</v>
      </c>
      <c r="R42" s="307" t="s">
        <v>244</v>
      </c>
      <c r="S42" s="255"/>
      <c r="T42" s="288"/>
      <c r="U42" s="491">
        <f>N42*Q42*K42</f>
        <v>3.75</v>
      </c>
      <c r="V42" s="271" t="s">
        <v>244</v>
      </c>
      <c r="W42" s="289">
        <v>26200</v>
      </c>
      <c r="X42" s="284">
        <f t="shared" ref="X42" si="0">U42*W42</f>
        <v>98250</v>
      </c>
    </row>
    <row r="43" spans="1:27" s="3" customFormat="1" x14ac:dyDescent="0.2">
      <c r="A43" s="279"/>
      <c r="B43" s="277"/>
      <c r="C43" s="277"/>
      <c r="D43" s="277"/>
      <c r="E43" s="277"/>
      <c r="F43" s="274"/>
      <c r="G43" s="292"/>
      <c r="H43" s="293"/>
      <c r="I43" s="293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5"/>
      <c r="U43" s="296"/>
      <c r="V43" s="296"/>
      <c r="W43" s="297"/>
      <c r="X43" s="298"/>
    </row>
    <row r="44" spans="1:27" s="3" customFormat="1" x14ac:dyDescent="0.2">
      <c r="A44" s="410" t="s">
        <v>465</v>
      </c>
      <c r="B44" s="277"/>
      <c r="C44" s="277"/>
      <c r="D44" s="277"/>
      <c r="E44" s="277"/>
      <c r="F44" s="274"/>
      <c r="G44" s="308" t="s">
        <v>94</v>
      </c>
      <c r="H44" s="309"/>
      <c r="I44" s="309"/>
      <c r="J44" s="310"/>
      <c r="K44" s="311"/>
      <c r="L44" s="311"/>
      <c r="M44" s="311"/>
      <c r="N44" s="311"/>
      <c r="O44" s="311"/>
      <c r="P44" s="311"/>
      <c r="Q44" s="311"/>
      <c r="R44" s="311"/>
      <c r="S44" s="311"/>
      <c r="T44" s="312"/>
      <c r="U44" s="313"/>
      <c r="V44" s="313"/>
      <c r="W44" s="314"/>
      <c r="X44" s="315">
        <f>X45</f>
        <v>650000</v>
      </c>
    </row>
    <row r="45" spans="1:27" s="3" customFormat="1" x14ac:dyDescent="0.2">
      <c r="A45" s="279"/>
      <c r="B45" s="277"/>
      <c r="C45" s="277"/>
      <c r="D45" s="277"/>
      <c r="E45" s="277"/>
      <c r="F45" s="274"/>
      <c r="G45" s="286" t="s">
        <v>155</v>
      </c>
      <c r="H45" s="287"/>
      <c r="I45" s="287"/>
      <c r="J45" s="269"/>
      <c r="K45" s="255"/>
      <c r="L45" s="255"/>
      <c r="M45" s="255"/>
      <c r="N45" s="255"/>
      <c r="O45" s="255"/>
      <c r="P45" s="316"/>
      <c r="Q45" s="316"/>
      <c r="R45" s="281"/>
      <c r="S45" s="281"/>
      <c r="T45" s="317"/>
      <c r="U45" s="271"/>
      <c r="V45" s="271"/>
      <c r="W45" s="289"/>
      <c r="X45" s="285">
        <f>X46</f>
        <v>650000</v>
      </c>
    </row>
    <row r="46" spans="1:27" s="3" customFormat="1" x14ac:dyDescent="0.2">
      <c r="A46" s="279"/>
      <c r="B46" s="277"/>
      <c r="C46" s="277"/>
      <c r="D46" s="277"/>
      <c r="E46" s="277"/>
      <c r="F46" s="274"/>
      <c r="G46" s="286" t="s">
        <v>446</v>
      </c>
      <c r="H46" s="287"/>
      <c r="I46" s="287"/>
      <c r="J46" s="269"/>
      <c r="K46" s="255"/>
      <c r="L46" s="255"/>
      <c r="M46" s="255"/>
      <c r="N46" s="255"/>
      <c r="O46" s="255"/>
      <c r="P46" s="316"/>
      <c r="Q46" s="316"/>
      <c r="R46" s="281"/>
      <c r="S46" s="281"/>
      <c r="T46" s="317"/>
      <c r="U46" s="271"/>
      <c r="V46" s="271"/>
      <c r="W46" s="289"/>
      <c r="X46" s="285">
        <f>SUM(X47:X49)</f>
        <v>650000</v>
      </c>
    </row>
    <row r="47" spans="1:27" s="3" customFormat="1" x14ac:dyDescent="0.2">
      <c r="A47" s="279"/>
      <c r="B47" s="277"/>
      <c r="C47" s="277"/>
      <c r="D47" s="277"/>
      <c r="E47" s="277"/>
      <c r="F47" s="274"/>
      <c r="G47" s="290" t="s">
        <v>447</v>
      </c>
      <c r="H47" s="291"/>
      <c r="I47" s="291"/>
      <c r="J47" s="255"/>
      <c r="K47" s="255"/>
      <c r="L47" s="255"/>
      <c r="M47" s="255"/>
      <c r="N47" s="255"/>
      <c r="O47" s="255"/>
      <c r="P47" s="316"/>
      <c r="Q47" s="316"/>
      <c r="R47" s="281"/>
      <c r="S47" s="281"/>
      <c r="T47" s="317">
        <v>350000</v>
      </c>
      <c r="U47" s="271">
        <f>K48*N48</f>
        <v>2</v>
      </c>
      <c r="V47" s="271" t="s">
        <v>4</v>
      </c>
      <c r="W47" s="289">
        <v>250000</v>
      </c>
      <c r="X47" s="285">
        <f>U47*W47</f>
        <v>500000</v>
      </c>
    </row>
    <row r="48" spans="1:27" s="3" customFormat="1" x14ac:dyDescent="0.2">
      <c r="A48" s="279"/>
      <c r="B48" s="277"/>
      <c r="C48" s="277"/>
      <c r="D48" s="277"/>
      <c r="E48" s="277"/>
      <c r="F48" s="274"/>
      <c r="G48" s="290" t="s">
        <v>239</v>
      </c>
      <c r="H48" s="291"/>
      <c r="I48" s="291"/>
      <c r="J48" s="255"/>
      <c r="K48" s="281">
        <v>2</v>
      </c>
      <c r="L48" s="281" t="s">
        <v>56</v>
      </c>
      <c r="M48" s="281" t="s">
        <v>57</v>
      </c>
      <c r="N48" s="281">
        <v>1</v>
      </c>
      <c r="O48" s="318" t="s">
        <v>58</v>
      </c>
      <c r="Q48" s="318"/>
      <c r="R48" s="281"/>
      <c r="S48" s="281"/>
      <c r="T48" s="317"/>
      <c r="U48" s="271"/>
      <c r="V48" s="271"/>
      <c r="W48" s="289"/>
      <c r="X48" s="285"/>
    </row>
    <row r="49" spans="1:26" s="3" customFormat="1" x14ac:dyDescent="0.2">
      <c r="A49" s="279"/>
      <c r="B49" s="277"/>
      <c r="C49" s="277"/>
      <c r="D49" s="277"/>
      <c r="E49" s="277"/>
      <c r="F49" s="274"/>
      <c r="G49" s="290" t="s">
        <v>448</v>
      </c>
      <c r="H49" s="291"/>
      <c r="I49" s="291"/>
      <c r="J49" s="255"/>
      <c r="K49" s="255"/>
      <c r="L49" s="255"/>
      <c r="M49" s="255"/>
      <c r="N49" s="255"/>
      <c r="O49" s="316"/>
      <c r="P49" s="233"/>
      <c r="Q49" s="316"/>
      <c r="R49" s="281"/>
      <c r="S49" s="281"/>
      <c r="T49" s="317">
        <v>225000</v>
      </c>
      <c r="U49" s="271">
        <f>K50*N50</f>
        <v>1</v>
      </c>
      <c r="V49" s="271" t="s">
        <v>4</v>
      </c>
      <c r="W49" s="289">
        <v>150000</v>
      </c>
      <c r="X49" s="285">
        <f>U49*W49</f>
        <v>150000</v>
      </c>
    </row>
    <row r="50" spans="1:26" s="3" customFormat="1" x14ac:dyDescent="0.2">
      <c r="A50" s="279"/>
      <c r="B50" s="277"/>
      <c r="C50" s="277"/>
      <c r="D50" s="277"/>
      <c r="E50" s="277"/>
      <c r="F50" s="274"/>
      <c r="G50" s="290" t="s">
        <v>240</v>
      </c>
      <c r="H50" s="291"/>
      <c r="I50" s="291"/>
      <c r="J50" s="255"/>
      <c r="K50" s="281">
        <v>1</v>
      </c>
      <c r="L50" s="281" t="s">
        <v>56</v>
      </c>
      <c r="M50" s="281" t="s">
        <v>57</v>
      </c>
      <c r="N50" s="281">
        <v>1</v>
      </c>
      <c r="O50" s="318" t="s">
        <v>58</v>
      </c>
      <c r="Q50" s="318"/>
      <c r="R50" s="281"/>
      <c r="S50" s="281"/>
      <c r="T50" s="317"/>
      <c r="U50" s="271"/>
      <c r="V50" s="271"/>
      <c r="W50" s="289"/>
      <c r="X50" s="285">
        <f t="shared" ref="X50" si="1">U50*W50</f>
        <v>0</v>
      </c>
    </row>
    <row r="51" spans="1:26" s="3" customFormat="1" x14ac:dyDescent="0.2">
      <c r="A51" s="279"/>
      <c r="B51" s="277"/>
      <c r="C51" s="277"/>
      <c r="D51" s="277"/>
      <c r="E51" s="277"/>
      <c r="F51" s="274"/>
      <c r="G51" s="286"/>
      <c r="H51" s="287"/>
      <c r="I51" s="287"/>
      <c r="J51" s="269"/>
      <c r="K51" s="255"/>
      <c r="L51" s="255"/>
      <c r="M51" s="255"/>
      <c r="N51" s="255"/>
      <c r="O51" s="255"/>
      <c r="P51" s="255"/>
      <c r="Q51" s="255"/>
      <c r="R51" s="255"/>
      <c r="S51" s="255"/>
      <c r="T51" s="288"/>
      <c r="U51" s="271"/>
      <c r="V51" s="271"/>
      <c r="W51" s="289"/>
      <c r="X51" s="285"/>
    </row>
    <row r="52" spans="1:26" s="3" customFormat="1" x14ac:dyDescent="0.2">
      <c r="A52" s="410" t="s">
        <v>466</v>
      </c>
      <c r="B52" s="277"/>
      <c r="C52" s="277"/>
      <c r="D52" s="277"/>
      <c r="E52" s="277"/>
      <c r="F52" s="274"/>
      <c r="G52" s="286" t="s">
        <v>95</v>
      </c>
      <c r="H52" s="287"/>
      <c r="I52" s="287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319"/>
      <c r="U52" s="320"/>
      <c r="V52" s="320"/>
      <c r="W52" s="321"/>
      <c r="X52" s="285">
        <f>SUM(X53:X57)</f>
        <v>9300000</v>
      </c>
    </row>
    <row r="53" spans="1:26" s="3" customFormat="1" x14ac:dyDescent="0.2">
      <c r="A53" s="279"/>
      <c r="B53" s="277"/>
      <c r="C53" s="277"/>
      <c r="D53" s="277"/>
      <c r="E53" s="277"/>
      <c r="F53" s="274"/>
      <c r="G53" s="290"/>
      <c r="H53" s="291"/>
      <c r="I53" s="291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88"/>
      <c r="U53" s="271"/>
      <c r="V53" s="271"/>
      <c r="W53" s="289"/>
      <c r="X53" s="284"/>
    </row>
    <row r="54" spans="1:26" s="3" customFormat="1" x14ac:dyDescent="0.2">
      <c r="A54" s="279"/>
      <c r="B54" s="277"/>
      <c r="C54" s="277"/>
      <c r="D54" s="277"/>
      <c r="E54" s="277"/>
      <c r="F54" s="274"/>
      <c r="G54" s="290" t="s">
        <v>7</v>
      </c>
      <c r="H54" s="291"/>
      <c r="I54" s="291"/>
      <c r="J54" s="255" t="s">
        <v>449</v>
      </c>
      <c r="K54" s="255"/>
      <c r="L54" s="255"/>
      <c r="M54" s="255"/>
      <c r="N54" s="255"/>
      <c r="O54" s="255"/>
      <c r="P54" s="255"/>
      <c r="Q54" s="255"/>
      <c r="R54" s="255"/>
      <c r="S54" s="255"/>
      <c r="T54" s="288"/>
      <c r="U54" s="271">
        <f>N55*Q55</f>
        <v>36</v>
      </c>
      <c r="V54" s="271" t="s">
        <v>4</v>
      </c>
      <c r="W54" s="289">
        <v>50000</v>
      </c>
      <c r="X54" s="284">
        <f>U54*W54</f>
        <v>1800000</v>
      </c>
      <c r="Z54" s="3">
        <f>170250/250</f>
        <v>681</v>
      </c>
    </row>
    <row r="55" spans="1:26" s="3" customFormat="1" x14ac:dyDescent="0.2">
      <c r="A55" s="279"/>
      <c r="B55" s="277"/>
      <c r="C55" s="277"/>
      <c r="D55" s="277"/>
      <c r="E55" s="277"/>
      <c r="F55" s="274"/>
      <c r="G55" s="290"/>
      <c r="H55" s="291"/>
      <c r="I55" s="291"/>
      <c r="J55" s="255"/>
      <c r="K55" s="281"/>
      <c r="L55" s="281"/>
      <c r="M55" s="281"/>
      <c r="N55" s="281">
        <v>6</v>
      </c>
      <c r="O55" s="281" t="s">
        <v>56</v>
      </c>
      <c r="P55" s="281" t="s">
        <v>57</v>
      </c>
      <c r="Q55" s="281">
        <v>6</v>
      </c>
      <c r="R55" s="281" t="s">
        <v>143</v>
      </c>
      <c r="S55" s="255"/>
      <c r="T55" s="288"/>
      <c r="U55" s="271"/>
      <c r="V55" s="271"/>
      <c r="W55" s="289"/>
      <c r="X55" s="284"/>
      <c r="Z55" s="3">
        <f>2010-681</f>
        <v>1329</v>
      </c>
    </row>
    <row r="56" spans="1:26" s="3" customFormat="1" x14ac:dyDescent="0.2">
      <c r="A56" s="279"/>
      <c r="B56" s="277"/>
      <c r="C56" s="277"/>
      <c r="D56" s="277"/>
      <c r="E56" s="277"/>
      <c r="F56" s="274"/>
      <c r="G56" s="290" t="s">
        <v>11</v>
      </c>
      <c r="H56" s="291"/>
      <c r="I56" s="291"/>
      <c r="J56" s="255" t="s">
        <v>450</v>
      </c>
      <c r="K56" s="255"/>
      <c r="L56" s="255"/>
      <c r="M56" s="255"/>
      <c r="N56" s="255"/>
      <c r="O56" s="255"/>
      <c r="P56" s="255"/>
      <c r="Q56" s="255"/>
      <c r="R56" s="255"/>
      <c r="S56" s="255"/>
      <c r="T56" s="288"/>
      <c r="U56" s="271">
        <f>K57*N57</f>
        <v>150</v>
      </c>
      <c r="V56" s="271" t="s">
        <v>4</v>
      </c>
      <c r="W56" s="289">
        <v>50000</v>
      </c>
      <c r="X56" s="284">
        <f t="shared" ref="X56" si="2">U56*W56</f>
        <v>7500000</v>
      </c>
    </row>
    <row r="57" spans="1:26" s="3" customFormat="1" x14ac:dyDescent="0.2">
      <c r="A57" s="279"/>
      <c r="B57" s="277"/>
      <c r="C57" s="277"/>
      <c r="D57" s="277"/>
      <c r="E57" s="277"/>
      <c r="F57" s="274"/>
      <c r="G57" s="290"/>
      <c r="H57" s="291"/>
      <c r="I57" s="291"/>
      <c r="J57" s="255"/>
      <c r="K57" s="281">
        <v>1</v>
      </c>
      <c r="L57" s="281" t="s">
        <v>143</v>
      </c>
      <c r="M57" s="281" t="s">
        <v>57</v>
      </c>
      <c r="N57" s="281">
        <v>150</v>
      </c>
      <c r="O57" s="281" t="s">
        <v>56</v>
      </c>
      <c r="P57" s="281"/>
      <c r="Q57" s="281"/>
      <c r="R57" s="281"/>
      <c r="S57" s="255"/>
      <c r="T57" s="288"/>
      <c r="U57" s="271"/>
      <c r="V57" s="271"/>
      <c r="W57" s="289"/>
      <c r="X57" s="284"/>
    </row>
    <row r="58" spans="1:26" s="3" customFormat="1" x14ac:dyDescent="0.2">
      <c r="A58" s="279"/>
      <c r="B58" s="277"/>
      <c r="C58" s="277"/>
      <c r="D58" s="277"/>
      <c r="E58" s="277"/>
      <c r="F58" s="277"/>
      <c r="G58" s="324"/>
      <c r="H58" s="325"/>
      <c r="I58" s="325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332"/>
      <c r="U58" s="329"/>
      <c r="V58" s="329"/>
      <c r="W58" s="330"/>
      <c r="X58" s="333"/>
    </row>
    <row r="59" spans="1:26" s="3" customFormat="1" x14ac:dyDescent="0.2">
      <c r="A59" s="410" t="s">
        <v>467</v>
      </c>
      <c r="B59" s="277"/>
      <c r="C59" s="277"/>
      <c r="D59" s="277"/>
      <c r="E59" s="277"/>
      <c r="F59" s="274"/>
      <c r="G59" s="308" t="s">
        <v>99</v>
      </c>
      <c r="H59" s="309"/>
      <c r="I59" s="309"/>
      <c r="J59" s="310"/>
      <c r="K59" s="311"/>
      <c r="L59" s="311"/>
      <c r="M59" s="311"/>
      <c r="N59" s="311"/>
      <c r="O59" s="311"/>
      <c r="P59" s="311"/>
      <c r="Q59" s="311"/>
      <c r="R59" s="311"/>
      <c r="S59" s="311"/>
      <c r="T59" s="312"/>
      <c r="U59" s="313"/>
      <c r="V59" s="313"/>
      <c r="W59" s="314"/>
      <c r="X59" s="315">
        <f>SUM(X60)</f>
        <v>331750</v>
      </c>
      <c r="Z59" s="3" t="e">
        <f>U61+#REF!</f>
        <v>#REF!</v>
      </c>
    </row>
    <row r="60" spans="1:26" s="3" customFormat="1" x14ac:dyDescent="0.2">
      <c r="A60" s="410" t="s">
        <v>468</v>
      </c>
      <c r="B60" s="277"/>
      <c r="C60" s="277"/>
      <c r="D60" s="277"/>
      <c r="E60" s="277"/>
      <c r="F60" s="274"/>
      <c r="G60" s="286" t="s">
        <v>100</v>
      </c>
      <c r="H60" s="287"/>
      <c r="I60" s="287"/>
      <c r="J60" s="269"/>
      <c r="K60" s="255"/>
      <c r="L60" s="255"/>
      <c r="M60" s="255"/>
      <c r="N60" s="255"/>
      <c r="O60" s="255"/>
      <c r="P60" s="255"/>
      <c r="Q60" s="255"/>
      <c r="R60" s="255"/>
      <c r="S60" s="255"/>
      <c r="T60" s="288"/>
      <c r="U60" s="271"/>
      <c r="V60" s="271"/>
      <c r="W60" s="289"/>
      <c r="X60" s="285">
        <f>SUM(X61:X61)</f>
        <v>331750</v>
      </c>
    </row>
    <row r="61" spans="1:26" s="3" customFormat="1" x14ac:dyDescent="0.2">
      <c r="A61" s="279"/>
      <c r="B61" s="277"/>
      <c r="C61" s="277"/>
      <c r="D61" s="277"/>
      <c r="E61" s="277"/>
      <c r="F61" s="274"/>
      <c r="G61" s="290" t="s">
        <v>60</v>
      </c>
      <c r="H61" s="291"/>
      <c r="I61" s="291"/>
      <c r="J61" s="255" t="s">
        <v>14</v>
      </c>
      <c r="K61" s="255"/>
      <c r="L61" s="255"/>
      <c r="M61" s="255"/>
      <c r="N61" s="255"/>
      <c r="O61" s="255"/>
      <c r="P61" s="255"/>
      <c r="Q61" s="255"/>
      <c r="R61" s="255"/>
      <c r="S61" s="255"/>
      <c r="T61" s="288"/>
      <c r="U61" s="271">
        <v>1327</v>
      </c>
      <c r="V61" s="271" t="s">
        <v>12</v>
      </c>
      <c r="W61" s="289">
        <v>250</v>
      </c>
      <c r="X61" s="284">
        <f>U61*W61</f>
        <v>331750</v>
      </c>
      <c r="Z61" s="3">
        <f>32800/200</f>
        <v>164</v>
      </c>
    </row>
    <row r="62" spans="1:26" s="3" customFormat="1" x14ac:dyDescent="0.2">
      <c r="A62" s="279"/>
      <c r="B62" s="277"/>
      <c r="C62" s="277"/>
      <c r="D62" s="277"/>
      <c r="E62" s="277"/>
      <c r="F62" s="274"/>
      <c r="G62" s="290"/>
      <c r="H62" s="291"/>
      <c r="I62" s="291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88"/>
      <c r="U62" s="271"/>
      <c r="V62" s="271"/>
      <c r="W62" s="289"/>
      <c r="X62" s="284"/>
      <c r="Z62" s="3">
        <v>75000</v>
      </c>
    </row>
    <row r="63" spans="1:26" s="3" customFormat="1" x14ac:dyDescent="0.2">
      <c r="A63" s="410" t="s">
        <v>469</v>
      </c>
      <c r="B63" s="277"/>
      <c r="C63" s="277"/>
      <c r="D63" s="277"/>
      <c r="E63" s="277"/>
      <c r="F63" s="274"/>
      <c r="G63" s="286" t="s">
        <v>101</v>
      </c>
      <c r="H63" s="287"/>
      <c r="I63" s="287"/>
      <c r="J63" s="269"/>
      <c r="K63" s="255"/>
      <c r="L63" s="255"/>
      <c r="M63" s="255"/>
      <c r="N63" s="255"/>
      <c r="O63" s="255"/>
      <c r="P63" s="255"/>
      <c r="Q63" s="255"/>
      <c r="R63" s="255"/>
      <c r="S63" s="255"/>
      <c r="T63" s="288"/>
      <c r="U63" s="271"/>
      <c r="V63" s="271"/>
      <c r="W63" s="289"/>
      <c r="X63" s="285">
        <f>SUM(X64)</f>
        <v>14620000</v>
      </c>
      <c r="Z63" s="3">
        <f>Z62/200</f>
        <v>375</v>
      </c>
    </row>
    <row r="64" spans="1:26" s="3" customFormat="1" x14ac:dyDescent="0.2">
      <c r="A64" s="410" t="s">
        <v>470</v>
      </c>
      <c r="B64" s="277"/>
      <c r="C64" s="277"/>
      <c r="D64" s="277"/>
      <c r="E64" s="277"/>
      <c r="F64" s="274"/>
      <c r="G64" s="286" t="s">
        <v>102</v>
      </c>
      <c r="H64" s="287"/>
      <c r="I64" s="287"/>
      <c r="J64" s="269"/>
      <c r="K64" s="255"/>
      <c r="L64" s="255"/>
      <c r="M64" s="255"/>
      <c r="N64" s="255"/>
      <c r="O64" s="255"/>
      <c r="P64" s="255"/>
      <c r="Q64" s="255"/>
      <c r="R64" s="255"/>
      <c r="S64" s="255"/>
      <c r="T64" s="288"/>
      <c r="U64" s="271"/>
      <c r="V64" s="271"/>
      <c r="W64" s="289"/>
      <c r="X64" s="285">
        <f>X65+X69+X79</f>
        <v>14620000</v>
      </c>
    </row>
    <row r="65" spans="1:27" s="3" customFormat="1" ht="13.5" x14ac:dyDescent="0.2">
      <c r="A65" s="279"/>
      <c r="B65" s="277"/>
      <c r="C65" s="277"/>
      <c r="D65" s="277"/>
      <c r="E65" s="277"/>
      <c r="F65" s="274"/>
      <c r="G65" s="290" t="s">
        <v>103</v>
      </c>
      <c r="H65" s="291"/>
      <c r="I65" s="291"/>
      <c r="J65" s="269" t="s">
        <v>451</v>
      </c>
      <c r="K65" s="269"/>
      <c r="L65" s="269"/>
      <c r="M65" s="269"/>
      <c r="N65" s="269"/>
      <c r="O65" s="269"/>
      <c r="P65" s="269"/>
      <c r="Q65" s="269"/>
      <c r="R65" s="269"/>
      <c r="S65" s="269"/>
      <c r="T65" s="319"/>
      <c r="U65" s="320"/>
      <c r="V65" s="320"/>
      <c r="W65" s="321"/>
      <c r="X65" s="334">
        <f>X66+X67</f>
        <v>5100000</v>
      </c>
    </row>
    <row r="66" spans="1:27" s="3" customFormat="1" x14ac:dyDescent="0.2">
      <c r="A66" s="279"/>
      <c r="B66" s="277"/>
      <c r="C66" s="277"/>
      <c r="D66" s="277"/>
      <c r="E66" s="277"/>
      <c r="F66" s="274"/>
      <c r="G66" s="290" t="s">
        <v>96</v>
      </c>
      <c r="H66" s="291"/>
      <c r="I66" s="291"/>
      <c r="J66" s="255" t="s">
        <v>245</v>
      </c>
      <c r="K66" s="281"/>
      <c r="L66" s="281"/>
      <c r="M66" s="281"/>
      <c r="N66" s="281">
        <v>1</v>
      </c>
      <c r="O66" s="281" t="s">
        <v>58</v>
      </c>
      <c r="P66" s="281" t="s">
        <v>57</v>
      </c>
      <c r="Q66" s="281">
        <v>150</v>
      </c>
      <c r="R66" s="281" t="s">
        <v>56</v>
      </c>
      <c r="S66" s="255"/>
      <c r="T66" s="288"/>
      <c r="U66" s="271">
        <f>N66*Q66</f>
        <v>150</v>
      </c>
      <c r="V66" s="271" t="s">
        <v>6</v>
      </c>
      <c r="W66" s="289">
        <v>9000</v>
      </c>
      <c r="X66" s="284">
        <f>U66*W66</f>
        <v>1350000</v>
      </c>
      <c r="Z66" s="3">
        <f>5*13</f>
        <v>65</v>
      </c>
      <c r="AA66" s="3">
        <f>5*13</f>
        <v>65</v>
      </c>
    </row>
    <row r="67" spans="1:27" s="3" customFormat="1" x14ac:dyDescent="0.2">
      <c r="A67" s="279"/>
      <c r="B67" s="277"/>
      <c r="C67" s="277"/>
      <c r="D67" s="277"/>
      <c r="E67" s="277"/>
      <c r="F67" s="274"/>
      <c r="G67" s="290" t="s">
        <v>60</v>
      </c>
      <c r="H67" s="291"/>
      <c r="I67" s="291"/>
      <c r="J67" s="255" t="s">
        <v>246</v>
      </c>
      <c r="K67" s="281"/>
      <c r="L67" s="281"/>
      <c r="M67" s="281"/>
      <c r="N67" s="281">
        <v>1</v>
      </c>
      <c r="O67" s="281" t="s">
        <v>58</v>
      </c>
      <c r="P67" s="281" t="s">
        <v>57</v>
      </c>
      <c r="Q67" s="281">
        <v>150</v>
      </c>
      <c r="R67" s="281" t="s">
        <v>56</v>
      </c>
      <c r="S67" s="255"/>
      <c r="T67" s="288"/>
      <c r="U67" s="271">
        <f>N67*Q67</f>
        <v>150</v>
      </c>
      <c r="V67" s="271" t="s">
        <v>6</v>
      </c>
      <c r="W67" s="289">
        <v>25000</v>
      </c>
      <c r="X67" s="284">
        <f>U67*W67</f>
        <v>3750000</v>
      </c>
    </row>
    <row r="68" spans="1:27" s="3" customFormat="1" x14ac:dyDescent="0.2">
      <c r="A68" s="279"/>
      <c r="B68" s="277"/>
      <c r="C68" s="277"/>
      <c r="D68" s="277"/>
      <c r="E68" s="277"/>
      <c r="F68" s="274"/>
      <c r="G68" s="290"/>
      <c r="H68" s="291"/>
      <c r="I68" s="291"/>
      <c r="J68" s="255"/>
      <c r="K68" s="255"/>
      <c r="L68" s="255"/>
      <c r="M68" s="255"/>
      <c r="N68" s="281"/>
      <c r="O68" s="281"/>
      <c r="P68" s="281"/>
      <c r="Q68" s="281"/>
      <c r="R68" s="255"/>
      <c r="S68" s="255"/>
      <c r="T68" s="288"/>
      <c r="U68" s="271"/>
      <c r="V68" s="271"/>
      <c r="W68" s="289"/>
      <c r="X68" s="284">
        <f>U68*W68</f>
        <v>0</v>
      </c>
    </row>
    <row r="69" spans="1:27" s="3" customFormat="1" ht="13.5" x14ac:dyDescent="0.2">
      <c r="A69" s="279"/>
      <c r="B69" s="277"/>
      <c r="C69" s="277"/>
      <c r="D69" s="277"/>
      <c r="E69" s="277"/>
      <c r="F69" s="274"/>
      <c r="G69" s="290">
        <v>2</v>
      </c>
      <c r="H69" s="291"/>
      <c r="I69" s="291"/>
      <c r="J69" s="269" t="s">
        <v>455</v>
      </c>
      <c r="K69" s="269"/>
      <c r="L69" s="269"/>
      <c r="M69" s="269"/>
      <c r="N69" s="335"/>
      <c r="O69" s="335"/>
      <c r="P69" s="335"/>
      <c r="Q69" s="335"/>
      <c r="R69" s="269"/>
      <c r="S69" s="269"/>
      <c r="T69" s="319"/>
      <c r="U69" s="320"/>
      <c r="V69" s="320"/>
      <c r="W69" s="321"/>
      <c r="X69" s="334">
        <f>X70+X71</f>
        <v>6800000</v>
      </c>
    </row>
    <row r="70" spans="1:27" s="3" customFormat="1" x14ac:dyDescent="0.2">
      <c r="A70" s="279"/>
      <c r="B70" s="277"/>
      <c r="C70" s="277"/>
      <c r="D70" s="277"/>
      <c r="E70" s="277"/>
      <c r="F70" s="274"/>
      <c r="G70" s="290" t="s">
        <v>96</v>
      </c>
      <c r="H70" s="291"/>
      <c r="I70" s="291"/>
      <c r="J70" s="255" t="s">
        <v>152</v>
      </c>
      <c r="K70" s="281"/>
      <c r="L70" s="281"/>
      <c r="M70" s="281"/>
      <c r="N70" s="281">
        <v>10</v>
      </c>
      <c r="O70" s="281" t="s">
        <v>58</v>
      </c>
      <c r="P70" s="281" t="s">
        <v>57</v>
      </c>
      <c r="Q70" s="281">
        <v>20</v>
      </c>
      <c r="R70" s="281" t="s">
        <v>56</v>
      </c>
      <c r="S70" s="255"/>
      <c r="T70" s="288"/>
      <c r="U70" s="271">
        <f>N70*Q70</f>
        <v>200</v>
      </c>
      <c r="V70" s="271" t="s">
        <v>6</v>
      </c>
      <c r="W70" s="289">
        <v>9000</v>
      </c>
      <c r="X70" s="284">
        <f>U70*W70</f>
        <v>1800000</v>
      </c>
      <c r="Z70" s="3">
        <f>5*13</f>
        <v>65</v>
      </c>
      <c r="AA70" s="3">
        <f>5*13</f>
        <v>65</v>
      </c>
    </row>
    <row r="71" spans="1:27" s="3" customFormat="1" x14ac:dyDescent="0.2">
      <c r="A71" s="279"/>
      <c r="B71" s="277"/>
      <c r="C71" s="277"/>
      <c r="D71" s="277"/>
      <c r="E71" s="277"/>
      <c r="F71" s="274"/>
      <c r="G71" s="290" t="s">
        <v>60</v>
      </c>
      <c r="H71" s="291"/>
      <c r="I71" s="291"/>
      <c r="J71" s="255" t="s">
        <v>153</v>
      </c>
      <c r="K71" s="281"/>
      <c r="L71" s="281"/>
      <c r="M71" s="281"/>
      <c r="N71" s="281">
        <v>10</v>
      </c>
      <c r="O71" s="281" t="s">
        <v>58</v>
      </c>
      <c r="P71" s="281" t="s">
        <v>57</v>
      </c>
      <c r="Q71" s="281">
        <v>20</v>
      </c>
      <c r="R71" s="281" t="s">
        <v>56</v>
      </c>
      <c r="S71" s="255"/>
      <c r="T71" s="288"/>
      <c r="U71" s="271">
        <f>N71*Q71</f>
        <v>200</v>
      </c>
      <c r="V71" s="271" t="s">
        <v>6</v>
      </c>
      <c r="W71" s="289">
        <v>25000</v>
      </c>
      <c r="X71" s="284">
        <f>U71*W71</f>
        <v>5000000</v>
      </c>
    </row>
    <row r="72" spans="1:27" s="3" customFormat="1" ht="13.5" thickBot="1" x14ac:dyDescent="0.25">
      <c r="A72" s="279"/>
      <c r="B72" s="277"/>
      <c r="C72" s="277"/>
      <c r="D72" s="277"/>
      <c r="E72" s="277"/>
      <c r="F72" s="274"/>
      <c r="G72" s="324"/>
      <c r="H72" s="325"/>
      <c r="I72" s="325"/>
      <c r="J72" s="256"/>
      <c r="K72" s="256"/>
      <c r="L72" s="256"/>
      <c r="M72" s="256"/>
      <c r="N72" s="327"/>
      <c r="O72" s="327"/>
      <c r="P72" s="327"/>
      <c r="Q72" s="327"/>
      <c r="R72" s="256"/>
      <c r="S72" s="256"/>
      <c r="T72" s="336"/>
      <c r="U72" s="329"/>
      <c r="V72" s="329"/>
      <c r="W72" s="330"/>
      <c r="X72" s="331"/>
    </row>
    <row r="73" spans="1:27" s="3" customFormat="1" x14ac:dyDescent="0.2">
      <c r="A73" s="206"/>
      <c r="B73" s="207"/>
      <c r="C73" s="207"/>
      <c r="D73" s="207"/>
      <c r="E73" s="207"/>
      <c r="F73" s="456"/>
      <c r="G73" s="457"/>
      <c r="H73" s="208"/>
      <c r="I73" s="208"/>
      <c r="J73" s="209"/>
      <c r="K73" s="209"/>
      <c r="L73" s="209"/>
      <c r="M73" s="209"/>
      <c r="N73" s="209"/>
      <c r="O73" s="209"/>
      <c r="P73" s="209"/>
      <c r="Q73" s="209"/>
      <c r="R73" s="458"/>
      <c r="S73" s="487"/>
      <c r="T73" s="487"/>
      <c r="U73" s="398"/>
      <c r="V73" s="398"/>
      <c r="W73" s="401"/>
      <c r="X73" s="402"/>
    </row>
    <row r="74" spans="1:27" s="3" customFormat="1" x14ac:dyDescent="0.2">
      <c r="A74" s="61"/>
      <c r="B74" s="56"/>
      <c r="C74" s="56"/>
      <c r="D74" s="56"/>
      <c r="E74" s="56"/>
      <c r="F74" s="57"/>
      <c r="G74" s="193"/>
      <c r="H74" s="194"/>
      <c r="I74" s="194" t="s">
        <v>204</v>
      </c>
      <c r="J74" s="13"/>
      <c r="K74" s="13" t="s">
        <v>205</v>
      </c>
      <c r="L74" s="13"/>
      <c r="M74" s="13"/>
      <c r="N74" s="13"/>
      <c r="O74" s="13"/>
      <c r="P74" s="13" t="s">
        <v>206</v>
      </c>
      <c r="Q74" s="13"/>
      <c r="R74" s="112"/>
      <c r="S74" s="486"/>
      <c r="T74" s="13"/>
      <c r="U74" s="13"/>
      <c r="V74" s="265" t="s">
        <v>272</v>
      </c>
      <c r="W74" s="303"/>
      <c r="X74" s="404"/>
    </row>
    <row r="75" spans="1:27" s="3" customFormat="1" ht="13.5" thickBot="1" x14ac:dyDescent="0.25">
      <c r="A75" s="138"/>
      <c r="B75" s="139"/>
      <c r="C75" s="139"/>
      <c r="D75" s="139"/>
      <c r="E75" s="139"/>
      <c r="F75" s="239"/>
      <c r="G75" s="240"/>
      <c r="H75" s="211"/>
      <c r="I75" s="211"/>
      <c r="J75" s="119"/>
      <c r="K75" s="119"/>
      <c r="L75" s="119"/>
      <c r="M75" s="119"/>
      <c r="N75" s="119"/>
      <c r="O75" s="119"/>
      <c r="P75" s="119"/>
      <c r="Q75" s="119"/>
      <c r="R75" s="130"/>
      <c r="S75" s="488"/>
      <c r="T75" s="488"/>
      <c r="U75" s="212"/>
      <c r="V75" s="212"/>
      <c r="W75" s="399"/>
      <c r="X75" s="400"/>
    </row>
    <row r="76" spans="1:27" s="3" customFormat="1" ht="15" x14ac:dyDescent="0.2">
      <c r="A76" s="627" t="s">
        <v>47</v>
      </c>
      <c r="B76" s="628"/>
      <c r="C76" s="628"/>
      <c r="D76" s="628"/>
      <c r="E76" s="628"/>
      <c r="F76" s="628"/>
      <c r="G76" s="628" t="s">
        <v>48</v>
      </c>
      <c r="H76" s="628"/>
      <c r="I76" s="628"/>
      <c r="J76" s="628"/>
      <c r="K76" s="628"/>
      <c r="L76" s="628"/>
      <c r="M76" s="628"/>
      <c r="N76" s="628"/>
      <c r="O76" s="628"/>
      <c r="P76" s="628"/>
      <c r="Q76" s="628"/>
      <c r="R76" s="553"/>
      <c r="S76" s="462"/>
      <c r="T76" s="460"/>
      <c r="U76" s="555" t="s">
        <v>0</v>
      </c>
      <c r="V76" s="632"/>
      <c r="W76" s="632"/>
      <c r="X76" s="633" t="s">
        <v>273</v>
      </c>
    </row>
    <row r="77" spans="1:27" s="3" customFormat="1" ht="24.75" thickBot="1" x14ac:dyDescent="0.25">
      <c r="A77" s="629"/>
      <c r="B77" s="630"/>
      <c r="C77" s="630"/>
      <c r="D77" s="630"/>
      <c r="E77" s="630"/>
      <c r="F77" s="630"/>
      <c r="G77" s="630"/>
      <c r="H77" s="630"/>
      <c r="I77" s="630"/>
      <c r="J77" s="630"/>
      <c r="K77" s="630"/>
      <c r="L77" s="630"/>
      <c r="M77" s="630"/>
      <c r="N77" s="630"/>
      <c r="O77" s="630"/>
      <c r="P77" s="630"/>
      <c r="Q77" s="630"/>
      <c r="R77" s="631"/>
      <c r="S77" s="463"/>
      <c r="T77" s="461"/>
      <c r="U77" s="489" t="s">
        <v>49</v>
      </c>
      <c r="V77" s="489" t="s">
        <v>50</v>
      </c>
      <c r="W77" s="489" t="s">
        <v>51</v>
      </c>
      <c r="X77" s="634"/>
    </row>
    <row r="78" spans="1:27" s="3" customFormat="1" ht="13.5" thickTop="1" x14ac:dyDescent="0.2">
      <c r="A78" s="279"/>
      <c r="B78" s="277"/>
      <c r="C78" s="277"/>
      <c r="D78" s="277"/>
      <c r="E78" s="277"/>
      <c r="F78" s="274"/>
      <c r="G78" s="324"/>
      <c r="H78" s="325"/>
      <c r="I78" s="325"/>
      <c r="J78" s="256"/>
      <c r="K78" s="256"/>
      <c r="L78" s="256"/>
      <c r="M78" s="256"/>
      <c r="N78" s="327"/>
      <c r="O78" s="327"/>
      <c r="P78" s="327"/>
      <c r="Q78" s="327"/>
      <c r="R78" s="256"/>
      <c r="S78" s="256"/>
      <c r="T78" s="336"/>
      <c r="U78" s="329"/>
      <c r="V78" s="329"/>
      <c r="W78" s="330"/>
      <c r="X78" s="331"/>
    </row>
    <row r="79" spans="1:27" s="3" customFormat="1" x14ac:dyDescent="0.2">
      <c r="A79" s="279"/>
      <c r="B79" s="277"/>
      <c r="C79" s="277"/>
      <c r="D79" s="277"/>
      <c r="E79" s="277"/>
      <c r="F79" s="274"/>
      <c r="G79" s="290">
        <v>3</v>
      </c>
      <c r="H79" s="291"/>
      <c r="I79" s="291"/>
      <c r="J79" s="269" t="s">
        <v>456</v>
      </c>
      <c r="K79" s="269"/>
      <c r="L79" s="269"/>
      <c r="M79" s="269"/>
      <c r="N79" s="335"/>
      <c r="O79" s="335"/>
      <c r="P79" s="335"/>
      <c r="Q79" s="335"/>
      <c r="R79" s="269"/>
      <c r="S79" s="269"/>
      <c r="T79" s="319"/>
      <c r="U79" s="320"/>
      <c r="V79" s="320"/>
      <c r="W79" s="321"/>
      <c r="X79" s="337">
        <f>SUM(X80:X81)</f>
        <v>2720000</v>
      </c>
    </row>
    <row r="80" spans="1:27" s="3" customFormat="1" x14ac:dyDescent="0.2">
      <c r="A80" s="279"/>
      <c r="B80" s="277"/>
      <c r="C80" s="277"/>
      <c r="D80" s="277"/>
      <c r="E80" s="277"/>
      <c r="F80" s="274"/>
      <c r="G80" s="290" t="s">
        <v>96</v>
      </c>
      <c r="H80" s="291"/>
      <c r="I80" s="291"/>
      <c r="J80" s="255" t="s">
        <v>152</v>
      </c>
      <c r="K80" s="281"/>
      <c r="L80" s="281"/>
      <c r="M80" s="281"/>
      <c r="N80" s="281">
        <v>4</v>
      </c>
      <c r="O80" s="281" t="s">
        <v>58</v>
      </c>
      <c r="P80" s="281" t="s">
        <v>57</v>
      </c>
      <c r="Q80" s="281">
        <v>20</v>
      </c>
      <c r="R80" s="281" t="s">
        <v>56</v>
      </c>
      <c r="S80" s="255"/>
      <c r="T80" s="288"/>
      <c r="U80" s="271">
        <f>N80*Q80</f>
        <v>80</v>
      </c>
      <c r="V80" s="271" t="s">
        <v>6</v>
      </c>
      <c r="W80" s="289">
        <v>9000</v>
      </c>
      <c r="X80" s="331">
        <f>U80*W80</f>
        <v>720000</v>
      </c>
    </row>
    <row r="81" spans="1:27" s="3" customFormat="1" x14ac:dyDescent="0.2">
      <c r="A81" s="279"/>
      <c r="B81" s="277"/>
      <c r="C81" s="277"/>
      <c r="D81" s="277"/>
      <c r="E81" s="277"/>
      <c r="F81" s="274"/>
      <c r="G81" s="290" t="s">
        <v>60</v>
      </c>
      <c r="H81" s="291"/>
      <c r="I81" s="291"/>
      <c r="J81" s="255" t="s">
        <v>153</v>
      </c>
      <c r="K81" s="281"/>
      <c r="L81" s="281"/>
      <c r="M81" s="281"/>
      <c r="N81" s="281">
        <v>4</v>
      </c>
      <c r="O81" s="281" t="s">
        <v>58</v>
      </c>
      <c r="P81" s="281" t="s">
        <v>57</v>
      </c>
      <c r="Q81" s="281">
        <v>20</v>
      </c>
      <c r="R81" s="281" t="s">
        <v>56</v>
      </c>
      <c r="S81" s="255"/>
      <c r="T81" s="288"/>
      <c r="U81" s="271">
        <f>N81*Q81</f>
        <v>80</v>
      </c>
      <c r="V81" s="271" t="s">
        <v>6</v>
      </c>
      <c r="W81" s="289">
        <v>25000</v>
      </c>
      <c r="X81" s="331">
        <f>U81*W81</f>
        <v>2000000</v>
      </c>
    </row>
    <row r="82" spans="1:27" s="3" customFormat="1" x14ac:dyDescent="0.2">
      <c r="A82" s="279"/>
      <c r="B82" s="277"/>
      <c r="C82" s="277"/>
      <c r="D82" s="277"/>
      <c r="E82" s="277"/>
      <c r="F82" s="274"/>
      <c r="G82" s="324"/>
      <c r="H82" s="325"/>
      <c r="I82" s="325"/>
      <c r="J82" s="256"/>
      <c r="K82" s="256"/>
      <c r="L82" s="256"/>
      <c r="M82" s="256"/>
      <c r="N82" s="327"/>
      <c r="O82" s="327"/>
      <c r="P82" s="327"/>
      <c r="Q82" s="327"/>
      <c r="R82" s="256"/>
      <c r="S82" s="256"/>
      <c r="T82" s="336"/>
      <c r="U82" s="329"/>
      <c r="V82" s="329"/>
      <c r="W82" s="330"/>
      <c r="X82" s="331"/>
    </row>
    <row r="83" spans="1:27" ht="14.1" customHeight="1" x14ac:dyDescent="0.2">
      <c r="A83" s="346"/>
      <c r="B83" s="347"/>
      <c r="C83" s="347"/>
      <c r="D83" s="347"/>
      <c r="E83" s="347"/>
      <c r="F83" s="348"/>
      <c r="G83" s="349"/>
      <c r="H83" s="350"/>
      <c r="I83" s="350"/>
      <c r="J83" s="351"/>
      <c r="K83" s="351"/>
      <c r="L83" s="351"/>
      <c r="M83" s="351"/>
      <c r="N83" s="352"/>
      <c r="O83" s="352"/>
      <c r="P83" s="352"/>
      <c r="Q83" s="352"/>
      <c r="R83" s="351"/>
      <c r="S83" s="351"/>
      <c r="T83" s="353"/>
      <c r="U83" s="354"/>
      <c r="V83" s="355"/>
      <c r="W83" s="356"/>
      <c r="X83" s="357"/>
    </row>
    <row r="84" spans="1:27" ht="14.1" customHeight="1" x14ac:dyDescent="0.2">
      <c r="A84" s="346"/>
      <c r="B84" s="347"/>
      <c r="C84" s="347"/>
      <c r="D84" s="347"/>
      <c r="E84" s="347"/>
      <c r="F84" s="347"/>
      <c r="G84" s="358"/>
      <c r="H84" s="358"/>
      <c r="I84" s="358"/>
      <c r="J84" s="614"/>
      <c r="K84" s="614"/>
      <c r="L84" s="396"/>
      <c r="M84" s="396"/>
      <c r="N84" s="358"/>
      <c r="O84" s="358"/>
      <c r="P84" s="358"/>
      <c r="Q84" s="358"/>
      <c r="R84" s="358"/>
      <c r="S84" s="358"/>
      <c r="T84" s="358"/>
      <c r="U84" s="635" t="s">
        <v>273</v>
      </c>
      <c r="V84" s="635"/>
      <c r="W84" s="636"/>
      <c r="X84" s="361">
        <f>X32</f>
        <v>25000000</v>
      </c>
      <c r="Z84" s="4"/>
      <c r="AA84" s="4">
        <f>25000000-X84</f>
        <v>0</v>
      </c>
    </row>
    <row r="85" spans="1:27" ht="14.1" customHeight="1" x14ac:dyDescent="0.2">
      <c r="A85" s="362"/>
      <c r="B85" s="363"/>
      <c r="C85" s="363"/>
      <c r="D85" s="363"/>
      <c r="E85" s="363"/>
      <c r="F85" s="363"/>
      <c r="G85" s="363"/>
      <c r="H85" s="363"/>
      <c r="I85" s="363"/>
      <c r="J85" s="363"/>
      <c r="K85" s="363"/>
      <c r="L85" s="363"/>
      <c r="M85" s="363"/>
      <c r="N85" s="363"/>
      <c r="O85" s="363"/>
      <c r="P85" s="363"/>
      <c r="Q85" s="363"/>
      <c r="R85" s="363"/>
      <c r="S85" s="363"/>
      <c r="T85" s="363"/>
      <c r="U85" s="363"/>
      <c r="V85" s="363"/>
      <c r="W85" s="363"/>
      <c r="X85" s="364"/>
    </row>
    <row r="86" spans="1:27" ht="14.1" customHeight="1" x14ac:dyDescent="0.2">
      <c r="A86" s="365" t="s">
        <v>106</v>
      </c>
      <c r="B86" s="366"/>
      <c r="C86" s="366"/>
      <c r="D86" s="366"/>
      <c r="E86" s="366"/>
      <c r="F86" s="366"/>
      <c r="G86" s="366"/>
      <c r="H86" s="366"/>
      <c r="I86" s="366"/>
      <c r="J86" s="366"/>
      <c r="K86" s="366"/>
      <c r="L86" s="366"/>
      <c r="M86" s="366"/>
      <c r="N86" s="366"/>
      <c r="O86" s="366"/>
      <c r="P86" s="366"/>
      <c r="Q86" s="366"/>
      <c r="R86" s="366"/>
      <c r="S86" s="366"/>
      <c r="T86" s="367"/>
      <c r="U86" s="604"/>
      <c r="V86" s="604"/>
      <c r="W86" s="604"/>
      <c r="X86" s="605"/>
    </row>
    <row r="87" spans="1:27" ht="14.1" customHeight="1" x14ac:dyDescent="0.2">
      <c r="A87" s="368" t="s">
        <v>107</v>
      </c>
      <c r="B87" s="369"/>
      <c r="C87" s="369"/>
      <c r="D87" s="369"/>
      <c r="E87" s="369"/>
      <c r="F87" s="369"/>
      <c r="G87" s="369"/>
      <c r="H87" s="366" t="s">
        <v>108</v>
      </c>
      <c r="I87" s="614">
        <v>5000000</v>
      </c>
      <c r="J87" s="614"/>
      <c r="K87" s="366"/>
      <c r="L87" s="366"/>
      <c r="M87" s="366"/>
      <c r="N87" s="301"/>
      <c r="O87" s="301"/>
      <c r="P87" s="301"/>
      <c r="Q87" s="301"/>
      <c r="R87" s="301"/>
      <c r="S87" s="301"/>
      <c r="T87" s="301"/>
      <c r="U87" s="671" t="s">
        <v>109</v>
      </c>
      <c r="V87" s="671"/>
      <c r="W87" s="671"/>
      <c r="X87" s="672"/>
    </row>
    <row r="88" spans="1:27" ht="14.1" customHeight="1" x14ac:dyDescent="0.2">
      <c r="A88" s="368" t="s">
        <v>110</v>
      </c>
      <c r="B88" s="369"/>
      <c r="C88" s="369"/>
      <c r="D88" s="369"/>
      <c r="E88" s="369"/>
      <c r="F88" s="369"/>
      <c r="G88" s="369"/>
      <c r="H88" s="366" t="str">
        <f>H87</f>
        <v>:</v>
      </c>
      <c r="I88" s="614">
        <v>10000000</v>
      </c>
      <c r="J88" s="614"/>
      <c r="K88" s="366"/>
      <c r="L88" s="366"/>
      <c r="M88" s="366"/>
      <c r="N88" s="301"/>
      <c r="O88" s="301"/>
      <c r="P88" s="301"/>
      <c r="Q88" s="301"/>
      <c r="R88" s="301"/>
      <c r="S88" s="301"/>
      <c r="T88" s="301"/>
      <c r="U88" s="397"/>
      <c r="V88" s="366"/>
      <c r="W88" s="371"/>
      <c r="X88" s="372"/>
    </row>
    <row r="89" spans="1:27" ht="14.1" customHeight="1" x14ac:dyDescent="0.2">
      <c r="A89" s="368" t="s">
        <v>111</v>
      </c>
      <c r="B89" s="369"/>
      <c r="C89" s="369"/>
      <c r="D89" s="369"/>
      <c r="E89" s="369"/>
      <c r="F89" s="369"/>
      <c r="G89" s="369"/>
      <c r="H89" s="366" t="str">
        <f>H88</f>
        <v>:</v>
      </c>
      <c r="I89" s="614">
        <v>5000000</v>
      </c>
      <c r="J89" s="614"/>
      <c r="K89" s="373"/>
      <c r="L89" s="373"/>
      <c r="M89" s="373"/>
      <c r="N89" s="301"/>
      <c r="O89" s="301"/>
      <c r="P89" s="301"/>
      <c r="Q89" s="301"/>
      <c r="R89" s="301"/>
      <c r="S89" s="301"/>
      <c r="T89" s="301"/>
      <c r="U89" s="397"/>
      <c r="V89" s="366"/>
      <c r="W89" s="371"/>
      <c r="X89" s="372"/>
    </row>
    <row r="90" spans="1:27" ht="14.1" customHeight="1" x14ac:dyDescent="0.35">
      <c r="A90" s="368" t="s">
        <v>112</v>
      </c>
      <c r="B90" s="369"/>
      <c r="C90" s="369"/>
      <c r="D90" s="369"/>
      <c r="E90" s="369"/>
      <c r="F90" s="369"/>
      <c r="G90" s="369"/>
      <c r="H90" s="366" t="str">
        <f>H89</f>
        <v>:</v>
      </c>
      <c r="I90" s="673">
        <v>5000000</v>
      </c>
      <c r="J90" s="673"/>
      <c r="K90" s="366"/>
      <c r="L90" s="366"/>
      <c r="M90" s="366"/>
      <c r="N90" s="301"/>
      <c r="O90" s="301"/>
      <c r="P90" s="301"/>
      <c r="Q90" s="301"/>
      <c r="R90" s="301"/>
      <c r="S90" s="301"/>
      <c r="T90" s="301"/>
      <c r="U90" s="397"/>
      <c r="V90" s="366"/>
      <c r="W90" s="371"/>
      <c r="X90" s="372"/>
    </row>
    <row r="91" spans="1:27" ht="14.1" customHeight="1" x14ac:dyDescent="0.2">
      <c r="A91" s="365"/>
      <c r="B91" s="366"/>
      <c r="C91" s="366"/>
      <c r="D91" s="366"/>
      <c r="E91" s="366"/>
      <c r="F91" s="366"/>
      <c r="G91" s="366"/>
      <c r="H91" s="366"/>
      <c r="I91" s="614">
        <f>SUM(I87:J90)</f>
        <v>25000000</v>
      </c>
      <c r="J91" s="614"/>
      <c r="K91" s="366"/>
      <c r="L91" s="366"/>
      <c r="M91" s="366"/>
      <c r="N91" s="301"/>
      <c r="O91" s="301"/>
      <c r="P91" s="301"/>
      <c r="Q91" s="301"/>
      <c r="R91" s="301"/>
      <c r="S91" s="301"/>
      <c r="T91" s="301"/>
      <c r="U91" s="616" t="s">
        <v>285</v>
      </c>
      <c r="V91" s="616"/>
      <c r="W91" s="616"/>
      <c r="X91" s="617"/>
    </row>
    <row r="92" spans="1:27" ht="14.1" customHeight="1" thickBot="1" x14ac:dyDescent="0.25">
      <c r="A92" s="374"/>
      <c r="B92" s="375"/>
      <c r="C92" s="375"/>
      <c r="D92" s="375"/>
      <c r="E92" s="375"/>
      <c r="F92" s="375"/>
      <c r="G92" s="375"/>
      <c r="H92" s="376"/>
      <c r="I92" s="377"/>
      <c r="J92" s="377"/>
      <c r="K92" s="377"/>
      <c r="L92" s="377"/>
      <c r="M92" s="377"/>
      <c r="N92" s="377"/>
      <c r="O92" s="377"/>
      <c r="P92" s="377"/>
      <c r="Q92" s="377"/>
      <c r="R92" s="377"/>
      <c r="S92" s="377"/>
      <c r="T92" s="376"/>
      <c r="U92" s="620" t="s">
        <v>114</v>
      </c>
      <c r="V92" s="620"/>
      <c r="W92" s="620"/>
      <c r="X92" s="621"/>
    </row>
    <row r="93" spans="1:27" ht="14.1" customHeight="1" x14ac:dyDescent="0.2">
      <c r="A93" s="622" t="s">
        <v>115</v>
      </c>
      <c r="B93" s="623"/>
      <c r="C93" s="623"/>
      <c r="D93" s="623"/>
      <c r="E93" s="623"/>
      <c r="F93" s="623"/>
      <c r="G93" s="623"/>
      <c r="H93" s="623"/>
      <c r="I93" s="623"/>
      <c r="J93" s="623"/>
      <c r="K93" s="623"/>
      <c r="L93" s="623"/>
      <c r="M93" s="623"/>
      <c r="N93" s="623"/>
      <c r="O93" s="623"/>
      <c r="P93" s="623"/>
      <c r="Q93" s="623"/>
      <c r="R93" s="623"/>
      <c r="S93" s="623"/>
      <c r="T93" s="623"/>
      <c r="U93" s="623"/>
      <c r="V93" s="623"/>
      <c r="W93" s="623"/>
      <c r="X93" s="624"/>
    </row>
    <row r="94" spans="1:27" ht="14.1" customHeight="1" x14ac:dyDescent="0.2">
      <c r="A94" s="362"/>
      <c r="B94" s="36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302"/>
      <c r="X94" s="378"/>
    </row>
    <row r="95" spans="1:27" ht="14.1" customHeight="1" x14ac:dyDescent="0.2">
      <c r="A95" s="379"/>
      <c r="B95" s="301"/>
      <c r="C95" s="301"/>
      <c r="D95" s="301"/>
      <c r="E95" s="301"/>
      <c r="F95" s="301"/>
      <c r="G95" s="301"/>
      <c r="H95" s="301"/>
      <c r="I95" s="301"/>
      <c r="J95" s="301"/>
      <c r="K95" s="301"/>
      <c r="L95" s="301"/>
      <c r="M95" s="301"/>
      <c r="N95" s="301"/>
      <c r="O95" s="301"/>
      <c r="P95" s="301"/>
      <c r="Q95" s="301"/>
      <c r="R95" s="604" t="s">
        <v>314</v>
      </c>
      <c r="S95" s="604"/>
      <c r="T95" s="604"/>
      <c r="U95" s="604"/>
      <c r="V95" s="604"/>
      <c r="W95" s="604"/>
      <c r="X95" s="605"/>
    </row>
    <row r="96" spans="1:27" ht="14.1" customHeight="1" x14ac:dyDescent="0.25">
      <c r="A96" s="379">
        <v>1</v>
      </c>
      <c r="B96" s="301"/>
      <c r="C96" s="380" t="s">
        <v>116</v>
      </c>
      <c r="D96" s="380"/>
      <c r="E96" s="380"/>
      <c r="F96" s="380"/>
      <c r="G96" s="380" t="s">
        <v>108</v>
      </c>
      <c r="H96" s="301"/>
      <c r="I96" s="301"/>
      <c r="J96" s="301" t="s">
        <v>117</v>
      </c>
      <c r="K96" s="301" t="s">
        <v>118</v>
      </c>
      <c r="L96" s="301"/>
      <c r="M96" s="301"/>
      <c r="N96" s="301"/>
      <c r="O96" s="301"/>
      <c r="P96" s="301"/>
      <c r="Q96" s="301"/>
      <c r="R96" s="625" t="s">
        <v>119</v>
      </c>
      <c r="S96" s="625"/>
      <c r="T96" s="625"/>
      <c r="U96" s="625"/>
      <c r="V96" s="625"/>
      <c r="W96" s="625"/>
      <c r="X96" s="626"/>
      <c r="Y96" s="5"/>
    </row>
    <row r="97" spans="1:25" ht="14.1" customHeight="1" x14ac:dyDescent="0.2">
      <c r="A97" s="379"/>
      <c r="B97" s="301"/>
      <c r="C97" s="301"/>
      <c r="D97" s="301"/>
      <c r="E97" s="301"/>
      <c r="F97" s="301"/>
      <c r="G97" s="301"/>
      <c r="H97" s="301"/>
      <c r="I97" s="301"/>
      <c r="J97" s="301"/>
      <c r="K97" s="301"/>
      <c r="L97" s="301"/>
      <c r="M97" s="301"/>
      <c r="N97" s="301"/>
      <c r="O97" s="301"/>
      <c r="P97" s="301"/>
      <c r="Q97" s="301"/>
      <c r="R97" s="604" t="s">
        <v>120</v>
      </c>
      <c r="S97" s="604"/>
      <c r="T97" s="604"/>
      <c r="U97" s="604"/>
      <c r="V97" s="604"/>
      <c r="W97" s="604"/>
      <c r="X97" s="605"/>
      <c r="Y97" s="8"/>
    </row>
    <row r="98" spans="1:25" ht="14.1" customHeight="1" x14ac:dyDescent="0.2">
      <c r="A98" s="379">
        <v>2</v>
      </c>
      <c r="B98" s="301"/>
      <c r="C98" s="380" t="s">
        <v>116</v>
      </c>
      <c r="D98" s="381"/>
      <c r="E98" s="381"/>
      <c r="F98" s="381"/>
      <c r="G98" s="380" t="s">
        <v>108</v>
      </c>
      <c r="H98" s="301"/>
      <c r="I98" s="301"/>
      <c r="J98" s="301" t="s">
        <v>121</v>
      </c>
      <c r="K98" s="301" t="s">
        <v>118</v>
      </c>
      <c r="L98" s="301"/>
      <c r="M98" s="301"/>
      <c r="N98" s="301"/>
      <c r="O98" s="301"/>
      <c r="P98" s="301"/>
      <c r="Q98" s="301"/>
      <c r="R98" s="301"/>
      <c r="S98" s="301"/>
      <c r="T98" s="382"/>
      <c r="U98" s="301"/>
      <c r="V98" s="301"/>
      <c r="W98" s="301"/>
      <c r="X98" s="383"/>
    </row>
    <row r="99" spans="1:25" ht="14.1" customHeight="1" x14ac:dyDescent="0.2">
      <c r="A99" s="379"/>
      <c r="B99" s="301"/>
      <c r="C99" s="301"/>
      <c r="D99" s="301"/>
      <c r="E99" s="301"/>
      <c r="F99" s="301"/>
      <c r="G99" s="301"/>
      <c r="H99" s="301"/>
      <c r="I99" s="301"/>
      <c r="J99" s="301"/>
      <c r="K99" s="301"/>
      <c r="L99" s="301"/>
      <c r="M99" s="301"/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84"/>
    </row>
    <row r="100" spans="1:25" ht="14.1" customHeight="1" x14ac:dyDescent="0.2">
      <c r="A100" s="379">
        <v>3</v>
      </c>
      <c r="B100" s="301"/>
      <c r="C100" s="380" t="s">
        <v>122</v>
      </c>
      <c r="D100" s="301"/>
      <c r="E100" s="380"/>
      <c r="F100" s="380"/>
      <c r="G100" s="380" t="s">
        <v>108</v>
      </c>
      <c r="H100" s="301"/>
      <c r="I100" s="301"/>
      <c r="J100" s="301" t="s">
        <v>123</v>
      </c>
      <c r="K100" s="301" t="s">
        <v>118</v>
      </c>
      <c r="L100" s="301"/>
      <c r="M100" s="301"/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84"/>
    </row>
    <row r="101" spans="1:25" ht="14.1" customHeight="1" x14ac:dyDescent="0.2">
      <c r="A101" s="379"/>
      <c r="B101" s="301"/>
      <c r="C101" s="301"/>
      <c r="D101" s="301"/>
      <c r="E101" s="301"/>
      <c r="F101" s="301"/>
      <c r="G101" s="301"/>
      <c r="H101" s="301"/>
      <c r="I101" s="301"/>
      <c r="J101" s="301"/>
      <c r="K101" s="301"/>
      <c r="L101" s="301"/>
      <c r="M101" s="301"/>
      <c r="N101" s="301"/>
      <c r="O101" s="301"/>
      <c r="P101" s="301"/>
      <c r="Q101" s="301"/>
      <c r="R101" s="616" t="s">
        <v>124</v>
      </c>
      <c r="S101" s="616"/>
      <c r="T101" s="616"/>
      <c r="U101" s="616"/>
      <c r="V101" s="616"/>
      <c r="W101" s="616"/>
      <c r="X101" s="617"/>
    </row>
    <row r="102" spans="1:25" ht="14.1" customHeight="1" x14ac:dyDescent="0.2">
      <c r="A102" s="379"/>
      <c r="B102" s="301"/>
      <c r="C102" s="301"/>
      <c r="D102" s="301"/>
      <c r="E102" s="301"/>
      <c r="F102" s="301"/>
      <c r="G102" s="301"/>
      <c r="H102" s="301"/>
      <c r="I102" s="301"/>
      <c r="J102" s="301"/>
      <c r="K102" s="301"/>
      <c r="L102" s="301"/>
      <c r="M102" s="301"/>
      <c r="N102" s="301"/>
      <c r="O102" s="301"/>
      <c r="P102" s="301"/>
      <c r="Q102" s="301"/>
      <c r="R102" s="604" t="s">
        <v>125</v>
      </c>
      <c r="S102" s="604"/>
      <c r="T102" s="604"/>
      <c r="U102" s="604"/>
      <c r="V102" s="604"/>
      <c r="W102" s="604"/>
      <c r="X102" s="605"/>
    </row>
    <row r="103" spans="1:25" ht="14.1" customHeight="1" x14ac:dyDescent="0.2">
      <c r="A103" s="379"/>
      <c r="B103" s="301"/>
      <c r="C103" s="301"/>
      <c r="D103" s="301"/>
      <c r="E103" s="301"/>
      <c r="F103" s="301"/>
      <c r="G103" s="301"/>
      <c r="H103" s="301"/>
      <c r="I103" s="301"/>
      <c r="J103" s="301"/>
      <c r="K103" s="301"/>
      <c r="L103" s="301"/>
      <c r="M103" s="301"/>
      <c r="N103" s="301"/>
      <c r="O103" s="301"/>
      <c r="P103" s="301"/>
      <c r="Q103" s="301"/>
      <c r="R103" s="604" t="s">
        <v>126</v>
      </c>
      <c r="S103" s="604"/>
      <c r="T103" s="604"/>
      <c r="U103" s="604"/>
      <c r="V103" s="604"/>
      <c r="W103" s="604"/>
      <c r="X103" s="605"/>
    </row>
    <row r="104" spans="1:25" ht="14.1" customHeight="1" thickBot="1" x14ac:dyDescent="0.25">
      <c r="A104" s="129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1"/>
    </row>
    <row r="105" spans="1:25" x14ac:dyDescent="0.2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</row>
    <row r="106" spans="1:25" x14ac:dyDescent="0.2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</row>
    <row r="107" spans="1:25" x14ac:dyDescent="0.2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</row>
    <row r="108" spans="1:25" x14ac:dyDescent="0.2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</row>
  </sheetData>
  <mergeCells count="42">
    <mergeCell ref="U86:X86"/>
    <mergeCell ref="I87:J87"/>
    <mergeCell ref="U87:X87"/>
    <mergeCell ref="I88:J88"/>
    <mergeCell ref="R103:X103"/>
    <mergeCell ref="I89:J89"/>
    <mergeCell ref="I90:J90"/>
    <mergeCell ref="I91:J91"/>
    <mergeCell ref="U91:X91"/>
    <mergeCell ref="U92:X92"/>
    <mergeCell ref="A93:X93"/>
    <mergeCell ref="R95:X95"/>
    <mergeCell ref="R96:X96"/>
    <mergeCell ref="R97:X97"/>
    <mergeCell ref="R101:X101"/>
    <mergeCell ref="R102:X102"/>
    <mergeCell ref="A30:F30"/>
    <mergeCell ref="G30:T30"/>
    <mergeCell ref="G16:U16"/>
    <mergeCell ref="V16:X16"/>
    <mergeCell ref="A17:F18"/>
    <mergeCell ref="J17:U17"/>
    <mergeCell ref="J18:U18"/>
    <mergeCell ref="V19:W19"/>
    <mergeCell ref="A27:X27"/>
    <mergeCell ref="A28:F29"/>
    <mergeCell ref="G28:T29"/>
    <mergeCell ref="U28:W28"/>
    <mergeCell ref="X28:X29"/>
    <mergeCell ref="A15:X15"/>
    <mergeCell ref="A1:W1"/>
    <mergeCell ref="A2:W2"/>
    <mergeCell ref="A3:X3"/>
    <mergeCell ref="A4:X4"/>
    <mergeCell ref="L9:X9"/>
    <mergeCell ref="L10:X10"/>
    <mergeCell ref="A76:F77"/>
    <mergeCell ref="G76:R77"/>
    <mergeCell ref="U76:W76"/>
    <mergeCell ref="X76:X77"/>
    <mergeCell ref="U84:W84"/>
    <mergeCell ref="J84:K84"/>
  </mergeCells>
  <pageMargins left="0.45" right="0.45" top="0.75" bottom="1.5" header="0.3" footer="0.3"/>
  <pageSetup paperSize="5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1"/>
  <sheetViews>
    <sheetView topLeftCell="A20" workbookViewId="0">
      <selection activeCell="U20" sqref="U20"/>
    </sheetView>
  </sheetViews>
  <sheetFormatPr defaultRowHeight="12.75" x14ac:dyDescent="0.2"/>
  <cols>
    <col min="1" max="2" width="3.42578125" style="2" customWidth="1"/>
    <col min="3" max="3" width="2.85546875" style="2" customWidth="1"/>
    <col min="4" max="4" width="2.28515625" style="2" customWidth="1"/>
    <col min="5" max="5" width="1.85546875" style="2" customWidth="1"/>
    <col min="6" max="6" width="6.140625" style="2" customWidth="1"/>
    <col min="7" max="7" width="1.7109375" style="2" customWidth="1"/>
    <col min="8" max="8" width="0.140625" style="2" hidden="1" customWidth="1"/>
    <col min="9" max="9" width="1" style="2" customWidth="1"/>
    <col min="10" max="10" width="22" style="2" customWidth="1"/>
    <col min="11" max="11" width="3.28515625" style="2" customWidth="1"/>
    <col min="12" max="12" width="3.85546875" style="2" customWidth="1"/>
    <col min="13" max="13" width="2.7109375" style="2" customWidth="1"/>
    <col min="14" max="14" width="3.5703125" style="2" customWidth="1"/>
    <col min="15" max="16" width="3.28515625" style="2" customWidth="1"/>
    <col min="17" max="17" width="0.85546875" style="2" hidden="1" customWidth="1"/>
    <col min="18" max="18" width="0.42578125" style="2" hidden="1" customWidth="1"/>
    <col min="19" max="19" width="2.7109375" style="2" customWidth="1"/>
    <col min="20" max="20" width="1.42578125" style="2" customWidth="1"/>
    <col min="21" max="21" width="5" style="2" customWidth="1"/>
    <col min="22" max="22" width="6.85546875" style="2" customWidth="1"/>
    <col min="23" max="23" width="8" style="2" customWidth="1"/>
    <col min="24" max="24" width="10.28515625" style="2" customWidth="1"/>
    <col min="25" max="25" width="11.28515625" style="2" bestFit="1" customWidth="1"/>
    <col min="26" max="26" width="19.7109375" style="2" customWidth="1"/>
    <col min="27" max="27" width="17.42578125" style="2" customWidth="1"/>
    <col min="28" max="258" width="9.140625" style="2"/>
    <col min="259" max="260" width="3.42578125" style="2" customWidth="1"/>
    <col min="261" max="261" width="2.85546875" style="2" customWidth="1"/>
    <col min="262" max="262" width="2.28515625" style="2" customWidth="1"/>
    <col min="263" max="263" width="1.85546875" style="2" customWidth="1"/>
    <col min="264" max="264" width="9.140625" style="2" customWidth="1"/>
    <col min="265" max="265" width="2" style="2" customWidth="1"/>
    <col min="266" max="266" width="0" style="2" hidden="1" customWidth="1"/>
    <col min="267" max="267" width="1" style="2" customWidth="1"/>
    <col min="268" max="268" width="31" style="2" customWidth="1"/>
    <col min="269" max="269" width="3.42578125" style="2" customWidth="1"/>
    <col min="270" max="270" width="3.85546875" style="2" customWidth="1"/>
    <col min="271" max="271" width="2.7109375" style="2" customWidth="1"/>
    <col min="272" max="272" width="2.85546875" style="2" customWidth="1"/>
    <col min="273" max="273" width="3.85546875" style="2" customWidth="1"/>
    <col min="274" max="274" width="2.85546875" style="2" customWidth="1"/>
    <col min="275" max="275" width="2.42578125" style="2" customWidth="1"/>
    <col min="276" max="276" width="1.140625" style="2" customWidth="1"/>
    <col min="277" max="277" width="8.140625" style="2" customWidth="1"/>
    <col min="278" max="278" width="7.42578125" style="2" customWidth="1"/>
    <col min="279" max="279" width="9.28515625" style="2" customWidth="1"/>
    <col min="280" max="280" width="11.85546875" style="2" customWidth="1"/>
    <col min="281" max="281" width="11.28515625" style="2" bestFit="1" customWidth="1"/>
    <col min="282" max="282" width="19.7109375" style="2" customWidth="1"/>
    <col min="283" max="283" width="17.42578125" style="2" customWidth="1"/>
    <col min="284" max="514" width="9.140625" style="2"/>
    <col min="515" max="516" width="3.42578125" style="2" customWidth="1"/>
    <col min="517" max="517" width="2.85546875" style="2" customWidth="1"/>
    <col min="518" max="518" width="2.28515625" style="2" customWidth="1"/>
    <col min="519" max="519" width="1.85546875" style="2" customWidth="1"/>
    <col min="520" max="520" width="9.140625" style="2" customWidth="1"/>
    <col min="521" max="521" width="2" style="2" customWidth="1"/>
    <col min="522" max="522" width="0" style="2" hidden="1" customWidth="1"/>
    <col min="523" max="523" width="1" style="2" customWidth="1"/>
    <col min="524" max="524" width="31" style="2" customWidth="1"/>
    <col min="525" max="525" width="3.42578125" style="2" customWidth="1"/>
    <col min="526" max="526" width="3.85546875" style="2" customWidth="1"/>
    <col min="527" max="527" width="2.7109375" style="2" customWidth="1"/>
    <col min="528" max="528" width="2.85546875" style="2" customWidth="1"/>
    <col min="529" max="529" width="3.85546875" style="2" customWidth="1"/>
    <col min="530" max="530" width="2.85546875" style="2" customWidth="1"/>
    <col min="531" max="531" width="2.42578125" style="2" customWidth="1"/>
    <col min="532" max="532" width="1.140625" style="2" customWidth="1"/>
    <col min="533" max="533" width="8.140625" style="2" customWidth="1"/>
    <col min="534" max="534" width="7.42578125" style="2" customWidth="1"/>
    <col min="535" max="535" width="9.28515625" style="2" customWidth="1"/>
    <col min="536" max="536" width="11.85546875" style="2" customWidth="1"/>
    <col min="537" max="537" width="11.28515625" style="2" bestFit="1" customWidth="1"/>
    <col min="538" max="538" width="19.7109375" style="2" customWidth="1"/>
    <col min="539" max="539" width="17.42578125" style="2" customWidth="1"/>
    <col min="540" max="770" width="9.140625" style="2"/>
    <col min="771" max="772" width="3.42578125" style="2" customWidth="1"/>
    <col min="773" max="773" width="2.85546875" style="2" customWidth="1"/>
    <col min="774" max="774" width="2.28515625" style="2" customWidth="1"/>
    <col min="775" max="775" width="1.85546875" style="2" customWidth="1"/>
    <col min="776" max="776" width="9.140625" style="2" customWidth="1"/>
    <col min="777" max="777" width="2" style="2" customWidth="1"/>
    <col min="778" max="778" width="0" style="2" hidden="1" customWidth="1"/>
    <col min="779" max="779" width="1" style="2" customWidth="1"/>
    <col min="780" max="780" width="31" style="2" customWidth="1"/>
    <col min="781" max="781" width="3.42578125" style="2" customWidth="1"/>
    <col min="782" max="782" width="3.85546875" style="2" customWidth="1"/>
    <col min="783" max="783" width="2.7109375" style="2" customWidth="1"/>
    <col min="784" max="784" width="2.85546875" style="2" customWidth="1"/>
    <col min="785" max="785" width="3.85546875" style="2" customWidth="1"/>
    <col min="786" max="786" width="2.85546875" style="2" customWidth="1"/>
    <col min="787" max="787" width="2.42578125" style="2" customWidth="1"/>
    <col min="788" max="788" width="1.140625" style="2" customWidth="1"/>
    <col min="789" max="789" width="8.140625" style="2" customWidth="1"/>
    <col min="790" max="790" width="7.42578125" style="2" customWidth="1"/>
    <col min="791" max="791" width="9.28515625" style="2" customWidth="1"/>
    <col min="792" max="792" width="11.85546875" style="2" customWidth="1"/>
    <col min="793" max="793" width="11.28515625" style="2" bestFit="1" customWidth="1"/>
    <col min="794" max="794" width="19.7109375" style="2" customWidth="1"/>
    <col min="795" max="795" width="17.42578125" style="2" customWidth="1"/>
    <col min="796" max="1026" width="9.140625" style="2"/>
    <col min="1027" max="1028" width="3.42578125" style="2" customWidth="1"/>
    <col min="1029" max="1029" width="2.85546875" style="2" customWidth="1"/>
    <col min="1030" max="1030" width="2.28515625" style="2" customWidth="1"/>
    <col min="1031" max="1031" width="1.85546875" style="2" customWidth="1"/>
    <col min="1032" max="1032" width="9.140625" style="2" customWidth="1"/>
    <col min="1033" max="1033" width="2" style="2" customWidth="1"/>
    <col min="1034" max="1034" width="0" style="2" hidden="1" customWidth="1"/>
    <col min="1035" max="1035" width="1" style="2" customWidth="1"/>
    <col min="1036" max="1036" width="31" style="2" customWidth="1"/>
    <col min="1037" max="1037" width="3.42578125" style="2" customWidth="1"/>
    <col min="1038" max="1038" width="3.85546875" style="2" customWidth="1"/>
    <col min="1039" max="1039" width="2.7109375" style="2" customWidth="1"/>
    <col min="1040" max="1040" width="2.85546875" style="2" customWidth="1"/>
    <col min="1041" max="1041" width="3.85546875" style="2" customWidth="1"/>
    <col min="1042" max="1042" width="2.85546875" style="2" customWidth="1"/>
    <col min="1043" max="1043" width="2.42578125" style="2" customWidth="1"/>
    <col min="1044" max="1044" width="1.140625" style="2" customWidth="1"/>
    <col min="1045" max="1045" width="8.140625" style="2" customWidth="1"/>
    <col min="1046" max="1046" width="7.42578125" style="2" customWidth="1"/>
    <col min="1047" max="1047" width="9.28515625" style="2" customWidth="1"/>
    <col min="1048" max="1048" width="11.85546875" style="2" customWidth="1"/>
    <col min="1049" max="1049" width="11.28515625" style="2" bestFit="1" customWidth="1"/>
    <col min="1050" max="1050" width="19.7109375" style="2" customWidth="1"/>
    <col min="1051" max="1051" width="17.42578125" style="2" customWidth="1"/>
    <col min="1052" max="1282" width="9.140625" style="2"/>
    <col min="1283" max="1284" width="3.42578125" style="2" customWidth="1"/>
    <col min="1285" max="1285" width="2.85546875" style="2" customWidth="1"/>
    <col min="1286" max="1286" width="2.28515625" style="2" customWidth="1"/>
    <col min="1287" max="1287" width="1.85546875" style="2" customWidth="1"/>
    <col min="1288" max="1288" width="9.140625" style="2" customWidth="1"/>
    <col min="1289" max="1289" width="2" style="2" customWidth="1"/>
    <col min="1290" max="1290" width="0" style="2" hidden="1" customWidth="1"/>
    <col min="1291" max="1291" width="1" style="2" customWidth="1"/>
    <col min="1292" max="1292" width="31" style="2" customWidth="1"/>
    <col min="1293" max="1293" width="3.42578125" style="2" customWidth="1"/>
    <col min="1294" max="1294" width="3.85546875" style="2" customWidth="1"/>
    <col min="1295" max="1295" width="2.7109375" style="2" customWidth="1"/>
    <col min="1296" max="1296" width="2.85546875" style="2" customWidth="1"/>
    <col min="1297" max="1297" width="3.85546875" style="2" customWidth="1"/>
    <col min="1298" max="1298" width="2.85546875" style="2" customWidth="1"/>
    <col min="1299" max="1299" width="2.42578125" style="2" customWidth="1"/>
    <col min="1300" max="1300" width="1.140625" style="2" customWidth="1"/>
    <col min="1301" max="1301" width="8.140625" style="2" customWidth="1"/>
    <col min="1302" max="1302" width="7.42578125" style="2" customWidth="1"/>
    <col min="1303" max="1303" width="9.28515625" style="2" customWidth="1"/>
    <col min="1304" max="1304" width="11.85546875" style="2" customWidth="1"/>
    <col min="1305" max="1305" width="11.28515625" style="2" bestFit="1" customWidth="1"/>
    <col min="1306" max="1306" width="19.7109375" style="2" customWidth="1"/>
    <col min="1307" max="1307" width="17.42578125" style="2" customWidth="1"/>
    <col min="1308" max="1538" width="9.140625" style="2"/>
    <col min="1539" max="1540" width="3.42578125" style="2" customWidth="1"/>
    <col min="1541" max="1541" width="2.85546875" style="2" customWidth="1"/>
    <col min="1542" max="1542" width="2.28515625" style="2" customWidth="1"/>
    <col min="1543" max="1543" width="1.85546875" style="2" customWidth="1"/>
    <col min="1544" max="1544" width="9.140625" style="2" customWidth="1"/>
    <col min="1545" max="1545" width="2" style="2" customWidth="1"/>
    <col min="1546" max="1546" width="0" style="2" hidden="1" customWidth="1"/>
    <col min="1547" max="1547" width="1" style="2" customWidth="1"/>
    <col min="1548" max="1548" width="31" style="2" customWidth="1"/>
    <col min="1549" max="1549" width="3.42578125" style="2" customWidth="1"/>
    <col min="1550" max="1550" width="3.85546875" style="2" customWidth="1"/>
    <col min="1551" max="1551" width="2.7109375" style="2" customWidth="1"/>
    <col min="1552" max="1552" width="2.85546875" style="2" customWidth="1"/>
    <col min="1553" max="1553" width="3.85546875" style="2" customWidth="1"/>
    <col min="1554" max="1554" width="2.85546875" style="2" customWidth="1"/>
    <col min="1555" max="1555" width="2.42578125" style="2" customWidth="1"/>
    <col min="1556" max="1556" width="1.140625" style="2" customWidth="1"/>
    <col min="1557" max="1557" width="8.140625" style="2" customWidth="1"/>
    <col min="1558" max="1558" width="7.42578125" style="2" customWidth="1"/>
    <col min="1559" max="1559" width="9.28515625" style="2" customWidth="1"/>
    <col min="1560" max="1560" width="11.85546875" style="2" customWidth="1"/>
    <col min="1561" max="1561" width="11.28515625" style="2" bestFit="1" customWidth="1"/>
    <col min="1562" max="1562" width="19.7109375" style="2" customWidth="1"/>
    <col min="1563" max="1563" width="17.42578125" style="2" customWidth="1"/>
    <col min="1564" max="1794" width="9.140625" style="2"/>
    <col min="1795" max="1796" width="3.42578125" style="2" customWidth="1"/>
    <col min="1797" max="1797" width="2.85546875" style="2" customWidth="1"/>
    <col min="1798" max="1798" width="2.28515625" style="2" customWidth="1"/>
    <col min="1799" max="1799" width="1.85546875" style="2" customWidth="1"/>
    <col min="1800" max="1800" width="9.140625" style="2" customWidth="1"/>
    <col min="1801" max="1801" width="2" style="2" customWidth="1"/>
    <col min="1802" max="1802" width="0" style="2" hidden="1" customWidth="1"/>
    <col min="1803" max="1803" width="1" style="2" customWidth="1"/>
    <col min="1804" max="1804" width="31" style="2" customWidth="1"/>
    <col min="1805" max="1805" width="3.42578125" style="2" customWidth="1"/>
    <col min="1806" max="1806" width="3.85546875" style="2" customWidth="1"/>
    <col min="1807" max="1807" width="2.7109375" style="2" customWidth="1"/>
    <col min="1808" max="1808" width="2.85546875" style="2" customWidth="1"/>
    <col min="1809" max="1809" width="3.85546875" style="2" customWidth="1"/>
    <col min="1810" max="1810" width="2.85546875" style="2" customWidth="1"/>
    <col min="1811" max="1811" width="2.42578125" style="2" customWidth="1"/>
    <col min="1812" max="1812" width="1.140625" style="2" customWidth="1"/>
    <col min="1813" max="1813" width="8.140625" style="2" customWidth="1"/>
    <col min="1814" max="1814" width="7.42578125" style="2" customWidth="1"/>
    <col min="1815" max="1815" width="9.28515625" style="2" customWidth="1"/>
    <col min="1816" max="1816" width="11.85546875" style="2" customWidth="1"/>
    <col min="1817" max="1817" width="11.28515625" style="2" bestFit="1" customWidth="1"/>
    <col min="1818" max="1818" width="19.7109375" style="2" customWidth="1"/>
    <col min="1819" max="1819" width="17.42578125" style="2" customWidth="1"/>
    <col min="1820" max="2050" width="9.140625" style="2"/>
    <col min="2051" max="2052" width="3.42578125" style="2" customWidth="1"/>
    <col min="2053" max="2053" width="2.85546875" style="2" customWidth="1"/>
    <col min="2054" max="2054" width="2.28515625" style="2" customWidth="1"/>
    <col min="2055" max="2055" width="1.85546875" style="2" customWidth="1"/>
    <col min="2056" max="2056" width="9.140625" style="2" customWidth="1"/>
    <col min="2057" max="2057" width="2" style="2" customWidth="1"/>
    <col min="2058" max="2058" width="0" style="2" hidden="1" customWidth="1"/>
    <col min="2059" max="2059" width="1" style="2" customWidth="1"/>
    <col min="2060" max="2060" width="31" style="2" customWidth="1"/>
    <col min="2061" max="2061" width="3.42578125" style="2" customWidth="1"/>
    <col min="2062" max="2062" width="3.85546875" style="2" customWidth="1"/>
    <col min="2063" max="2063" width="2.7109375" style="2" customWidth="1"/>
    <col min="2064" max="2064" width="2.85546875" style="2" customWidth="1"/>
    <col min="2065" max="2065" width="3.85546875" style="2" customWidth="1"/>
    <col min="2066" max="2066" width="2.85546875" style="2" customWidth="1"/>
    <col min="2067" max="2067" width="2.42578125" style="2" customWidth="1"/>
    <col min="2068" max="2068" width="1.140625" style="2" customWidth="1"/>
    <col min="2069" max="2069" width="8.140625" style="2" customWidth="1"/>
    <col min="2070" max="2070" width="7.42578125" style="2" customWidth="1"/>
    <col min="2071" max="2071" width="9.28515625" style="2" customWidth="1"/>
    <col min="2072" max="2072" width="11.85546875" style="2" customWidth="1"/>
    <col min="2073" max="2073" width="11.28515625" style="2" bestFit="1" customWidth="1"/>
    <col min="2074" max="2074" width="19.7109375" style="2" customWidth="1"/>
    <col min="2075" max="2075" width="17.42578125" style="2" customWidth="1"/>
    <col min="2076" max="2306" width="9.140625" style="2"/>
    <col min="2307" max="2308" width="3.42578125" style="2" customWidth="1"/>
    <col min="2309" max="2309" width="2.85546875" style="2" customWidth="1"/>
    <col min="2310" max="2310" width="2.28515625" style="2" customWidth="1"/>
    <col min="2311" max="2311" width="1.85546875" style="2" customWidth="1"/>
    <col min="2312" max="2312" width="9.140625" style="2" customWidth="1"/>
    <col min="2313" max="2313" width="2" style="2" customWidth="1"/>
    <col min="2314" max="2314" width="0" style="2" hidden="1" customWidth="1"/>
    <col min="2315" max="2315" width="1" style="2" customWidth="1"/>
    <col min="2316" max="2316" width="31" style="2" customWidth="1"/>
    <col min="2317" max="2317" width="3.42578125" style="2" customWidth="1"/>
    <col min="2318" max="2318" width="3.85546875" style="2" customWidth="1"/>
    <col min="2319" max="2319" width="2.7109375" style="2" customWidth="1"/>
    <col min="2320" max="2320" width="2.85546875" style="2" customWidth="1"/>
    <col min="2321" max="2321" width="3.85546875" style="2" customWidth="1"/>
    <col min="2322" max="2322" width="2.85546875" style="2" customWidth="1"/>
    <col min="2323" max="2323" width="2.42578125" style="2" customWidth="1"/>
    <col min="2324" max="2324" width="1.140625" style="2" customWidth="1"/>
    <col min="2325" max="2325" width="8.140625" style="2" customWidth="1"/>
    <col min="2326" max="2326" width="7.42578125" style="2" customWidth="1"/>
    <col min="2327" max="2327" width="9.28515625" style="2" customWidth="1"/>
    <col min="2328" max="2328" width="11.85546875" style="2" customWidth="1"/>
    <col min="2329" max="2329" width="11.28515625" style="2" bestFit="1" customWidth="1"/>
    <col min="2330" max="2330" width="19.7109375" style="2" customWidth="1"/>
    <col min="2331" max="2331" width="17.42578125" style="2" customWidth="1"/>
    <col min="2332" max="2562" width="9.140625" style="2"/>
    <col min="2563" max="2564" width="3.42578125" style="2" customWidth="1"/>
    <col min="2565" max="2565" width="2.85546875" style="2" customWidth="1"/>
    <col min="2566" max="2566" width="2.28515625" style="2" customWidth="1"/>
    <col min="2567" max="2567" width="1.85546875" style="2" customWidth="1"/>
    <col min="2568" max="2568" width="9.140625" style="2" customWidth="1"/>
    <col min="2569" max="2569" width="2" style="2" customWidth="1"/>
    <col min="2570" max="2570" width="0" style="2" hidden="1" customWidth="1"/>
    <col min="2571" max="2571" width="1" style="2" customWidth="1"/>
    <col min="2572" max="2572" width="31" style="2" customWidth="1"/>
    <col min="2573" max="2573" width="3.42578125" style="2" customWidth="1"/>
    <col min="2574" max="2574" width="3.85546875" style="2" customWidth="1"/>
    <col min="2575" max="2575" width="2.7109375" style="2" customWidth="1"/>
    <col min="2576" max="2576" width="2.85546875" style="2" customWidth="1"/>
    <col min="2577" max="2577" width="3.85546875" style="2" customWidth="1"/>
    <col min="2578" max="2578" width="2.85546875" style="2" customWidth="1"/>
    <col min="2579" max="2579" width="2.42578125" style="2" customWidth="1"/>
    <col min="2580" max="2580" width="1.140625" style="2" customWidth="1"/>
    <col min="2581" max="2581" width="8.140625" style="2" customWidth="1"/>
    <col min="2582" max="2582" width="7.42578125" style="2" customWidth="1"/>
    <col min="2583" max="2583" width="9.28515625" style="2" customWidth="1"/>
    <col min="2584" max="2584" width="11.85546875" style="2" customWidth="1"/>
    <col min="2585" max="2585" width="11.28515625" style="2" bestFit="1" customWidth="1"/>
    <col min="2586" max="2586" width="19.7109375" style="2" customWidth="1"/>
    <col min="2587" max="2587" width="17.42578125" style="2" customWidth="1"/>
    <col min="2588" max="2818" width="9.140625" style="2"/>
    <col min="2819" max="2820" width="3.42578125" style="2" customWidth="1"/>
    <col min="2821" max="2821" width="2.85546875" style="2" customWidth="1"/>
    <col min="2822" max="2822" width="2.28515625" style="2" customWidth="1"/>
    <col min="2823" max="2823" width="1.85546875" style="2" customWidth="1"/>
    <col min="2824" max="2824" width="9.140625" style="2" customWidth="1"/>
    <col min="2825" max="2825" width="2" style="2" customWidth="1"/>
    <col min="2826" max="2826" width="0" style="2" hidden="1" customWidth="1"/>
    <col min="2827" max="2827" width="1" style="2" customWidth="1"/>
    <col min="2828" max="2828" width="31" style="2" customWidth="1"/>
    <col min="2829" max="2829" width="3.42578125" style="2" customWidth="1"/>
    <col min="2830" max="2830" width="3.85546875" style="2" customWidth="1"/>
    <col min="2831" max="2831" width="2.7109375" style="2" customWidth="1"/>
    <col min="2832" max="2832" width="2.85546875" style="2" customWidth="1"/>
    <col min="2833" max="2833" width="3.85546875" style="2" customWidth="1"/>
    <col min="2834" max="2834" width="2.85546875" style="2" customWidth="1"/>
    <col min="2835" max="2835" width="2.42578125" style="2" customWidth="1"/>
    <col min="2836" max="2836" width="1.140625" style="2" customWidth="1"/>
    <col min="2837" max="2837" width="8.140625" style="2" customWidth="1"/>
    <col min="2838" max="2838" width="7.42578125" style="2" customWidth="1"/>
    <col min="2839" max="2839" width="9.28515625" style="2" customWidth="1"/>
    <col min="2840" max="2840" width="11.85546875" style="2" customWidth="1"/>
    <col min="2841" max="2841" width="11.28515625" style="2" bestFit="1" customWidth="1"/>
    <col min="2842" max="2842" width="19.7109375" style="2" customWidth="1"/>
    <col min="2843" max="2843" width="17.42578125" style="2" customWidth="1"/>
    <col min="2844" max="3074" width="9.140625" style="2"/>
    <col min="3075" max="3076" width="3.42578125" style="2" customWidth="1"/>
    <col min="3077" max="3077" width="2.85546875" style="2" customWidth="1"/>
    <col min="3078" max="3078" width="2.28515625" style="2" customWidth="1"/>
    <col min="3079" max="3079" width="1.85546875" style="2" customWidth="1"/>
    <col min="3080" max="3080" width="9.140625" style="2" customWidth="1"/>
    <col min="3081" max="3081" width="2" style="2" customWidth="1"/>
    <col min="3082" max="3082" width="0" style="2" hidden="1" customWidth="1"/>
    <col min="3083" max="3083" width="1" style="2" customWidth="1"/>
    <col min="3084" max="3084" width="31" style="2" customWidth="1"/>
    <col min="3085" max="3085" width="3.42578125" style="2" customWidth="1"/>
    <col min="3086" max="3086" width="3.85546875" style="2" customWidth="1"/>
    <col min="3087" max="3087" width="2.7109375" style="2" customWidth="1"/>
    <col min="3088" max="3088" width="2.85546875" style="2" customWidth="1"/>
    <col min="3089" max="3089" width="3.85546875" style="2" customWidth="1"/>
    <col min="3090" max="3090" width="2.85546875" style="2" customWidth="1"/>
    <col min="3091" max="3091" width="2.42578125" style="2" customWidth="1"/>
    <col min="3092" max="3092" width="1.140625" style="2" customWidth="1"/>
    <col min="3093" max="3093" width="8.140625" style="2" customWidth="1"/>
    <col min="3094" max="3094" width="7.42578125" style="2" customWidth="1"/>
    <col min="3095" max="3095" width="9.28515625" style="2" customWidth="1"/>
    <col min="3096" max="3096" width="11.85546875" style="2" customWidth="1"/>
    <col min="3097" max="3097" width="11.28515625" style="2" bestFit="1" customWidth="1"/>
    <col min="3098" max="3098" width="19.7109375" style="2" customWidth="1"/>
    <col min="3099" max="3099" width="17.42578125" style="2" customWidth="1"/>
    <col min="3100" max="3330" width="9.140625" style="2"/>
    <col min="3331" max="3332" width="3.42578125" style="2" customWidth="1"/>
    <col min="3333" max="3333" width="2.85546875" style="2" customWidth="1"/>
    <col min="3334" max="3334" width="2.28515625" style="2" customWidth="1"/>
    <col min="3335" max="3335" width="1.85546875" style="2" customWidth="1"/>
    <col min="3336" max="3336" width="9.140625" style="2" customWidth="1"/>
    <col min="3337" max="3337" width="2" style="2" customWidth="1"/>
    <col min="3338" max="3338" width="0" style="2" hidden="1" customWidth="1"/>
    <col min="3339" max="3339" width="1" style="2" customWidth="1"/>
    <col min="3340" max="3340" width="31" style="2" customWidth="1"/>
    <col min="3341" max="3341" width="3.42578125" style="2" customWidth="1"/>
    <col min="3342" max="3342" width="3.85546875" style="2" customWidth="1"/>
    <col min="3343" max="3343" width="2.7109375" style="2" customWidth="1"/>
    <col min="3344" max="3344" width="2.85546875" style="2" customWidth="1"/>
    <col min="3345" max="3345" width="3.85546875" style="2" customWidth="1"/>
    <col min="3346" max="3346" width="2.85546875" style="2" customWidth="1"/>
    <col min="3347" max="3347" width="2.42578125" style="2" customWidth="1"/>
    <col min="3348" max="3348" width="1.140625" style="2" customWidth="1"/>
    <col min="3349" max="3349" width="8.140625" style="2" customWidth="1"/>
    <col min="3350" max="3350" width="7.42578125" style="2" customWidth="1"/>
    <col min="3351" max="3351" width="9.28515625" style="2" customWidth="1"/>
    <col min="3352" max="3352" width="11.85546875" style="2" customWidth="1"/>
    <col min="3353" max="3353" width="11.28515625" style="2" bestFit="1" customWidth="1"/>
    <col min="3354" max="3354" width="19.7109375" style="2" customWidth="1"/>
    <col min="3355" max="3355" width="17.42578125" style="2" customWidth="1"/>
    <col min="3356" max="3586" width="9.140625" style="2"/>
    <col min="3587" max="3588" width="3.42578125" style="2" customWidth="1"/>
    <col min="3589" max="3589" width="2.85546875" style="2" customWidth="1"/>
    <col min="3590" max="3590" width="2.28515625" style="2" customWidth="1"/>
    <col min="3591" max="3591" width="1.85546875" style="2" customWidth="1"/>
    <col min="3592" max="3592" width="9.140625" style="2" customWidth="1"/>
    <col min="3593" max="3593" width="2" style="2" customWidth="1"/>
    <col min="3594" max="3594" width="0" style="2" hidden="1" customWidth="1"/>
    <col min="3595" max="3595" width="1" style="2" customWidth="1"/>
    <col min="3596" max="3596" width="31" style="2" customWidth="1"/>
    <col min="3597" max="3597" width="3.42578125" style="2" customWidth="1"/>
    <col min="3598" max="3598" width="3.85546875" style="2" customWidth="1"/>
    <col min="3599" max="3599" width="2.7109375" style="2" customWidth="1"/>
    <col min="3600" max="3600" width="2.85546875" style="2" customWidth="1"/>
    <col min="3601" max="3601" width="3.85546875" style="2" customWidth="1"/>
    <col min="3602" max="3602" width="2.85546875" style="2" customWidth="1"/>
    <col min="3603" max="3603" width="2.42578125" style="2" customWidth="1"/>
    <col min="3604" max="3604" width="1.140625" style="2" customWidth="1"/>
    <col min="3605" max="3605" width="8.140625" style="2" customWidth="1"/>
    <col min="3606" max="3606" width="7.42578125" style="2" customWidth="1"/>
    <col min="3607" max="3607" width="9.28515625" style="2" customWidth="1"/>
    <col min="3608" max="3608" width="11.85546875" style="2" customWidth="1"/>
    <col min="3609" max="3609" width="11.28515625" style="2" bestFit="1" customWidth="1"/>
    <col min="3610" max="3610" width="19.7109375" style="2" customWidth="1"/>
    <col min="3611" max="3611" width="17.42578125" style="2" customWidth="1"/>
    <col min="3612" max="3842" width="9.140625" style="2"/>
    <col min="3843" max="3844" width="3.42578125" style="2" customWidth="1"/>
    <col min="3845" max="3845" width="2.85546875" style="2" customWidth="1"/>
    <col min="3846" max="3846" width="2.28515625" style="2" customWidth="1"/>
    <col min="3847" max="3847" width="1.85546875" style="2" customWidth="1"/>
    <col min="3848" max="3848" width="9.140625" style="2" customWidth="1"/>
    <col min="3849" max="3849" width="2" style="2" customWidth="1"/>
    <col min="3850" max="3850" width="0" style="2" hidden="1" customWidth="1"/>
    <col min="3851" max="3851" width="1" style="2" customWidth="1"/>
    <col min="3852" max="3852" width="31" style="2" customWidth="1"/>
    <col min="3853" max="3853" width="3.42578125" style="2" customWidth="1"/>
    <col min="3854" max="3854" width="3.85546875" style="2" customWidth="1"/>
    <col min="3855" max="3855" width="2.7109375" style="2" customWidth="1"/>
    <col min="3856" max="3856" width="2.85546875" style="2" customWidth="1"/>
    <col min="3857" max="3857" width="3.85546875" style="2" customWidth="1"/>
    <col min="3858" max="3858" width="2.85546875" style="2" customWidth="1"/>
    <col min="3859" max="3859" width="2.42578125" style="2" customWidth="1"/>
    <col min="3860" max="3860" width="1.140625" style="2" customWidth="1"/>
    <col min="3861" max="3861" width="8.140625" style="2" customWidth="1"/>
    <col min="3862" max="3862" width="7.42578125" style="2" customWidth="1"/>
    <col min="3863" max="3863" width="9.28515625" style="2" customWidth="1"/>
    <col min="3864" max="3864" width="11.85546875" style="2" customWidth="1"/>
    <col min="3865" max="3865" width="11.28515625" style="2" bestFit="1" customWidth="1"/>
    <col min="3866" max="3866" width="19.7109375" style="2" customWidth="1"/>
    <col min="3867" max="3867" width="17.42578125" style="2" customWidth="1"/>
    <col min="3868" max="4098" width="9.140625" style="2"/>
    <col min="4099" max="4100" width="3.42578125" style="2" customWidth="1"/>
    <col min="4101" max="4101" width="2.85546875" style="2" customWidth="1"/>
    <col min="4102" max="4102" width="2.28515625" style="2" customWidth="1"/>
    <col min="4103" max="4103" width="1.85546875" style="2" customWidth="1"/>
    <col min="4104" max="4104" width="9.140625" style="2" customWidth="1"/>
    <col min="4105" max="4105" width="2" style="2" customWidth="1"/>
    <col min="4106" max="4106" width="0" style="2" hidden="1" customWidth="1"/>
    <col min="4107" max="4107" width="1" style="2" customWidth="1"/>
    <col min="4108" max="4108" width="31" style="2" customWidth="1"/>
    <col min="4109" max="4109" width="3.42578125" style="2" customWidth="1"/>
    <col min="4110" max="4110" width="3.85546875" style="2" customWidth="1"/>
    <col min="4111" max="4111" width="2.7109375" style="2" customWidth="1"/>
    <col min="4112" max="4112" width="2.85546875" style="2" customWidth="1"/>
    <col min="4113" max="4113" width="3.85546875" style="2" customWidth="1"/>
    <col min="4114" max="4114" width="2.85546875" style="2" customWidth="1"/>
    <col min="4115" max="4115" width="2.42578125" style="2" customWidth="1"/>
    <col min="4116" max="4116" width="1.140625" style="2" customWidth="1"/>
    <col min="4117" max="4117" width="8.140625" style="2" customWidth="1"/>
    <col min="4118" max="4118" width="7.42578125" style="2" customWidth="1"/>
    <col min="4119" max="4119" width="9.28515625" style="2" customWidth="1"/>
    <col min="4120" max="4120" width="11.85546875" style="2" customWidth="1"/>
    <col min="4121" max="4121" width="11.28515625" style="2" bestFit="1" customWidth="1"/>
    <col min="4122" max="4122" width="19.7109375" style="2" customWidth="1"/>
    <col min="4123" max="4123" width="17.42578125" style="2" customWidth="1"/>
    <col min="4124" max="4354" width="9.140625" style="2"/>
    <col min="4355" max="4356" width="3.42578125" style="2" customWidth="1"/>
    <col min="4357" max="4357" width="2.85546875" style="2" customWidth="1"/>
    <col min="4358" max="4358" width="2.28515625" style="2" customWidth="1"/>
    <col min="4359" max="4359" width="1.85546875" style="2" customWidth="1"/>
    <col min="4360" max="4360" width="9.140625" style="2" customWidth="1"/>
    <col min="4361" max="4361" width="2" style="2" customWidth="1"/>
    <col min="4362" max="4362" width="0" style="2" hidden="1" customWidth="1"/>
    <col min="4363" max="4363" width="1" style="2" customWidth="1"/>
    <col min="4364" max="4364" width="31" style="2" customWidth="1"/>
    <col min="4365" max="4365" width="3.42578125" style="2" customWidth="1"/>
    <col min="4366" max="4366" width="3.85546875" style="2" customWidth="1"/>
    <col min="4367" max="4367" width="2.7109375" style="2" customWidth="1"/>
    <col min="4368" max="4368" width="2.85546875" style="2" customWidth="1"/>
    <col min="4369" max="4369" width="3.85546875" style="2" customWidth="1"/>
    <col min="4370" max="4370" width="2.85546875" style="2" customWidth="1"/>
    <col min="4371" max="4371" width="2.42578125" style="2" customWidth="1"/>
    <col min="4372" max="4372" width="1.140625" style="2" customWidth="1"/>
    <col min="4373" max="4373" width="8.140625" style="2" customWidth="1"/>
    <col min="4374" max="4374" width="7.42578125" style="2" customWidth="1"/>
    <col min="4375" max="4375" width="9.28515625" style="2" customWidth="1"/>
    <col min="4376" max="4376" width="11.85546875" style="2" customWidth="1"/>
    <col min="4377" max="4377" width="11.28515625" style="2" bestFit="1" customWidth="1"/>
    <col min="4378" max="4378" width="19.7109375" style="2" customWidth="1"/>
    <col min="4379" max="4379" width="17.42578125" style="2" customWidth="1"/>
    <col min="4380" max="4610" width="9.140625" style="2"/>
    <col min="4611" max="4612" width="3.42578125" style="2" customWidth="1"/>
    <col min="4613" max="4613" width="2.85546875" style="2" customWidth="1"/>
    <col min="4614" max="4614" width="2.28515625" style="2" customWidth="1"/>
    <col min="4615" max="4615" width="1.85546875" style="2" customWidth="1"/>
    <col min="4616" max="4616" width="9.140625" style="2" customWidth="1"/>
    <col min="4617" max="4617" width="2" style="2" customWidth="1"/>
    <col min="4618" max="4618" width="0" style="2" hidden="1" customWidth="1"/>
    <col min="4619" max="4619" width="1" style="2" customWidth="1"/>
    <col min="4620" max="4620" width="31" style="2" customWidth="1"/>
    <col min="4621" max="4621" width="3.42578125" style="2" customWidth="1"/>
    <col min="4622" max="4622" width="3.85546875" style="2" customWidth="1"/>
    <col min="4623" max="4623" width="2.7109375" style="2" customWidth="1"/>
    <col min="4624" max="4624" width="2.85546875" style="2" customWidth="1"/>
    <col min="4625" max="4625" width="3.85546875" style="2" customWidth="1"/>
    <col min="4626" max="4626" width="2.85546875" style="2" customWidth="1"/>
    <col min="4627" max="4627" width="2.42578125" style="2" customWidth="1"/>
    <col min="4628" max="4628" width="1.140625" style="2" customWidth="1"/>
    <col min="4629" max="4629" width="8.140625" style="2" customWidth="1"/>
    <col min="4630" max="4630" width="7.42578125" style="2" customWidth="1"/>
    <col min="4631" max="4631" width="9.28515625" style="2" customWidth="1"/>
    <col min="4632" max="4632" width="11.85546875" style="2" customWidth="1"/>
    <col min="4633" max="4633" width="11.28515625" style="2" bestFit="1" customWidth="1"/>
    <col min="4634" max="4634" width="19.7109375" style="2" customWidth="1"/>
    <col min="4635" max="4635" width="17.42578125" style="2" customWidth="1"/>
    <col min="4636" max="4866" width="9.140625" style="2"/>
    <col min="4867" max="4868" width="3.42578125" style="2" customWidth="1"/>
    <col min="4869" max="4869" width="2.85546875" style="2" customWidth="1"/>
    <col min="4870" max="4870" width="2.28515625" style="2" customWidth="1"/>
    <col min="4871" max="4871" width="1.85546875" style="2" customWidth="1"/>
    <col min="4872" max="4872" width="9.140625" style="2" customWidth="1"/>
    <col min="4873" max="4873" width="2" style="2" customWidth="1"/>
    <col min="4874" max="4874" width="0" style="2" hidden="1" customWidth="1"/>
    <col min="4875" max="4875" width="1" style="2" customWidth="1"/>
    <col min="4876" max="4876" width="31" style="2" customWidth="1"/>
    <col min="4877" max="4877" width="3.42578125" style="2" customWidth="1"/>
    <col min="4878" max="4878" width="3.85546875" style="2" customWidth="1"/>
    <col min="4879" max="4879" width="2.7109375" style="2" customWidth="1"/>
    <col min="4880" max="4880" width="2.85546875" style="2" customWidth="1"/>
    <col min="4881" max="4881" width="3.85546875" style="2" customWidth="1"/>
    <col min="4882" max="4882" width="2.85546875" style="2" customWidth="1"/>
    <col min="4883" max="4883" width="2.42578125" style="2" customWidth="1"/>
    <col min="4884" max="4884" width="1.140625" style="2" customWidth="1"/>
    <col min="4885" max="4885" width="8.140625" style="2" customWidth="1"/>
    <col min="4886" max="4886" width="7.42578125" style="2" customWidth="1"/>
    <col min="4887" max="4887" width="9.28515625" style="2" customWidth="1"/>
    <col min="4888" max="4888" width="11.85546875" style="2" customWidth="1"/>
    <col min="4889" max="4889" width="11.28515625" style="2" bestFit="1" customWidth="1"/>
    <col min="4890" max="4890" width="19.7109375" style="2" customWidth="1"/>
    <col min="4891" max="4891" width="17.42578125" style="2" customWidth="1"/>
    <col min="4892" max="5122" width="9.140625" style="2"/>
    <col min="5123" max="5124" width="3.42578125" style="2" customWidth="1"/>
    <col min="5125" max="5125" width="2.85546875" style="2" customWidth="1"/>
    <col min="5126" max="5126" width="2.28515625" style="2" customWidth="1"/>
    <col min="5127" max="5127" width="1.85546875" style="2" customWidth="1"/>
    <col min="5128" max="5128" width="9.140625" style="2" customWidth="1"/>
    <col min="5129" max="5129" width="2" style="2" customWidth="1"/>
    <col min="5130" max="5130" width="0" style="2" hidden="1" customWidth="1"/>
    <col min="5131" max="5131" width="1" style="2" customWidth="1"/>
    <col min="5132" max="5132" width="31" style="2" customWidth="1"/>
    <col min="5133" max="5133" width="3.42578125" style="2" customWidth="1"/>
    <col min="5134" max="5134" width="3.85546875" style="2" customWidth="1"/>
    <col min="5135" max="5135" width="2.7109375" style="2" customWidth="1"/>
    <col min="5136" max="5136" width="2.85546875" style="2" customWidth="1"/>
    <col min="5137" max="5137" width="3.85546875" style="2" customWidth="1"/>
    <col min="5138" max="5138" width="2.85546875" style="2" customWidth="1"/>
    <col min="5139" max="5139" width="2.42578125" style="2" customWidth="1"/>
    <col min="5140" max="5140" width="1.140625" style="2" customWidth="1"/>
    <col min="5141" max="5141" width="8.140625" style="2" customWidth="1"/>
    <col min="5142" max="5142" width="7.42578125" style="2" customWidth="1"/>
    <col min="5143" max="5143" width="9.28515625" style="2" customWidth="1"/>
    <col min="5144" max="5144" width="11.85546875" style="2" customWidth="1"/>
    <col min="5145" max="5145" width="11.28515625" style="2" bestFit="1" customWidth="1"/>
    <col min="5146" max="5146" width="19.7109375" style="2" customWidth="1"/>
    <col min="5147" max="5147" width="17.42578125" style="2" customWidth="1"/>
    <col min="5148" max="5378" width="9.140625" style="2"/>
    <col min="5379" max="5380" width="3.42578125" style="2" customWidth="1"/>
    <col min="5381" max="5381" width="2.85546875" style="2" customWidth="1"/>
    <col min="5382" max="5382" width="2.28515625" style="2" customWidth="1"/>
    <col min="5383" max="5383" width="1.85546875" style="2" customWidth="1"/>
    <col min="5384" max="5384" width="9.140625" style="2" customWidth="1"/>
    <col min="5385" max="5385" width="2" style="2" customWidth="1"/>
    <col min="5386" max="5386" width="0" style="2" hidden="1" customWidth="1"/>
    <col min="5387" max="5387" width="1" style="2" customWidth="1"/>
    <col min="5388" max="5388" width="31" style="2" customWidth="1"/>
    <col min="5389" max="5389" width="3.42578125" style="2" customWidth="1"/>
    <col min="5390" max="5390" width="3.85546875" style="2" customWidth="1"/>
    <col min="5391" max="5391" width="2.7109375" style="2" customWidth="1"/>
    <col min="5392" max="5392" width="2.85546875" style="2" customWidth="1"/>
    <col min="5393" max="5393" width="3.85546875" style="2" customWidth="1"/>
    <col min="5394" max="5394" width="2.85546875" style="2" customWidth="1"/>
    <col min="5395" max="5395" width="2.42578125" style="2" customWidth="1"/>
    <col min="5396" max="5396" width="1.140625" style="2" customWidth="1"/>
    <col min="5397" max="5397" width="8.140625" style="2" customWidth="1"/>
    <col min="5398" max="5398" width="7.42578125" style="2" customWidth="1"/>
    <col min="5399" max="5399" width="9.28515625" style="2" customWidth="1"/>
    <col min="5400" max="5400" width="11.85546875" style="2" customWidth="1"/>
    <col min="5401" max="5401" width="11.28515625" style="2" bestFit="1" customWidth="1"/>
    <col min="5402" max="5402" width="19.7109375" style="2" customWidth="1"/>
    <col min="5403" max="5403" width="17.42578125" style="2" customWidth="1"/>
    <col min="5404" max="5634" width="9.140625" style="2"/>
    <col min="5635" max="5636" width="3.42578125" style="2" customWidth="1"/>
    <col min="5637" max="5637" width="2.85546875" style="2" customWidth="1"/>
    <col min="5638" max="5638" width="2.28515625" style="2" customWidth="1"/>
    <col min="5639" max="5639" width="1.85546875" style="2" customWidth="1"/>
    <col min="5640" max="5640" width="9.140625" style="2" customWidth="1"/>
    <col min="5641" max="5641" width="2" style="2" customWidth="1"/>
    <col min="5642" max="5642" width="0" style="2" hidden="1" customWidth="1"/>
    <col min="5643" max="5643" width="1" style="2" customWidth="1"/>
    <col min="5644" max="5644" width="31" style="2" customWidth="1"/>
    <col min="5645" max="5645" width="3.42578125" style="2" customWidth="1"/>
    <col min="5646" max="5646" width="3.85546875" style="2" customWidth="1"/>
    <col min="5647" max="5647" width="2.7109375" style="2" customWidth="1"/>
    <col min="5648" max="5648" width="2.85546875" style="2" customWidth="1"/>
    <col min="5649" max="5649" width="3.85546875" style="2" customWidth="1"/>
    <col min="5650" max="5650" width="2.85546875" style="2" customWidth="1"/>
    <col min="5651" max="5651" width="2.42578125" style="2" customWidth="1"/>
    <col min="5652" max="5652" width="1.140625" style="2" customWidth="1"/>
    <col min="5653" max="5653" width="8.140625" style="2" customWidth="1"/>
    <col min="5654" max="5654" width="7.42578125" style="2" customWidth="1"/>
    <col min="5655" max="5655" width="9.28515625" style="2" customWidth="1"/>
    <col min="5656" max="5656" width="11.85546875" style="2" customWidth="1"/>
    <col min="5657" max="5657" width="11.28515625" style="2" bestFit="1" customWidth="1"/>
    <col min="5658" max="5658" width="19.7109375" style="2" customWidth="1"/>
    <col min="5659" max="5659" width="17.42578125" style="2" customWidth="1"/>
    <col min="5660" max="5890" width="9.140625" style="2"/>
    <col min="5891" max="5892" width="3.42578125" style="2" customWidth="1"/>
    <col min="5893" max="5893" width="2.85546875" style="2" customWidth="1"/>
    <col min="5894" max="5894" width="2.28515625" style="2" customWidth="1"/>
    <col min="5895" max="5895" width="1.85546875" style="2" customWidth="1"/>
    <col min="5896" max="5896" width="9.140625" style="2" customWidth="1"/>
    <col min="5897" max="5897" width="2" style="2" customWidth="1"/>
    <col min="5898" max="5898" width="0" style="2" hidden="1" customWidth="1"/>
    <col min="5899" max="5899" width="1" style="2" customWidth="1"/>
    <col min="5900" max="5900" width="31" style="2" customWidth="1"/>
    <col min="5901" max="5901" width="3.42578125" style="2" customWidth="1"/>
    <col min="5902" max="5902" width="3.85546875" style="2" customWidth="1"/>
    <col min="5903" max="5903" width="2.7109375" style="2" customWidth="1"/>
    <col min="5904" max="5904" width="2.85546875" style="2" customWidth="1"/>
    <col min="5905" max="5905" width="3.85546875" style="2" customWidth="1"/>
    <col min="5906" max="5906" width="2.85546875" style="2" customWidth="1"/>
    <col min="5907" max="5907" width="2.42578125" style="2" customWidth="1"/>
    <col min="5908" max="5908" width="1.140625" style="2" customWidth="1"/>
    <col min="5909" max="5909" width="8.140625" style="2" customWidth="1"/>
    <col min="5910" max="5910" width="7.42578125" style="2" customWidth="1"/>
    <col min="5911" max="5911" width="9.28515625" style="2" customWidth="1"/>
    <col min="5912" max="5912" width="11.85546875" style="2" customWidth="1"/>
    <col min="5913" max="5913" width="11.28515625" style="2" bestFit="1" customWidth="1"/>
    <col min="5914" max="5914" width="19.7109375" style="2" customWidth="1"/>
    <col min="5915" max="5915" width="17.42578125" style="2" customWidth="1"/>
    <col min="5916" max="6146" width="9.140625" style="2"/>
    <col min="6147" max="6148" width="3.42578125" style="2" customWidth="1"/>
    <col min="6149" max="6149" width="2.85546875" style="2" customWidth="1"/>
    <col min="6150" max="6150" width="2.28515625" style="2" customWidth="1"/>
    <col min="6151" max="6151" width="1.85546875" style="2" customWidth="1"/>
    <col min="6152" max="6152" width="9.140625" style="2" customWidth="1"/>
    <col min="6153" max="6153" width="2" style="2" customWidth="1"/>
    <col min="6154" max="6154" width="0" style="2" hidden="1" customWidth="1"/>
    <col min="6155" max="6155" width="1" style="2" customWidth="1"/>
    <col min="6156" max="6156" width="31" style="2" customWidth="1"/>
    <col min="6157" max="6157" width="3.42578125" style="2" customWidth="1"/>
    <col min="6158" max="6158" width="3.85546875" style="2" customWidth="1"/>
    <col min="6159" max="6159" width="2.7109375" style="2" customWidth="1"/>
    <col min="6160" max="6160" width="2.85546875" style="2" customWidth="1"/>
    <col min="6161" max="6161" width="3.85546875" style="2" customWidth="1"/>
    <col min="6162" max="6162" width="2.85546875" style="2" customWidth="1"/>
    <col min="6163" max="6163" width="2.42578125" style="2" customWidth="1"/>
    <col min="6164" max="6164" width="1.140625" style="2" customWidth="1"/>
    <col min="6165" max="6165" width="8.140625" style="2" customWidth="1"/>
    <col min="6166" max="6166" width="7.42578125" style="2" customWidth="1"/>
    <col min="6167" max="6167" width="9.28515625" style="2" customWidth="1"/>
    <col min="6168" max="6168" width="11.85546875" style="2" customWidth="1"/>
    <col min="6169" max="6169" width="11.28515625" style="2" bestFit="1" customWidth="1"/>
    <col min="6170" max="6170" width="19.7109375" style="2" customWidth="1"/>
    <col min="6171" max="6171" width="17.42578125" style="2" customWidth="1"/>
    <col min="6172" max="6402" width="9.140625" style="2"/>
    <col min="6403" max="6404" width="3.42578125" style="2" customWidth="1"/>
    <col min="6405" max="6405" width="2.85546875" style="2" customWidth="1"/>
    <col min="6406" max="6406" width="2.28515625" style="2" customWidth="1"/>
    <col min="6407" max="6407" width="1.85546875" style="2" customWidth="1"/>
    <col min="6408" max="6408" width="9.140625" style="2" customWidth="1"/>
    <col min="6409" max="6409" width="2" style="2" customWidth="1"/>
    <col min="6410" max="6410" width="0" style="2" hidden="1" customWidth="1"/>
    <col min="6411" max="6411" width="1" style="2" customWidth="1"/>
    <col min="6412" max="6412" width="31" style="2" customWidth="1"/>
    <col min="6413" max="6413" width="3.42578125" style="2" customWidth="1"/>
    <col min="6414" max="6414" width="3.85546875" style="2" customWidth="1"/>
    <col min="6415" max="6415" width="2.7109375" style="2" customWidth="1"/>
    <col min="6416" max="6416" width="2.85546875" style="2" customWidth="1"/>
    <col min="6417" max="6417" width="3.85546875" style="2" customWidth="1"/>
    <col min="6418" max="6418" width="2.85546875" style="2" customWidth="1"/>
    <col min="6419" max="6419" width="2.42578125" style="2" customWidth="1"/>
    <col min="6420" max="6420" width="1.140625" style="2" customWidth="1"/>
    <col min="6421" max="6421" width="8.140625" style="2" customWidth="1"/>
    <col min="6422" max="6422" width="7.42578125" style="2" customWidth="1"/>
    <col min="6423" max="6423" width="9.28515625" style="2" customWidth="1"/>
    <col min="6424" max="6424" width="11.85546875" style="2" customWidth="1"/>
    <col min="6425" max="6425" width="11.28515625" style="2" bestFit="1" customWidth="1"/>
    <col min="6426" max="6426" width="19.7109375" style="2" customWidth="1"/>
    <col min="6427" max="6427" width="17.42578125" style="2" customWidth="1"/>
    <col min="6428" max="6658" width="9.140625" style="2"/>
    <col min="6659" max="6660" width="3.42578125" style="2" customWidth="1"/>
    <col min="6661" max="6661" width="2.85546875" style="2" customWidth="1"/>
    <col min="6662" max="6662" width="2.28515625" style="2" customWidth="1"/>
    <col min="6663" max="6663" width="1.85546875" style="2" customWidth="1"/>
    <col min="6664" max="6664" width="9.140625" style="2" customWidth="1"/>
    <col min="6665" max="6665" width="2" style="2" customWidth="1"/>
    <col min="6666" max="6666" width="0" style="2" hidden="1" customWidth="1"/>
    <col min="6667" max="6667" width="1" style="2" customWidth="1"/>
    <col min="6668" max="6668" width="31" style="2" customWidth="1"/>
    <col min="6669" max="6669" width="3.42578125" style="2" customWidth="1"/>
    <col min="6670" max="6670" width="3.85546875" style="2" customWidth="1"/>
    <col min="6671" max="6671" width="2.7109375" style="2" customWidth="1"/>
    <col min="6672" max="6672" width="2.85546875" style="2" customWidth="1"/>
    <col min="6673" max="6673" width="3.85546875" style="2" customWidth="1"/>
    <col min="6674" max="6674" width="2.85546875" style="2" customWidth="1"/>
    <col min="6675" max="6675" width="2.42578125" style="2" customWidth="1"/>
    <col min="6676" max="6676" width="1.140625" style="2" customWidth="1"/>
    <col min="6677" max="6677" width="8.140625" style="2" customWidth="1"/>
    <col min="6678" max="6678" width="7.42578125" style="2" customWidth="1"/>
    <col min="6679" max="6679" width="9.28515625" style="2" customWidth="1"/>
    <col min="6680" max="6680" width="11.85546875" style="2" customWidth="1"/>
    <col min="6681" max="6681" width="11.28515625" style="2" bestFit="1" customWidth="1"/>
    <col min="6682" max="6682" width="19.7109375" style="2" customWidth="1"/>
    <col min="6683" max="6683" width="17.42578125" style="2" customWidth="1"/>
    <col min="6684" max="6914" width="9.140625" style="2"/>
    <col min="6915" max="6916" width="3.42578125" style="2" customWidth="1"/>
    <col min="6917" max="6917" width="2.85546875" style="2" customWidth="1"/>
    <col min="6918" max="6918" width="2.28515625" style="2" customWidth="1"/>
    <col min="6919" max="6919" width="1.85546875" style="2" customWidth="1"/>
    <col min="6920" max="6920" width="9.140625" style="2" customWidth="1"/>
    <col min="6921" max="6921" width="2" style="2" customWidth="1"/>
    <col min="6922" max="6922" width="0" style="2" hidden="1" customWidth="1"/>
    <col min="6923" max="6923" width="1" style="2" customWidth="1"/>
    <col min="6924" max="6924" width="31" style="2" customWidth="1"/>
    <col min="6925" max="6925" width="3.42578125" style="2" customWidth="1"/>
    <col min="6926" max="6926" width="3.85546875" style="2" customWidth="1"/>
    <col min="6927" max="6927" width="2.7109375" style="2" customWidth="1"/>
    <col min="6928" max="6928" width="2.85546875" style="2" customWidth="1"/>
    <col min="6929" max="6929" width="3.85546875" style="2" customWidth="1"/>
    <col min="6930" max="6930" width="2.85546875" style="2" customWidth="1"/>
    <col min="6931" max="6931" width="2.42578125" style="2" customWidth="1"/>
    <col min="6932" max="6932" width="1.140625" style="2" customWidth="1"/>
    <col min="6933" max="6933" width="8.140625" style="2" customWidth="1"/>
    <col min="6934" max="6934" width="7.42578125" style="2" customWidth="1"/>
    <col min="6935" max="6935" width="9.28515625" style="2" customWidth="1"/>
    <col min="6936" max="6936" width="11.85546875" style="2" customWidth="1"/>
    <col min="6937" max="6937" width="11.28515625" style="2" bestFit="1" customWidth="1"/>
    <col min="6938" max="6938" width="19.7109375" style="2" customWidth="1"/>
    <col min="6939" max="6939" width="17.42578125" style="2" customWidth="1"/>
    <col min="6940" max="7170" width="9.140625" style="2"/>
    <col min="7171" max="7172" width="3.42578125" style="2" customWidth="1"/>
    <col min="7173" max="7173" width="2.85546875" style="2" customWidth="1"/>
    <col min="7174" max="7174" width="2.28515625" style="2" customWidth="1"/>
    <col min="7175" max="7175" width="1.85546875" style="2" customWidth="1"/>
    <col min="7176" max="7176" width="9.140625" style="2" customWidth="1"/>
    <col min="7177" max="7177" width="2" style="2" customWidth="1"/>
    <col min="7178" max="7178" width="0" style="2" hidden="1" customWidth="1"/>
    <col min="7179" max="7179" width="1" style="2" customWidth="1"/>
    <col min="7180" max="7180" width="31" style="2" customWidth="1"/>
    <col min="7181" max="7181" width="3.42578125" style="2" customWidth="1"/>
    <col min="7182" max="7182" width="3.85546875" style="2" customWidth="1"/>
    <col min="7183" max="7183" width="2.7109375" style="2" customWidth="1"/>
    <col min="7184" max="7184" width="2.85546875" style="2" customWidth="1"/>
    <col min="7185" max="7185" width="3.85546875" style="2" customWidth="1"/>
    <col min="7186" max="7186" width="2.85546875" style="2" customWidth="1"/>
    <col min="7187" max="7187" width="2.42578125" style="2" customWidth="1"/>
    <col min="7188" max="7188" width="1.140625" style="2" customWidth="1"/>
    <col min="7189" max="7189" width="8.140625" style="2" customWidth="1"/>
    <col min="7190" max="7190" width="7.42578125" style="2" customWidth="1"/>
    <col min="7191" max="7191" width="9.28515625" style="2" customWidth="1"/>
    <col min="7192" max="7192" width="11.85546875" style="2" customWidth="1"/>
    <col min="7193" max="7193" width="11.28515625" style="2" bestFit="1" customWidth="1"/>
    <col min="7194" max="7194" width="19.7109375" style="2" customWidth="1"/>
    <col min="7195" max="7195" width="17.42578125" style="2" customWidth="1"/>
    <col min="7196" max="7426" width="9.140625" style="2"/>
    <col min="7427" max="7428" width="3.42578125" style="2" customWidth="1"/>
    <col min="7429" max="7429" width="2.85546875" style="2" customWidth="1"/>
    <col min="7430" max="7430" width="2.28515625" style="2" customWidth="1"/>
    <col min="7431" max="7431" width="1.85546875" style="2" customWidth="1"/>
    <col min="7432" max="7432" width="9.140625" style="2" customWidth="1"/>
    <col min="7433" max="7433" width="2" style="2" customWidth="1"/>
    <col min="7434" max="7434" width="0" style="2" hidden="1" customWidth="1"/>
    <col min="7435" max="7435" width="1" style="2" customWidth="1"/>
    <col min="7436" max="7436" width="31" style="2" customWidth="1"/>
    <col min="7437" max="7437" width="3.42578125" style="2" customWidth="1"/>
    <col min="7438" max="7438" width="3.85546875" style="2" customWidth="1"/>
    <col min="7439" max="7439" width="2.7109375" style="2" customWidth="1"/>
    <col min="7440" max="7440" width="2.85546875" style="2" customWidth="1"/>
    <col min="7441" max="7441" width="3.85546875" style="2" customWidth="1"/>
    <col min="7442" max="7442" width="2.85546875" style="2" customWidth="1"/>
    <col min="7443" max="7443" width="2.42578125" style="2" customWidth="1"/>
    <col min="7444" max="7444" width="1.140625" style="2" customWidth="1"/>
    <col min="7445" max="7445" width="8.140625" style="2" customWidth="1"/>
    <col min="7446" max="7446" width="7.42578125" style="2" customWidth="1"/>
    <col min="7447" max="7447" width="9.28515625" style="2" customWidth="1"/>
    <col min="7448" max="7448" width="11.85546875" style="2" customWidth="1"/>
    <col min="7449" max="7449" width="11.28515625" style="2" bestFit="1" customWidth="1"/>
    <col min="7450" max="7450" width="19.7109375" style="2" customWidth="1"/>
    <col min="7451" max="7451" width="17.42578125" style="2" customWidth="1"/>
    <col min="7452" max="7682" width="9.140625" style="2"/>
    <col min="7683" max="7684" width="3.42578125" style="2" customWidth="1"/>
    <col min="7685" max="7685" width="2.85546875" style="2" customWidth="1"/>
    <col min="7686" max="7686" width="2.28515625" style="2" customWidth="1"/>
    <col min="7687" max="7687" width="1.85546875" style="2" customWidth="1"/>
    <col min="7688" max="7688" width="9.140625" style="2" customWidth="1"/>
    <col min="7689" max="7689" width="2" style="2" customWidth="1"/>
    <col min="7690" max="7690" width="0" style="2" hidden="1" customWidth="1"/>
    <col min="7691" max="7691" width="1" style="2" customWidth="1"/>
    <col min="7692" max="7692" width="31" style="2" customWidth="1"/>
    <col min="7693" max="7693" width="3.42578125" style="2" customWidth="1"/>
    <col min="7694" max="7694" width="3.85546875" style="2" customWidth="1"/>
    <col min="7695" max="7695" width="2.7109375" style="2" customWidth="1"/>
    <col min="7696" max="7696" width="2.85546875" style="2" customWidth="1"/>
    <col min="7697" max="7697" width="3.85546875" style="2" customWidth="1"/>
    <col min="7698" max="7698" width="2.85546875" style="2" customWidth="1"/>
    <col min="7699" max="7699" width="2.42578125" style="2" customWidth="1"/>
    <col min="7700" max="7700" width="1.140625" style="2" customWidth="1"/>
    <col min="7701" max="7701" width="8.140625" style="2" customWidth="1"/>
    <col min="7702" max="7702" width="7.42578125" style="2" customWidth="1"/>
    <col min="7703" max="7703" width="9.28515625" style="2" customWidth="1"/>
    <col min="7704" max="7704" width="11.85546875" style="2" customWidth="1"/>
    <col min="7705" max="7705" width="11.28515625" style="2" bestFit="1" customWidth="1"/>
    <col min="7706" max="7706" width="19.7109375" style="2" customWidth="1"/>
    <col min="7707" max="7707" width="17.42578125" style="2" customWidth="1"/>
    <col min="7708" max="7938" width="9.140625" style="2"/>
    <col min="7939" max="7940" width="3.42578125" style="2" customWidth="1"/>
    <col min="7941" max="7941" width="2.85546875" style="2" customWidth="1"/>
    <col min="7942" max="7942" width="2.28515625" style="2" customWidth="1"/>
    <col min="7943" max="7943" width="1.85546875" style="2" customWidth="1"/>
    <col min="7944" max="7944" width="9.140625" style="2" customWidth="1"/>
    <col min="7945" max="7945" width="2" style="2" customWidth="1"/>
    <col min="7946" max="7946" width="0" style="2" hidden="1" customWidth="1"/>
    <col min="7947" max="7947" width="1" style="2" customWidth="1"/>
    <col min="7948" max="7948" width="31" style="2" customWidth="1"/>
    <col min="7949" max="7949" width="3.42578125" style="2" customWidth="1"/>
    <col min="7950" max="7950" width="3.85546875" style="2" customWidth="1"/>
    <col min="7951" max="7951" width="2.7109375" style="2" customWidth="1"/>
    <col min="7952" max="7952" width="2.85546875" style="2" customWidth="1"/>
    <col min="7953" max="7953" width="3.85546875" style="2" customWidth="1"/>
    <col min="7954" max="7954" width="2.85546875" style="2" customWidth="1"/>
    <col min="7955" max="7955" width="2.42578125" style="2" customWidth="1"/>
    <col min="7956" max="7956" width="1.140625" style="2" customWidth="1"/>
    <col min="7957" max="7957" width="8.140625" style="2" customWidth="1"/>
    <col min="7958" max="7958" width="7.42578125" style="2" customWidth="1"/>
    <col min="7959" max="7959" width="9.28515625" style="2" customWidth="1"/>
    <col min="7960" max="7960" width="11.85546875" style="2" customWidth="1"/>
    <col min="7961" max="7961" width="11.28515625" style="2" bestFit="1" customWidth="1"/>
    <col min="7962" max="7962" width="19.7109375" style="2" customWidth="1"/>
    <col min="7963" max="7963" width="17.42578125" style="2" customWidth="1"/>
    <col min="7964" max="8194" width="9.140625" style="2"/>
    <col min="8195" max="8196" width="3.42578125" style="2" customWidth="1"/>
    <col min="8197" max="8197" width="2.85546875" style="2" customWidth="1"/>
    <col min="8198" max="8198" width="2.28515625" style="2" customWidth="1"/>
    <col min="8199" max="8199" width="1.85546875" style="2" customWidth="1"/>
    <col min="8200" max="8200" width="9.140625" style="2" customWidth="1"/>
    <col min="8201" max="8201" width="2" style="2" customWidth="1"/>
    <col min="8202" max="8202" width="0" style="2" hidden="1" customWidth="1"/>
    <col min="8203" max="8203" width="1" style="2" customWidth="1"/>
    <col min="8204" max="8204" width="31" style="2" customWidth="1"/>
    <col min="8205" max="8205" width="3.42578125" style="2" customWidth="1"/>
    <col min="8206" max="8206" width="3.85546875" style="2" customWidth="1"/>
    <col min="8207" max="8207" width="2.7109375" style="2" customWidth="1"/>
    <col min="8208" max="8208" width="2.85546875" style="2" customWidth="1"/>
    <col min="8209" max="8209" width="3.85546875" style="2" customWidth="1"/>
    <col min="8210" max="8210" width="2.85546875" style="2" customWidth="1"/>
    <col min="8211" max="8211" width="2.42578125" style="2" customWidth="1"/>
    <col min="8212" max="8212" width="1.140625" style="2" customWidth="1"/>
    <col min="8213" max="8213" width="8.140625" style="2" customWidth="1"/>
    <col min="8214" max="8214" width="7.42578125" style="2" customWidth="1"/>
    <col min="8215" max="8215" width="9.28515625" style="2" customWidth="1"/>
    <col min="8216" max="8216" width="11.85546875" style="2" customWidth="1"/>
    <col min="8217" max="8217" width="11.28515625" style="2" bestFit="1" customWidth="1"/>
    <col min="8218" max="8218" width="19.7109375" style="2" customWidth="1"/>
    <col min="8219" max="8219" width="17.42578125" style="2" customWidth="1"/>
    <col min="8220" max="8450" width="9.140625" style="2"/>
    <col min="8451" max="8452" width="3.42578125" style="2" customWidth="1"/>
    <col min="8453" max="8453" width="2.85546875" style="2" customWidth="1"/>
    <col min="8454" max="8454" width="2.28515625" style="2" customWidth="1"/>
    <col min="8455" max="8455" width="1.85546875" style="2" customWidth="1"/>
    <col min="8456" max="8456" width="9.140625" style="2" customWidth="1"/>
    <col min="8457" max="8457" width="2" style="2" customWidth="1"/>
    <col min="8458" max="8458" width="0" style="2" hidden="1" customWidth="1"/>
    <col min="8459" max="8459" width="1" style="2" customWidth="1"/>
    <col min="8460" max="8460" width="31" style="2" customWidth="1"/>
    <col min="8461" max="8461" width="3.42578125" style="2" customWidth="1"/>
    <col min="8462" max="8462" width="3.85546875" style="2" customWidth="1"/>
    <col min="8463" max="8463" width="2.7109375" style="2" customWidth="1"/>
    <col min="8464" max="8464" width="2.85546875" style="2" customWidth="1"/>
    <col min="8465" max="8465" width="3.85546875" style="2" customWidth="1"/>
    <col min="8466" max="8466" width="2.85546875" style="2" customWidth="1"/>
    <col min="8467" max="8467" width="2.42578125" style="2" customWidth="1"/>
    <col min="8468" max="8468" width="1.140625" style="2" customWidth="1"/>
    <col min="8469" max="8469" width="8.140625" style="2" customWidth="1"/>
    <col min="8470" max="8470" width="7.42578125" style="2" customWidth="1"/>
    <col min="8471" max="8471" width="9.28515625" style="2" customWidth="1"/>
    <col min="8472" max="8472" width="11.85546875" style="2" customWidth="1"/>
    <col min="8473" max="8473" width="11.28515625" style="2" bestFit="1" customWidth="1"/>
    <col min="8474" max="8474" width="19.7109375" style="2" customWidth="1"/>
    <col min="8475" max="8475" width="17.42578125" style="2" customWidth="1"/>
    <col min="8476" max="8706" width="9.140625" style="2"/>
    <col min="8707" max="8708" width="3.42578125" style="2" customWidth="1"/>
    <col min="8709" max="8709" width="2.85546875" style="2" customWidth="1"/>
    <col min="8710" max="8710" width="2.28515625" style="2" customWidth="1"/>
    <col min="8711" max="8711" width="1.85546875" style="2" customWidth="1"/>
    <col min="8712" max="8712" width="9.140625" style="2" customWidth="1"/>
    <col min="8713" max="8713" width="2" style="2" customWidth="1"/>
    <col min="8714" max="8714" width="0" style="2" hidden="1" customWidth="1"/>
    <col min="8715" max="8715" width="1" style="2" customWidth="1"/>
    <col min="8716" max="8716" width="31" style="2" customWidth="1"/>
    <col min="8717" max="8717" width="3.42578125" style="2" customWidth="1"/>
    <col min="8718" max="8718" width="3.85546875" style="2" customWidth="1"/>
    <col min="8719" max="8719" width="2.7109375" style="2" customWidth="1"/>
    <col min="8720" max="8720" width="2.85546875" style="2" customWidth="1"/>
    <col min="8721" max="8721" width="3.85546875" style="2" customWidth="1"/>
    <col min="8722" max="8722" width="2.85546875" style="2" customWidth="1"/>
    <col min="8723" max="8723" width="2.42578125" style="2" customWidth="1"/>
    <col min="8724" max="8724" width="1.140625" style="2" customWidth="1"/>
    <col min="8725" max="8725" width="8.140625" style="2" customWidth="1"/>
    <col min="8726" max="8726" width="7.42578125" style="2" customWidth="1"/>
    <col min="8727" max="8727" width="9.28515625" style="2" customWidth="1"/>
    <col min="8728" max="8728" width="11.85546875" style="2" customWidth="1"/>
    <col min="8729" max="8729" width="11.28515625" style="2" bestFit="1" customWidth="1"/>
    <col min="8730" max="8730" width="19.7109375" style="2" customWidth="1"/>
    <col min="8731" max="8731" width="17.42578125" style="2" customWidth="1"/>
    <col min="8732" max="8962" width="9.140625" style="2"/>
    <col min="8963" max="8964" width="3.42578125" style="2" customWidth="1"/>
    <col min="8965" max="8965" width="2.85546875" style="2" customWidth="1"/>
    <col min="8966" max="8966" width="2.28515625" style="2" customWidth="1"/>
    <col min="8967" max="8967" width="1.85546875" style="2" customWidth="1"/>
    <col min="8968" max="8968" width="9.140625" style="2" customWidth="1"/>
    <col min="8969" max="8969" width="2" style="2" customWidth="1"/>
    <col min="8970" max="8970" width="0" style="2" hidden="1" customWidth="1"/>
    <col min="8971" max="8971" width="1" style="2" customWidth="1"/>
    <col min="8972" max="8972" width="31" style="2" customWidth="1"/>
    <col min="8973" max="8973" width="3.42578125" style="2" customWidth="1"/>
    <col min="8974" max="8974" width="3.85546875" style="2" customWidth="1"/>
    <col min="8975" max="8975" width="2.7109375" style="2" customWidth="1"/>
    <col min="8976" max="8976" width="2.85546875" style="2" customWidth="1"/>
    <col min="8977" max="8977" width="3.85546875" style="2" customWidth="1"/>
    <col min="8978" max="8978" width="2.85546875" style="2" customWidth="1"/>
    <col min="8979" max="8979" width="2.42578125" style="2" customWidth="1"/>
    <col min="8980" max="8980" width="1.140625" style="2" customWidth="1"/>
    <col min="8981" max="8981" width="8.140625" style="2" customWidth="1"/>
    <col min="8982" max="8982" width="7.42578125" style="2" customWidth="1"/>
    <col min="8983" max="8983" width="9.28515625" style="2" customWidth="1"/>
    <col min="8984" max="8984" width="11.85546875" style="2" customWidth="1"/>
    <col min="8985" max="8985" width="11.28515625" style="2" bestFit="1" customWidth="1"/>
    <col min="8986" max="8986" width="19.7109375" style="2" customWidth="1"/>
    <col min="8987" max="8987" width="17.42578125" style="2" customWidth="1"/>
    <col min="8988" max="9218" width="9.140625" style="2"/>
    <col min="9219" max="9220" width="3.42578125" style="2" customWidth="1"/>
    <col min="9221" max="9221" width="2.85546875" style="2" customWidth="1"/>
    <col min="9222" max="9222" width="2.28515625" style="2" customWidth="1"/>
    <col min="9223" max="9223" width="1.85546875" style="2" customWidth="1"/>
    <col min="9224" max="9224" width="9.140625" style="2" customWidth="1"/>
    <col min="9225" max="9225" width="2" style="2" customWidth="1"/>
    <col min="9226" max="9226" width="0" style="2" hidden="1" customWidth="1"/>
    <col min="9227" max="9227" width="1" style="2" customWidth="1"/>
    <col min="9228" max="9228" width="31" style="2" customWidth="1"/>
    <col min="9229" max="9229" width="3.42578125" style="2" customWidth="1"/>
    <col min="9230" max="9230" width="3.85546875" style="2" customWidth="1"/>
    <col min="9231" max="9231" width="2.7109375" style="2" customWidth="1"/>
    <col min="9232" max="9232" width="2.85546875" style="2" customWidth="1"/>
    <col min="9233" max="9233" width="3.85546875" style="2" customWidth="1"/>
    <col min="9234" max="9234" width="2.85546875" style="2" customWidth="1"/>
    <col min="9235" max="9235" width="2.42578125" style="2" customWidth="1"/>
    <col min="9236" max="9236" width="1.140625" style="2" customWidth="1"/>
    <col min="9237" max="9237" width="8.140625" style="2" customWidth="1"/>
    <col min="9238" max="9238" width="7.42578125" style="2" customWidth="1"/>
    <col min="9239" max="9239" width="9.28515625" style="2" customWidth="1"/>
    <col min="9240" max="9240" width="11.85546875" style="2" customWidth="1"/>
    <col min="9241" max="9241" width="11.28515625" style="2" bestFit="1" customWidth="1"/>
    <col min="9242" max="9242" width="19.7109375" style="2" customWidth="1"/>
    <col min="9243" max="9243" width="17.42578125" style="2" customWidth="1"/>
    <col min="9244" max="9474" width="9.140625" style="2"/>
    <col min="9475" max="9476" width="3.42578125" style="2" customWidth="1"/>
    <col min="9477" max="9477" width="2.85546875" style="2" customWidth="1"/>
    <col min="9478" max="9478" width="2.28515625" style="2" customWidth="1"/>
    <col min="9479" max="9479" width="1.85546875" style="2" customWidth="1"/>
    <col min="9480" max="9480" width="9.140625" style="2" customWidth="1"/>
    <col min="9481" max="9481" width="2" style="2" customWidth="1"/>
    <col min="9482" max="9482" width="0" style="2" hidden="1" customWidth="1"/>
    <col min="9483" max="9483" width="1" style="2" customWidth="1"/>
    <col min="9484" max="9484" width="31" style="2" customWidth="1"/>
    <col min="9485" max="9485" width="3.42578125" style="2" customWidth="1"/>
    <col min="9486" max="9486" width="3.85546875" style="2" customWidth="1"/>
    <col min="9487" max="9487" width="2.7109375" style="2" customWidth="1"/>
    <col min="9488" max="9488" width="2.85546875" style="2" customWidth="1"/>
    <col min="9489" max="9489" width="3.85546875" style="2" customWidth="1"/>
    <col min="9490" max="9490" width="2.85546875" style="2" customWidth="1"/>
    <col min="9491" max="9491" width="2.42578125" style="2" customWidth="1"/>
    <col min="9492" max="9492" width="1.140625" style="2" customWidth="1"/>
    <col min="9493" max="9493" width="8.140625" style="2" customWidth="1"/>
    <col min="9494" max="9494" width="7.42578125" style="2" customWidth="1"/>
    <col min="9495" max="9495" width="9.28515625" style="2" customWidth="1"/>
    <col min="9496" max="9496" width="11.85546875" style="2" customWidth="1"/>
    <col min="9497" max="9497" width="11.28515625" style="2" bestFit="1" customWidth="1"/>
    <col min="9498" max="9498" width="19.7109375" style="2" customWidth="1"/>
    <col min="9499" max="9499" width="17.42578125" style="2" customWidth="1"/>
    <col min="9500" max="9730" width="9.140625" style="2"/>
    <col min="9731" max="9732" width="3.42578125" style="2" customWidth="1"/>
    <col min="9733" max="9733" width="2.85546875" style="2" customWidth="1"/>
    <col min="9734" max="9734" width="2.28515625" style="2" customWidth="1"/>
    <col min="9735" max="9735" width="1.85546875" style="2" customWidth="1"/>
    <col min="9736" max="9736" width="9.140625" style="2" customWidth="1"/>
    <col min="9737" max="9737" width="2" style="2" customWidth="1"/>
    <col min="9738" max="9738" width="0" style="2" hidden="1" customWidth="1"/>
    <col min="9739" max="9739" width="1" style="2" customWidth="1"/>
    <col min="9740" max="9740" width="31" style="2" customWidth="1"/>
    <col min="9741" max="9741" width="3.42578125" style="2" customWidth="1"/>
    <col min="9742" max="9742" width="3.85546875" style="2" customWidth="1"/>
    <col min="9743" max="9743" width="2.7109375" style="2" customWidth="1"/>
    <col min="9744" max="9744" width="2.85546875" style="2" customWidth="1"/>
    <col min="9745" max="9745" width="3.85546875" style="2" customWidth="1"/>
    <col min="9746" max="9746" width="2.85546875" style="2" customWidth="1"/>
    <col min="9747" max="9747" width="2.42578125" style="2" customWidth="1"/>
    <col min="9748" max="9748" width="1.140625" style="2" customWidth="1"/>
    <col min="9749" max="9749" width="8.140625" style="2" customWidth="1"/>
    <col min="9750" max="9750" width="7.42578125" style="2" customWidth="1"/>
    <col min="9751" max="9751" width="9.28515625" style="2" customWidth="1"/>
    <col min="9752" max="9752" width="11.85546875" style="2" customWidth="1"/>
    <col min="9753" max="9753" width="11.28515625" style="2" bestFit="1" customWidth="1"/>
    <col min="9754" max="9754" width="19.7109375" style="2" customWidth="1"/>
    <col min="9755" max="9755" width="17.42578125" style="2" customWidth="1"/>
    <col min="9756" max="9986" width="9.140625" style="2"/>
    <col min="9987" max="9988" width="3.42578125" style="2" customWidth="1"/>
    <col min="9989" max="9989" width="2.85546875" style="2" customWidth="1"/>
    <col min="9990" max="9990" width="2.28515625" style="2" customWidth="1"/>
    <col min="9991" max="9991" width="1.85546875" style="2" customWidth="1"/>
    <col min="9992" max="9992" width="9.140625" style="2" customWidth="1"/>
    <col min="9993" max="9993" width="2" style="2" customWidth="1"/>
    <col min="9994" max="9994" width="0" style="2" hidden="1" customWidth="1"/>
    <col min="9995" max="9995" width="1" style="2" customWidth="1"/>
    <col min="9996" max="9996" width="31" style="2" customWidth="1"/>
    <col min="9997" max="9997" width="3.42578125" style="2" customWidth="1"/>
    <col min="9998" max="9998" width="3.85546875" style="2" customWidth="1"/>
    <col min="9999" max="9999" width="2.7109375" style="2" customWidth="1"/>
    <col min="10000" max="10000" width="2.85546875" style="2" customWidth="1"/>
    <col min="10001" max="10001" width="3.85546875" style="2" customWidth="1"/>
    <col min="10002" max="10002" width="2.85546875" style="2" customWidth="1"/>
    <col min="10003" max="10003" width="2.42578125" style="2" customWidth="1"/>
    <col min="10004" max="10004" width="1.140625" style="2" customWidth="1"/>
    <col min="10005" max="10005" width="8.140625" style="2" customWidth="1"/>
    <col min="10006" max="10006" width="7.42578125" style="2" customWidth="1"/>
    <col min="10007" max="10007" width="9.28515625" style="2" customWidth="1"/>
    <col min="10008" max="10008" width="11.85546875" style="2" customWidth="1"/>
    <col min="10009" max="10009" width="11.28515625" style="2" bestFit="1" customWidth="1"/>
    <col min="10010" max="10010" width="19.7109375" style="2" customWidth="1"/>
    <col min="10011" max="10011" width="17.42578125" style="2" customWidth="1"/>
    <col min="10012" max="10242" width="9.140625" style="2"/>
    <col min="10243" max="10244" width="3.42578125" style="2" customWidth="1"/>
    <col min="10245" max="10245" width="2.85546875" style="2" customWidth="1"/>
    <col min="10246" max="10246" width="2.28515625" style="2" customWidth="1"/>
    <col min="10247" max="10247" width="1.85546875" style="2" customWidth="1"/>
    <col min="10248" max="10248" width="9.140625" style="2" customWidth="1"/>
    <col min="10249" max="10249" width="2" style="2" customWidth="1"/>
    <col min="10250" max="10250" width="0" style="2" hidden="1" customWidth="1"/>
    <col min="10251" max="10251" width="1" style="2" customWidth="1"/>
    <col min="10252" max="10252" width="31" style="2" customWidth="1"/>
    <col min="10253" max="10253" width="3.42578125" style="2" customWidth="1"/>
    <col min="10254" max="10254" width="3.85546875" style="2" customWidth="1"/>
    <col min="10255" max="10255" width="2.7109375" style="2" customWidth="1"/>
    <col min="10256" max="10256" width="2.85546875" style="2" customWidth="1"/>
    <col min="10257" max="10257" width="3.85546875" style="2" customWidth="1"/>
    <col min="10258" max="10258" width="2.85546875" style="2" customWidth="1"/>
    <col min="10259" max="10259" width="2.42578125" style="2" customWidth="1"/>
    <col min="10260" max="10260" width="1.140625" style="2" customWidth="1"/>
    <col min="10261" max="10261" width="8.140625" style="2" customWidth="1"/>
    <col min="10262" max="10262" width="7.42578125" style="2" customWidth="1"/>
    <col min="10263" max="10263" width="9.28515625" style="2" customWidth="1"/>
    <col min="10264" max="10264" width="11.85546875" style="2" customWidth="1"/>
    <col min="10265" max="10265" width="11.28515625" style="2" bestFit="1" customWidth="1"/>
    <col min="10266" max="10266" width="19.7109375" style="2" customWidth="1"/>
    <col min="10267" max="10267" width="17.42578125" style="2" customWidth="1"/>
    <col min="10268" max="10498" width="9.140625" style="2"/>
    <col min="10499" max="10500" width="3.42578125" style="2" customWidth="1"/>
    <col min="10501" max="10501" width="2.85546875" style="2" customWidth="1"/>
    <col min="10502" max="10502" width="2.28515625" style="2" customWidth="1"/>
    <col min="10503" max="10503" width="1.85546875" style="2" customWidth="1"/>
    <col min="10504" max="10504" width="9.140625" style="2" customWidth="1"/>
    <col min="10505" max="10505" width="2" style="2" customWidth="1"/>
    <col min="10506" max="10506" width="0" style="2" hidden="1" customWidth="1"/>
    <col min="10507" max="10507" width="1" style="2" customWidth="1"/>
    <col min="10508" max="10508" width="31" style="2" customWidth="1"/>
    <col min="10509" max="10509" width="3.42578125" style="2" customWidth="1"/>
    <col min="10510" max="10510" width="3.85546875" style="2" customWidth="1"/>
    <col min="10511" max="10511" width="2.7109375" style="2" customWidth="1"/>
    <col min="10512" max="10512" width="2.85546875" style="2" customWidth="1"/>
    <col min="10513" max="10513" width="3.85546875" style="2" customWidth="1"/>
    <col min="10514" max="10514" width="2.85546875" style="2" customWidth="1"/>
    <col min="10515" max="10515" width="2.42578125" style="2" customWidth="1"/>
    <col min="10516" max="10516" width="1.140625" style="2" customWidth="1"/>
    <col min="10517" max="10517" width="8.140625" style="2" customWidth="1"/>
    <col min="10518" max="10518" width="7.42578125" style="2" customWidth="1"/>
    <col min="10519" max="10519" width="9.28515625" style="2" customWidth="1"/>
    <col min="10520" max="10520" width="11.85546875" style="2" customWidth="1"/>
    <col min="10521" max="10521" width="11.28515625" style="2" bestFit="1" customWidth="1"/>
    <col min="10522" max="10522" width="19.7109375" style="2" customWidth="1"/>
    <col min="10523" max="10523" width="17.42578125" style="2" customWidth="1"/>
    <col min="10524" max="10754" width="9.140625" style="2"/>
    <col min="10755" max="10756" width="3.42578125" style="2" customWidth="1"/>
    <col min="10757" max="10757" width="2.85546875" style="2" customWidth="1"/>
    <col min="10758" max="10758" width="2.28515625" style="2" customWidth="1"/>
    <col min="10759" max="10759" width="1.85546875" style="2" customWidth="1"/>
    <col min="10760" max="10760" width="9.140625" style="2" customWidth="1"/>
    <col min="10761" max="10761" width="2" style="2" customWidth="1"/>
    <col min="10762" max="10762" width="0" style="2" hidden="1" customWidth="1"/>
    <col min="10763" max="10763" width="1" style="2" customWidth="1"/>
    <col min="10764" max="10764" width="31" style="2" customWidth="1"/>
    <col min="10765" max="10765" width="3.42578125" style="2" customWidth="1"/>
    <col min="10766" max="10766" width="3.85546875" style="2" customWidth="1"/>
    <col min="10767" max="10767" width="2.7109375" style="2" customWidth="1"/>
    <col min="10768" max="10768" width="2.85546875" style="2" customWidth="1"/>
    <col min="10769" max="10769" width="3.85546875" style="2" customWidth="1"/>
    <col min="10770" max="10770" width="2.85546875" style="2" customWidth="1"/>
    <col min="10771" max="10771" width="2.42578125" style="2" customWidth="1"/>
    <col min="10772" max="10772" width="1.140625" style="2" customWidth="1"/>
    <col min="10773" max="10773" width="8.140625" style="2" customWidth="1"/>
    <col min="10774" max="10774" width="7.42578125" style="2" customWidth="1"/>
    <col min="10775" max="10775" width="9.28515625" style="2" customWidth="1"/>
    <col min="10776" max="10776" width="11.85546875" style="2" customWidth="1"/>
    <col min="10777" max="10777" width="11.28515625" style="2" bestFit="1" customWidth="1"/>
    <col min="10778" max="10778" width="19.7109375" style="2" customWidth="1"/>
    <col min="10779" max="10779" width="17.42578125" style="2" customWidth="1"/>
    <col min="10780" max="11010" width="9.140625" style="2"/>
    <col min="11011" max="11012" width="3.42578125" style="2" customWidth="1"/>
    <col min="11013" max="11013" width="2.85546875" style="2" customWidth="1"/>
    <col min="11014" max="11014" width="2.28515625" style="2" customWidth="1"/>
    <col min="11015" max="11015" width="1.85546875" style="2" customWidth="1"/>
    <col min="11016" max="11016" width="9.140625" style="2" customWidth="1"/>
    <col min="11017" max="11017" width="2" style="2" customWidth="1"/>
    <col min="11018" max="11018" width="0" style="2" hidden="1" customWidth="1"/>
    <col min="11019" max="11019" width="1" style="2" customWidth="1"/>
    <col min="11020" max="11020" width="31" style="2" customWidth="1"/>
    <col min="11021" max="11021" width="3.42578125" style="2" customWidth="1"/>
    <col min="11022" max="11022" width="3.85546875" style="2" customWidth="1"/>
    <col min="11023" max="11023" width="2.7109375" style="2" customWidth="1"/>
    <col min="11024" max="11024" width="2.85546875" style="2" customWidth="1"/>
    <col min="11025" max="11025" width="3.85546875" style="2" customWidth="1"/>
    <col min="11026" max="11026" width="2.85546875" style="2" customWidth="1"/>
    <col min="11027" max="11027" width="2.42578125" style="2" customWidth="1"/>
    <col min="11028" max="11028" width="1.140625" style="2" customWidth="1"/>
    <col min="11029" max="11029" width="8.140625" style="2" customWidth="1"/>
    <col min="11030" max="11030" width="7.42578125" style="2" customWidth="1"/>
    <col min="11031" max="11031" width="9.28515625" style="2" customWidth="1"/>
    <col min="11032" max="11032" width="11.85546875" style="2" customWidth="1"/>
    <col min="11033" max="11033" width="11.28515625" style="2" bestFit="1" customWidth="1"/>
    <col min="11034" max="11034" width="19.7109375" style="2" customWidth="1"/>
    <col min="11035" max="11035" width="17.42578125" style="2" customWidth="1"/>
    <col min="11036" max="11266" width="9.140625" style="2"/>
    <col min="11267" max="11268" width="3.42578125" style="2" customWidth="1"/>
    <col min="11269" max="11269" width="2.85546875" style="2" customWidth="1"/>
    <col min="11270" max="11270" width="2.28515625" style="2" customWidth="1"/>
    <col min="11271" max="11271" width="1.85546875" style="2" customWidth="1"/>
    <col min="11272" max="11272" width="9.140625" style="2" customWidth="1"/>
    <col min="11273" max="11273" width="2" style="2" customWidth="1"/>
    <col min="11274" max="11274" width="0" style="2" hidden="1" customWidth="1"/>
    <col min="11275" max="11275" width="1" style="2" customWidth="1"/>
    <col min="11276" max="11276" width="31" style="2" customWidth="1"/>
    <col min="11277" max="11277" width="3.42578125" style="2" customWidth="1"/>
    <col min="11278" max="11278" width="3.85546875" style="2" customWidth="1"/>
    <col min="11279" max="11279" width="2.7109375" style="2" customWidth="1"/>
    <col min="11280" max="11280" width="2.85546875" style="2" customWidth="1"/>
    <col min="11281" max="11281" width="3.85546875" style="2" customWidth="1"/>
    <col min="11282" max="11282" width="2.85546875" style="2" customWidth="1"/>
    <col min="11283" max="11283" width="2.42578125" style="2" customWidth="1"/>
    <col min="11284" max="11284" width="1.140625" style="2" customWidth="1"/>
    <col min="11285" max="11285" width="8.140625" style="2" customWidth="1"/>
    <col min="11286" max="11286" width="7.42578125" style="2" customWidth="1"/>
    <col min="11287" max="11287" width="9.28515625" style="2" customWidth="1"/>
    <col min="11288" max="11288" width="11.85546875" style="2" customWidth="1"/>
    <col min="11289" max="11289" width="11.28515625" style="2" bestFit="1" customWidth="1"/>
    <col min="11290" max="11290" width="19.7109375" style="2" customWidth="1"/>
    <col min="11291" max="11291" width="17.42578125" style="2" customWidth="1"/>
    <col min="11292" max="11522" width="9.140625" style="2"/>
    <col min="11523" max="11524" width="3.42578125" style="2" customWidth="1"/>
    <col min="11525" max="11525" width="2.85546875" style="2" customWidth="1"/>
    <col min="11526" max="11526" width="2.28515625" style="2" customWidth="1"/>
    <col min="11527" max="11527" width="1.85546875" style="2" customWidth="1"/>
    <col min="11528" max="11528" width="9.140625" style="2" customWidth="1"/>
    <col min="11529" max="11529" width="2" style="2" customWidth="1"/>
    <col min="11530" max="11530" width="0" style="2" hidden="1" customWidth="1"/>
    <col min="11531" max="11531" width="1" style="2" customWidth="1"/>
    <col min="11532" max="11532" width="31" style="2" customWidth="1"/>
    <col min="11533" max="11533" width="3.42578125" style="2" customWidth="1"/>
    <col min="11534" max="11534" width="3.85546875" style="2" customWidth="1"/>
    <col min="11535" max="11535" width="2.7109375" style="2" customWidth="1"/>
    <col min="11536" max="11536" width="2.85546875" style="2" customWidth="1"/>
    <col min="11537" max="11537" width="3.85546875" style="2" customWidth="1"/>
    <col min="11538" max="11538" width="2.85546875" style="2" customWidth="1"/>
    <col min="11539" max="11539" width="2.42578125" style="2" customWidth="1"/>
    <col min="11540" max="11540" width="1.140625" style="2" customWidth="1"/>
    <col min="11541" max="11541" width="8.140625" style="2" customWidth="1"/>
    <col min="11542" max="11542" width="7.42578125" style="2" customWidth="1"/>
    <col min="11543" max="11543" width="9.28515625" style="2" customWidth="1"/>
    <col min="11544" max="11544" width="11.85546875" style="2" customWidth="1"/>
    <col min="11545" max="11545" width="11.28515625" style="2" bestFit="1" customWidth="1"/>
    <col min="11546" max="11546" width="19.7109375" style="2" customWidth="1"/>
    <col min="11547" max="11547" width="17.42578125" style="2" customWidth="1"/>
    <col min="11548" max="11778" width="9.140625" style="2"/>
    <col min="11779" max="11780" width="3.42578125" style="2" customWidth="1"/>
    <col min="11781" max="11781" width="2.85546875" style="2" customWidth="1"/>
    <col min="11782" max="11782" width="2.28515625" style="2" customWidth="1"/>
    <col min="11783" max="11783" width="1.85546875" style="2" customWidth="1"/>
    <col min="11784" max="11784" width="9.140625" style="2" customWidth="1"/>
    <col min="11785" max="11785" width="2" style="2" customWidth="1"/>
    <col min="11786" max="11786" width="0" style="2" hidden="1" customWidth="1"/>
    <col min="11787" max="11787" width="1" style="2" customWidth="1"/>
    <col min="11788" max="11788" width="31" style="2" customWidth="1"/>
    <col min="11789" max="11789" width="3.42578125" style="2" customWidth="1"/>
    <col min="11790" max="11790" width="3.85546875" style="2" customWidth="1"/>
    <col min="11791" max="11791" width="2.7109375" style="2" customWidth="1"/>
    <col min="11792" max="11792" width="2.85546875" style="2" customWidth="1"/>
    <col min="11793" max="11793" width="3.85546875" style="2" customWidth="1"/>
    <col min="11794" max="11794" width="2.85546875" style="2" customWidth="1"/>
    <col min="11795" max="11795" width="2.42578125" style="2" customWidth="1"/>
    <col min="11796" max="11796" width="1.140625" style="2" customWidth="1"/>
    <col min="11797" max="11797" width="8.140625" style="2" customWidth="1"/>
    <col min="11798" max="11798" width="7.42578125" style="2" customWidth="1"/>
    <col min="11799" max="11799" width="9.28515625" style="2" customWidth="1"/>
    <col min="11800" max="11800" width="11.85546875" style="2" customWidth="1"/>
    <col min="11801" max="11801" width="11.28515625" style="2" bestFit="1" customWidth="1"/>
    <col min="11802" max="11802" width="19.7109375" style="2" customWidth="1"/>
    <col min="11803" max="11803" width="17.42578125" style="2" customWidth="1"/>
    <col min="11804" max="12034" width="9.140625" style="2"/>
    <col min="12035" max="12036" width="3.42578125" style="2" customWidth="1"/>
    <col min="12037" max="12037" width="2.85546875" style="2" customWidth="1"/>
    <col min="12038" max="12038" width="2.28515625" style="2" customWidth="1"/>
    <col min="12039" max="12039" width="1.85546875" style="2" customWidth="1"/>
    <col min="12040" max="12040" width="9.140625" style="2" customWidth="1"/>
    <col min="12041" max="12041" width="2" style="2" customWidth="1"/>
    <col min="12042" max="12042" width="0" style="2" hidden="1" customWidth="1"/>
    <col min="12043" max="12043" width="1" style="2" customWidth="1"/>
    <col min="12044" max="12044" width="31" style="2" customWidth="1"/>
    <col min="12045" max="12045" width="3.42578125" style="2" customWidth="1"/>
    <col min="12046" max="12046" width="3.85546875" style="2" customWidth="1"/>
    <col min="12047" max="12047" width="2.7109375" style="2" customWidth="1"/>
    <col min="12048" max="12048" width="2.85546875" style="2" customWidth="1"/>
    <col min="12049" max="12049" width="3.85546875" style="2" customWidth="1"/>
    <col min="12050" max="12050" width="2.85546875" style="2" customWidth="1"/>
    <col min="12051" max="12051" width="2.42578125" style="2" customWidth="1"/>
    <col min="12052" max="12052" width="1.140625" style="2" customWidth="1"/>
    <col min="12053" max="12053" width="8.140625" style="2" customWidth="1"/>
    <col min="12054" max="12054" width="7.42578125" style="2" customWidth="1"/>
    <col min="12055" max="12055" width="9.28515625" style="2" customWidth="1"/>
    <col min="12056" max="12056" width="11.85546875" style="2" customWidth="1"/>
    <col min="12057" max="12057" width="11.28515625" style="2" bestFit="1" customWidth="1"/>
    <col min="12058" max="12058" width="19.7109375" style="2" customWidth="1"/>
    <col min="12059" max="12059" width="17.42578125" style="2" customWidth="1"/>
    <col min="12060" max="12290" width="9.140625" style="2"/>
    <col min="12291" max="12292" width="3.42578125" style="2" customWidth="1"/>
    <col min="12293" max="12293" width="2.85546875" style="2" customWidth="1"/>
    <col min="12294" max="12294" width="2.28515625" style="2" customWidth="1"/>
    <col min="12295" max="12295" width="1.85546875" style="2" customWidth="1"/>
    <col min="12296" max="12296" width="9.140625" style="2" customWidth="1"/>
    <col min="12297" max="12297" width="2" style="2" customWidth="1"/>
    <col min="12298" max="12298" width="0" style="2" hidden="1" customWidth="1"/>
    <col min="12299" max="12299" width="1" style="2" customWidth="1"/>
    <col min="12300" max="12300" width="31" style="2" customWidth="1"/>
    <col min="12301" max="12301" width="3.42578125" style="2" customWidth="1"/>
    <col min="12302" max="12302" width="3.85546875" style="2" customWidth="1"/>
    <col min="12303" max="12303" width="2.7109375" style="2" customWidth="1"/>
    <col min="12304" max="12304" width="2.85546875" style="2" customWidth="1"/>
    <col min="12305" max="12305" width="3.85546875" style="2" customWidth="1"/>
    <col min="12306" max="12306" width="2.85546875" style="2" customWidth="1"/>
    <col min="12307" max="12307" width="2.42578125" style="2" customWidth="1"/>
    <col min="12308" max="12308" width="1.140625" style="2" customWidth="1"/>
    <col min="12309" max="12309" width="8.140625" style="2" customWidth="1"/>
    <col min="12310" max="12310" width="7.42578125" style="2" customWidth="1"/>
    <col min="12311" max="12311" width="9.28515625" style="2" customWidth="1"/>
    <col min="12312" max="12312" width="11.85546875" style="2" customWidth="1"/>
    <col min="12313" max="12313" width="11.28515625" style="2" bestFit="1" customWidth="1"/>
    <col min="12314" max="12314" width="19.7109375" style="2" customWidth="1"/>
    <col min="12315" max="12315" width="17.42578125" style="2" customWidth="1"/>
    <col min="12316" max="12546" width="9.140625" style="2"/>
    <col min="12547" max="12548" width="3.42578125" style="2" customWidth="1"/>
    <col min="12549" max="12549" width="2.85546875" style="2" customWidth="1"/>
    <col min="12550" max="12550" width="2.28515625" style="2" customWidth="1"/>
    <col min="12551" max="12551" width="1.85546875" style="2" customWidth="1"/>
    <col min="12552" max="12552" width="9.140625" style="2" customWidth="1"/>
    <col min="12553" max="12553" width="2" style="2" customWidth="1"/>
    <col min="12554" max="12554" width="0" style="2" hidden="1" customWidth="1"/>
    <col min="12555" max="12555" width="1" style="2" customWidth="1"/>
    <col min="12556" max="12556" width="31" style="2" customWidth="1"/>
    <col min="12557" max="12557" width="3.42578125" style="2" customWidth="1"/>
    <col min="12558" max="12558" width="3.85546875" style="2" customWidth="1"/>
    <col min="12559" max="12559" width="2.7109375" style="2" customWidth="1"/>
    <col min="12560" max="12560" width="2.85546875" style="2" customWidth="1"/>
    <col min="12561" max="12561" width="3.85546875" style="2" customWidth="1"/>
    <col min="12562" max="12562" width="2.85546875" style="2" customWidth="1"/>
    <col min="12563" max="12563" width="2.42578125" style="2" customWidth="1"/>
    <col min="12564" max="12564" width="1.140625" style="2" customWidth="1"/>
    <col min="12565" max="12565" width="8.140625" style="2" customWidth="1"/>
    <col min="12566" max="12566" width="7.42578125" style="2" customWidth="1"/>
    <col min="12567" max="12567" width="9.28515625" style="2" customWidth="1"/>
    <col min="12568" max="12568" width="11.85546875" style="2" customWidth="1"/>
    <col min="12569" max="12569" width="11.28515625" style="2" bestFit="1" customWidth="1"/>
    <col min="12570" max="12570" width="19.7109375" style="2" customWidth="1"/>
    <col min="12571" max="12571" width="17.42578125" style="2" customWidth="1"/>
    <col min="12572" max="12802" width="9.140625" style="2"/>
    <col min="12803" max="12804" width="3.42578125" style="2" customWidth="1"/>
    <col min="12805" max="12805" width="2.85546875" style="2" customWidth="1"/>
    <col min="12806" max="12806" width="2.28515625" style="2" customWidth="1"/>
    <col min="12807" max="12807" width="1.85546875" style="2" customWidth="1"/>
    <col min="12808" max="12808" width="9.140625" style="2" customWidth="1"/>
    <col min="12809" max="12809" width="2" style="2" customWidth="1"/>
    <col min="12810" max="12810" width="0" style="2" hidden="1" customWidth="1"/>
    <col min="12811" max="12811" width="1" style="2" customWidth="1"/>
    <col min="12812" max="12812" width="31" style="2" customWidth="1"/>
    <col min="12813" max="12813" width="3.42578125" style="2" customWidth="1"/>
    <col min="12814" max="12814" width="3.85546875" style="2" customWidth="1"/>
    <col min="12815" max="12815" width="2.7109375" style="2" customWidth="1"/>
    <col min="12816" max="12816" width="2.85546875" style="2" customWidth="1"/>
    <col min="12817" max="12817" width="3.85546875" style="2" customWidth="1"/>
    <col min="12818" max="12818" width="2.85546875" style="2" customWidth="1"/>
    <col min="12819" max="12819" width="2.42578125" style="2" customWidth="1"/>
    <col min="12820" max="12820" width="1.140625" style="2" customWidth="1"/>
    <col min="12821" max="12821" width="8.140625" style="2" customWidth="1"/>
    <col min="12822" max="12822" width="7.42578125" style="2" customWidth="1"/>
    <col min="12823" max="12823" width="9.28515625" style="2" customWidth="1"/>
    <col min="12824" max="12824" width="11.85546875" style="2" customWidth="1"/>
    <col min="12825" max="12825" width="11.28515625" style="2" bestFit="1" customWidth="1"/>
    <col min="12826" max="12826" width="19.7109375" style="2" customWidth="1"/>
    <col min="12827" max="12827" width="17.42578125" style="2" customWidth="1"/>
    <col min="12828" max="13058" width="9.140625" style="2"/>
    <col min="13059" max="13060" width="3.42578125" style="2" customWidth="1"/>
    <col min="13061" max="13061" width="2.85546875" style="2" customWidth="1"/>
    <col min="13062" max="13062" width="2.28515625" style="2" customWidth="1"/>
    <col min="13063" max="13063" width="1.85546875" style="2" customWidth="1"/>
    <col min="13064" max="13064" width="9.140625" style="2" customWidth="1"/>
    <col min="13065" max="13065" width="2" style="2" customWidth="1"/>
    <col min="13066" max="13066" width="0" style="2" hidden="1" customWidth="1"/>
    <col min="13067" max="13067" width="1" style="2" customWidth="1"/>
    <col min="13068" max="13068" width="31" style="2" customWidth="1"/>
    <col min="13069" max="13069" width="3.42578125" style="2" customWidth="1"/>
    <col min="13070" max="13070" width="3.85546875" style="2" customWidth="1"/>
    <col min="13071" max="13071" width="2.7109375" style="2" customWidth="1"/>
    <col min="13072" max="13072" width="2.85546875" style="2" customWidth="1"/>
    <col min="13073" max="13073" width="3.85546875" style="2" customWidth="1"/>
    <col min="13074" max="13074" width="2.85546875" style="2" customWidth="1"/>
    <col min="13075" max="13075" width="2.42578125" style="2" customWidth="1"/>
    <col min="13076" max="13076" width="1.140625" style="2" customWidth="1"/>
    <col min="13077" max="13077" width="8.140625" style="2" customWidth="1"/>
    <col min="13078" max="13078" width="7.42578125" style="2" customWidth="1"/>
    <col min="13079" max="13079" width="9.28515625" style="2" customWidth="1"/>
    <col min="13080" max="13080" width="11.85546875" style="2" customWidth="1"/>
    <col min="13081" max="13081" width="11.28515625" style="2" bestFit="1" customWidth="1"/>
    <col min="13082" max="13082" width="19.7109375" style="2" customWidth="1"/>
    <col min="13083" max="13083" width="17.42578125" style="2" customWidth="1"/>
    <col min="13084" max="13314" width="9.140625" style="2"/>
    <col min="13315" max="13316" width="3.42578125" style="2" customWidth="1"/>
    <col min="13317" max="13317" width="2.85546875" style="2" customWidth="1"/>
    <col min="13318" max="13318" width="2.28515625" style="2" customWidth="1"/>
    <col min="13319" max="13319" width="1.85546875" style="2" customWidth="1"/>
    <col min="13320" max="13320" width="9.140625" style="2" customWidth="1"/>
    <col min="13321" max="13321" width="2" style="2" customWidth="1"/>
    <col min="13322" max="13322" width="0" style="2" hidden="1" customWidth="1"/>
    <col min="13323" max="13323" width="1" style="2" customWidth="1"/>
    <col min="13324" max="13324" width="31" style="2" customWidth="1"/>
    <col min="13325" max="13325" width="3.42578125" style="2" customWidth="1"/>
    <col min="13326" max="13326" width="3.85546875" style="2" customWidth="1"/>
    <col min="13327" max="13327" width="2.7109375" style="2" customWidth="1"/>
    <col min="13328" max="13328" width="2.85546875" style="2" customWidth="1"/>
    <col min="13329" max="13329" width="3.85546875" style="2" customWidth="1"/>
    <col min="13330" max="13330" width="2.85546875" style="2" customWidth="1"/>
    <col min="13331" max="13331" width="2.42578125" style="2" customWidth="1"/>
    <col min="13332" max="13332" width="1.140625" style="2" customWidth="1"/>
    <col min="13333" max="13333" width="8.140625" style="2" customWidth="1"/>
    <col min="13334" max="13334" width="7.42578125" style="2" customWidth="1"/>
    <col min="13335" max="13335" width="9.28515625" style="2" customWidth="1"/>
    <col min="13336" max="13336" width="11.85546875" style="2" customWidth="1"/>
    <col min="13337" max="13337" width="11.28515625" style="2" bestFit="1" customWidth="1"/>
    <col min="13338" max="13338" width="19.7109375" style="2" customWidth="1"/>
    <col min="13339" max="13339" width="17.42578125" style="2" customWidth="1"/>
    <col min="13340" max="13570" width="9.140625" style="2"/>
    <col min="13571" max="13572" width="3.42578125" style="2" customWidth="1"/>
    <col min="13573" max="13573" width="2.85546875" style="2" customWidth="1"/>
    <col min="13574" max="13574" width="2.28515625" style="2" customWidth="1"/>
    <col min="13575" max="13575" width="1.85546875" style="2" customWidth="1"/>
    <col min="13576" max="13576" width="9.140625" style="2" customWidth="1"/>
    <col min="13577" max="13577" width="2" style="2" customWidth="1"/>
    <col min="13578" max="13578" width="0" style="2" hidden="1" customWidth="1"/>
    <col min="13579" max="13579" width="1" style="2" customWidth="1"/>
    <col min="13580" max="13580" width="31" style="2" customWidth="1"/>
    <col min="13581" max="13581" width="3.42578125" style="2" customWidth="1"/>
    <col min="13582" max="13582" width="3.85546875" style="2" customWidth="1"/>
    <col min="13583" max="13583" width="2.7109375" style="2" customWidth="1"/>
    <col min="13584" max="13584" width="2.85546875" style="2" customWidth="1"/>
    <col min="13585" max="13585" width="3.85546875" style="2" customWidth="1"/>
    <col min="13586" max="13586" width="2.85546875" style="2" customWidth="1"/>
    <col min="13587" max="13587" width="2.42578125" style="2" customWidth="1"/>
    <col min="13588" max="13588" width="1.140625" style="2" customWidth="1"/>
    <col min="13589" max="13589" width="8.140625" style="2" customWidth="1"/>
    <col min="13590" max="13590" width="7.42578125" style="2" customWidth="1"/>
    <col min="13591" max="13591" width="9.28515625" style="2" customWidth="1"/>
    <col min="13592" max="13592" width="11.85546875" style="2" customWidth="1"/>
    <col min="13593" max="13593" width="11.28515625" style="2" bestFit="1" customWidth="1"/>
    <col min="13594" max="13594" width="19.7109375" style="2" customWidth="1"/>
    <col min="13595" max="13595" width="17.42578125" style="2" customWidth="1"/>
    <col min="13596" max="13826" width="9.140625" style="2"/>
    <col min="13827" max="13828" width="3.42578125" style="2" customWidth="1"/>
    <col min="13829" max="13829" width="2.85546875" style="2" customWidth="1"/>
    <col min="13830" max="13830" width="2.28515625" style="2" customWidth="1"/>
    <col min="13831" max="13831" width="1.85546875" style="2" customWidth="1"/>
    <col min="13832" max="13832" width="9.140625" style="2" customWidth="1"/>
    <col min="13833" max="13833" width="2" style="2" customWidth="1"/>
    <col min="13834" max="13834" width="0" style="2" hidden="1" customWidth="1"/>
    <col min="13835" max="13835" width="1" style="2" customWidth="1"/>
    <col min="13836" max="13836" width="31" style="2" customWidth="1"/>
    <col min="13837" max="13837" width="3.42578125" style="2" customWidth="1"/>
    <col min="13838" max="13838" width="3.85546875" style="2" customWidth="1"/>
    <col min="13839" max="13839" width="2.7109375" style="2" customWidth="1"/>
    <col min="13840" max="13840" width="2.85546875" style="2" customWidth="1"/>
    <col min="13841" max="13841" width="3.85546875" style="2" customWidth="1"/>
    <col min="13842" max="13842" width="2.85546875" style="2" customWidth="1"/>
    <col min="13843" max="13843" width="2.42578125" style="2" customWidth="1"/>
    <col min="13844" max="13844" width="1.140625" style="2" customWidth="1"/>
    <col min="13845" max="13845" width="8.140625" style="2" customWidth="1"/>
    <col min="13846" max="13846" width="7.42578125" style="2" customWidth="1"/>
    <col min="13847" max="13847" width="9.28515625" style="2" customWidth="1"/>
    <col min="13848" max="13848" width="11.85546875" style="2" customWidth="1"/>
    <col min="13849" max="13849" width="11.28515625" style="2" bestFit="1" customWidth="1"/>
    <col min="13850" max="13850" width="19.7109375" style="2" customWidth="1"/>
    <col min="13851" max="13851" width="17.42578125" style="2" customWidth="1"/>
    <col min="13852" max="14082" width="9.140625" style="2"/>
    <col min="14083" max="14084" width="3.42578125" style="2" customWidth="1"/>
    <col min="14085" max="14085" width="2.85546875" style="2" customWidth="1"/>
    <col min="14086" max="14086" width="2.28515625" style="2" customWidth="1"/>
    <col min="14087" max="14087" width="1.85546875" style="2" customWidth="1"/>
    <col min="14088" max="14088" width="9.140625" style="2" customWidth="1"/>
    <col min="14089" max="14089" width="2" style="2" customWidth="1"/>
    <col min="14090" max="14090" width="0" style="2" hidden="1" customWidth="1"/>
    <col min="14091" max="14091" width="1" style="2" customWidth="1"/>
    <col min="14092" max="14092" width="31" style="2" customWidth="1"/>
    <col min="14093" max="14093" width="3.42578125" style="2" customWidth="1"/>
    <col min="14094" max="14094" width="3.85546875" style="2" customWidth="1"/>
    <col min="14095" max="14095" width="2.7109375" style="2" customWidth="1"/>
    <col min="14096" max="14096" width="2.85546875" style="2" customWidth="1"/>
    <col min="14097" max="14097" width="3.85546875" style="2" customWidth="1"/>
    <col min="14098" max="14098" width="2.85546875" style="2" customWidth="1"/>
    <col min="14099" max="14099" width="2.42578125" style="2" customWidth="1"/>
    <col min="14100" max="14100" width="1.140625" style="2" customWidth="1"/>
    <col min="14101" max="14101" width="8.140625" style="2" customWidth="1"/>
    <col min="14102" max="14102" width="7.42578125" style="2" customWidth="1"/>
    <col min="14103" max="14103" width="9.28515625" style="2" customWidth="1"/>
    <col min="14104" max="14104" width="11.85546875" style="2" customWidth="1"/>
    <col min="14105" max="14105" width="11.28515625" style="2" bestFit="1" customWidth="1"/>
    <col min="14106" max="14106" width="19.7109375" style="2" customWidth="1"/>
    <col min="14107" max="14107" width="17.42578125" style="2" customWidth="1"/>
    <col min="14108" max="14338" width="9.140625" style="2"/>
    <col min="14339" max="14340" width="3.42578125" style="2" customWidth="1"/>
    <col min="14341" max="14341" width="2.85546875" style="2" customWidth="1"/>
    <col min="14342" max="14342" width="2.28515625" style="2" customWidth="1"/>
    <col min="14343" max="14343" width="1.85546875" style="2" customWidth="1"/>
    <col min="14344" max="14344" width="9.140625" style="2" customWidth="1"/>
    <col min="14345" max="14345" width="2" style="2" customWidth="1"/>
    <col min="14346" max="14346" width="0" style="2" hidden="1" customWidth="1"/>
    <col min="14347" max="14347" width="1" style="2" customWidth="1"/>
    <col min="14348" max="14348" width="31" style="2" customWidth="1"/>
    <col min="14349" max="14349" width="3.42578125" style="2" customWidth="1"/>
    <col min="14350" max="14350" width="3.85546875" style="2" customWidth="1"/>
    <col min="14351" max="14351" width="2.7109375" style="2" customWidth="1"/>
    <col min="14352" max="14352" width="2.85546875" style="2" customWidth="1"/>
    <col min="14353" max="14353" width="3.85546875" style="2" customWidth="1"/>
    <col min="14354" max="14354" width="2.85546875" style="2" customWidth="1"/>
    <col min="14355" max="14355" width="2.42578125" style="2" customWidth="1"/>
    <col min="14356" max="14356" width="1.140625" style="2" customWidth="1"/>
    <col min="14357" max="14357" width="8.140625" style="2" customWidth="1"/>
    <col min="14358" max="14358" width="7.42578125" style="2" customWidth="1"/>
    <col min="14359" max="14359" width="9.28515625" style="2" customWidth="1"/>
    <col min="14360" max="14360" width="11.85546875" style="2" customWidth="1"/>
    <col min="14361" max="14361" width="11.28515625" style="2" bestFit="1" customWidth="1"/>
    <col min="14362" max="14362" width="19.7109375" style="2" customWidth="1"/>
    <col min="14363" max="14363" width="17.42578125" style="2" customWidth="1"/>
    <col min="14364" max="14594" width="9.140625" style="2"/>
    <col min="14595" max="14596" width="3.42578125" style="2" customWidth="1"/>
    <col min="14597" max="14597" width="2.85546875" style="2" customWidth="1"/>
    <col min="14598" max="14598" width="2.28515625" style="2" customWidth="1"/>
    <col min="14599" max="14599" width="1.85546875" style="2" customWidth="1"/>
    <col min="14600" max="14600" width="9.140625" style="2" customWidth="1"/>
    <col min="14601" max="14601" width="2" style="2" customWidth="1"/>
    <col min="14602" max="14602" width="0" style="2" hidden="1" customWidth="1"/>
    <col min="14603" max="14603" width="1" style="2" customWidth="1"/>
    <col min="14604" max="14604" width="31" style="2" customWidth="1"/>
    <col min="14605" max="14605" width="3.42578125" style="2" customWidth="1"/>
    <col min="14606" max="14606" width="3.85546875" style="2" customWidth="1"/>
    <col min="14607" max="14607" width="2.7109375" style="2" customWidth="1"/>
    <col min="14608" max="14608" width="2.85546875" style="2" customWidth="1"/>
    <col min="14609" max="14609" width="3.85546875" style="2" customWidth="1"/>
    <col min="14610" max="14610" width="2.85546875" style="2" customWidth="1"/>
    <col min="14611" max="14611" width="2.42578125" style="2" customWidth="1"/>
    <col min="14612" max="14612" width="1.140625" style="2" customWidth="1"/>
    <col min="14613" max="14613" width="8.140625" style="2" customWidth="1"/>
    <col min="14614" max="14614" width="7.42578125" style="2" customWidth="1"/>
    <col min="14615" max="14615" width="9.28515625" style="2" customWidth="1"/>
    <col min="14616" max="14616" width="11.85546875" style="2" customWidth="1"/>
    <col min="14617" max="14617" width="11.28515625" style="2" bestFit="1" customWidth="1"/>
    <col min="14618" max="14618" width="19.7109375" style="2" customWidth="1"/>
    <col min="14619" max="14619" width="17.42578125" style="2" customWidth="1"/>
    <col min="14620" max="14850" width="9.140625" style="2"/>
    <col min="14851" max="14852" width="3.42578125" style="2" customWidth="1"/>
    <col min="14853" max="14853" width="2.85546875" style="2" customWidth="1"/>
    <col min="14854" max="14854" width="2.28515625" style="2" customWidth="1"/>
    <col min="14855" max="14855" width="1.85546875" style="2" customWidth="1"/>
    <col min="14856" max="14856" width="9.140625" style="2" customWidth="1"/>
    <col min="14857" max="14857" width="2" style="2" customWidth="1"/>
    <col min="14858" max="14858" width="0" style="2" hidden="1" customWidth="1"/>
    <col min="14859" max="14859" width="1" style="2" customWidth="1"/>
    <col min="14860" max="14860" width="31" style="2" customWidth="1"/>
    <col min="14861" max="14861" width="3.42578125" style="2" customWidth="1"/>
    <col min="14862" max="14862" width="3.85546875" style="2" customWidth="1"/>
    <col min="14863" max="14863" width="2.7109375" style="2" customWidth="1"/>
    <col min="14864" max="14864" width="2.85546875" style="2" customWidth="1"/>
    <col min="14865" max="14865" width="3.85546875" style="2" customWidth="1"/>
    <col min="14866" max="14866" width="2.85546875" style="2" customWidth="1"/>
    <col min="14867" max="14867" width="2.42578125" style="2" customWidth="1"/>
    <col min="14868" max="14868" width="1.140625" style="2" customWidth="1"/>
    <col min="14869" max="14869" width="8.140625" style="2" customWidth="1"/>
    <col min="14870" max="14870" width="7.42578125" style="2" customWidth="1"/>
    <col min="14871" max="14871" width="9.28515625" style="2" customWidth="1"/>
    <col min="14872" max="14872" width="11.85546875" style="2" customWidth="1"/>
    <col min="14873" max="14873" width="11.28515625" style="2" bestFit="1" customWidth="1"/>
    <col min="14874" max="14874" width="19.7109375" style="2" customWidth="1"/>
    <col min="14875" max="14875" width="17.42578125" style="2" customWidth="1"/>
    <col min="14876" max="15106" width="9.140625" style="2"/>
    <col min="15107" max="15108" width="3.42578125" style="2" customWidth="1"/>
    <col min="15109" max="15109" width="2.85546875" style="2" customWidth="1"/>
    <col min="15110" max="15110" width="2.28515625" style="2" customWidth="1"/>
    <col min="15111" max="15111" width="1.85546875" style="2" customWidth="1"/>
    <col min="15112" max="15112" width="9.140625" style="2" customWidth="1"/>
    <col min="15113" max="15113" width="2" style="2" customWidth="1"/>
    <col min="15114" max="15114" width="0" style="2" hidden="1" customWidth="1"/>
    <col min="15115" max="15115" width="1" style="2" customWidth="1"/>
    <col min="15116" max="15116" width="31" style="2" customWidth="1"/>
    <col min="15117" max="15117" width="3.42578125" style="2" customWidth="1"/>
    <col min="15118" max="15118" width="3.85546875" style="2" customWidth="1"/>
    <col min="15119" max="15119" width="2.7109375" style="2" customWidth="1"/>
    <col min="15120" max="15120" width="2.85546875" style="2" customWidth="1"/>
    <col min="15121" max="15121" width="3.85546875" style="2" customWidth="1"/>
    <col min="15122" max="15122" width="2.85546875" style="2" customWidth="1"/>
    <col min="15123" max="15123" width="2.42578125" style="2" customWidth="1"/>
    <col min="15124" max="15124" width="1.140625" style="2" customWidth="1"/>
    <col min="15125" max="15125" width="8.140625" style="2" customWidth="1"/>
    <col min="15126" max="15126" width="7.42578125" style="2" customWidth="1"/>
    <col min="15127" max="15127" width="9.28515625" style="2" customWidth="1"/>
    <col min="15128" max="15128" width="11.85546875" style="2" customWidth="1"/>
    <col min="15129" max="15129" width="11.28515625" style="2" bestFit="1" customWidth="1"/>
    <col min="15130" max="15130" width="19.7109375" style="2" customWidth="1"/>
    <col min="15131" max="15131" width="17.42578125" style="2" customWidth="1"/>
    <col min="15132" max="15362" width="9.140625" style="2"/>
    <col min="15363" max="15364" width="3.42578125" style="2" customWidth="1"/>
    <col min="15365" max="15365" width="2.85546875" style="2" customWidth="1"/>
    <col min="15366" max="15366" width="2.28515625" style="2" customWidth="1"/>
    <col min="15367" max="15367" width="1.85546875" style="2" customWidth="1"/>
    <col min="15368" max="15368" width="9.140625" style="2" customWidth="1"/>
    <col min="15369" max="15369" width="2" style="2" customWidth="1"/>
    <col min="15370" max="15370" width="0" style="2" hidden="1" customWidth="1"/>
    <col min="15371" max="15371" width="1" style="2" customWidth="1"/>
    <col min="15372" max="15372" width="31" style="2" customWidth="1"/>
    <col min="15373" max="15373" width="3.42578125" style="2" customWidth="1"/>
    <col min="15374" max="15374" width="3.85546875" style="2" customWidth="1"/>
    <col min="15375" max="15375" width="2.7109375" style="2" customWidth="1"/>
    <col min="15376" max="15376" width="2.85546875" style="2" customWidth="1"/>
    <col min="15377" max="15377" width="3.85546875" style="2" customWidth="1"/>
    <col min="15378" max="15378" width="2.85546875" style="2" customWidth="1"/>
    <col min="15379" max="15379" width="2.42578125" style="2" customWidth="1"/>
    <col min="15380" max="15380" width="1.140625" style="2" customWidth="1"/>
    <col min="15381" max="15381" width="8.140625" style="2" customWidth="1"/>
    <col min="15382" max="15382" width="7.42578125" style="2" customWidth="1"/>
    <col min="15383" max="15383" width="9.28515625" style="2" customWidth="1"/>
    <col min="15384" max="15384" width="11.85546875" style="2" customWidth="1"/>
    <col min="15385" max="15385" width="11.28515625" style="2" bestFit="1" customWidth="1"/>
    <col min="15386" max="15386" width="19.7109375" style="2" customWidth="1"/>
    <col min="15387" max="15387" width="17.42578125" style="2" customWidth="1"/>
    <col min="15388" max="15618" width="9.140625" style="2"/>
    <col min="15619" max="15620" width="3.42578125" style="2" customWidth="1"/>
    <col min="15621" max="15621" width="2.85546875" style="2" customWidth="1"/>
    <col min="15622" max="15622" width="2.28515625" style="2" customWidth="1"/>
    <col min="15623" max="15623" width="1.85546875" style="2" customWidth="1"/>
    <col min="15624" max="15624" width="9.140625" style="2" customWidth="1"/>
    <col min="15625" max="15625" width="2" style="2" customWidth="1"/>
    <col min="15626" max="15626" width="0" style="2" hidden="1" customWidth="1"/>
    <col min="15627" max="15627" width="1" style="2" customWidth="1"/>
    <col min="15628" max="15628" width="31" style="2" customWidth="1"/>
    <col min="15629" max="15629" width="3.42578125" style="2" customWidth="1"/>
    <col min="15630" max="15630" width="3.85546875" style="2" customWidth="1"/>
    <col min="15631" max="15631" width="2.7109375" style="2" customWidth="1"/>
    <col min="15632" max="15632" width="2.85546875" style="2" customWidth="1"/>
    <col min="15633" max="15633" width="3.85546875" style="2" customWidth="1"/>
    <col min="15634" max="15634" width="2.85546875" style="2" customWidth="1"/>
    <col min="15635" max="15635" width="2.42578125" style="2" customWidth="1"/>
    <col min="15636" max="15636" width="1.140625" style="2" customWidth="1"/>
    <col min="15637" max="15637" width="8.140625" style="2" customWidth="1"/>
    <col min="15638" max="15638" width="7.42578125" style="2" customWidth="1"/>
    <col min="15639" max="15639" width="9.28515625" style="2" customWidth="1"/>
    <col min="15640" max="15640" width="11.85546875" style="2" customWidth="1"/>
    <col min="15641" max="15641" width="11.28515625" style="2" bestFit="1" customWidth="1"/>
    <col min="15642" max="15642" width="19.7109375" style="2" customWidth="1"/>
    <col min="15643" max="15643" width="17.42578125" style="2" customWidth="1"/>
    <col min="15644" max="15874" width="9.140625" style="2"/>
    <col min="15875" max="15876" width="3.42578125" style="2" customWidth="1"/>
    <col min="15877" max="15877" width="2.85546875" style="2" customWidth="1"/>
    <col min="15878" max="15878" width="2.28515625" style="2" customWidth="1"/>
    <col min="15879" max="15879" width="1.85546875" style="2" customWidth="1"/>
    <col min="15880" max="15880" width="9.140625" style="2" customWidth="1"/>
    <col min="15881" max="15881" width="2" style="2" customWidth="1"/>
    <col min="15882" max="15882" width="0" style="2" hidden="1" customWidth="1"/>
    <col min="15883" max="15883" width="1" style="2" customWidth="1"/>
    <col min="15884" max="15884" width="31" style="2" customWidth="1"/>
    <col min="15885" max="15885" width="3.42578125" style="2" customWidth="1"/>
    <col min="15886" max="15886" width="3.85546875" style="2" customWidth="1"/>
    <col min="15887" max="15887" width="2.7109375" style="2" customWidth="1"/>
    <col min="15888" max="15888" width="2.85546875" style="2" customWidth="1"/>
    <col min="15889" max="15889" width="3.85546875" style="2" customWidth="1"/>
    <col min="15890" max="15890" width="2.85546875" style="2" customWidth="1"/>
    <col min="15891" max="15891" width="2.42578125" style="2" customWidth="1"/>
    <col min="15892" max="15892" width="1.140625" style="2" customWidth="1"/>
    <col min="15893" max="15893" width="8.140625" style="2" customWidth="1"/>
    <col min="15894" max="15894" width="7.42578125" style="2" customWidth="1"/>
    <col min="15895" max="15895" width="9.28515625" style="2" customWidth="1"/>
    <col min="15896" max="15896" width="11.85546875" style="2" customWidth="1"/>
    <col min="15897" max="15897" width="11.28515625" style="2" bestFit="1" customWidth="1"/>
    <col min="15898" max="15898" width="19.7109375" style="2" customWidth="1"/>
    <col min="15899" max="15899" width="17.42578125" style="2" customWidth="1"/>
    <col min="15900" max="16130" width="9.140625" style="2"/>
    <col min="16131" max="16132" width="3.42578125" style="2" customWidth="1"/>
    <col min="16133" max="16133" width="2.85546875" style="2" customWidth="1"/>
    <col min="16134" max="16134" width="2.28515625" style="2" customWidth="1"/>
    <col min="16135" max="16135" width="1.85546875" style="2" customWidth="1"/>
    <col min="16136" max="16136" width="9.140625" style="2" customWidth="1"/>
    <col min="16137" max="16137" width="2" style="2" customWidth="1"/>
    <col min="16138" max="16138" width="0" style="2" hidden="1" customWidth="1"/>
    <col min="16139" max="16139" width="1" style="2" customWidth="1"/>
    <col min="16140" max="16140" width="31" style="2" customWidth="1"/>
    <col min="16141" max="16141" width="3.42578125" style="2" customWidth="1"/>
    <col min="16142" max="16142" width="3.85546875" style="2" customWidth="1"/>
    <col min="16143" max="16143" width="2.7109375" style="2" customWidth="1"/>
    <col min="16144" max="16144" width="2.85546875" style="2" customWidth="1"/>
    <col min="16145" max="16145" width="3.85546875" style="2" customWidth="1"/>
    <col min="16146" max="16146" width="2.85546875" style="2" customWidth="1"/>
    <col min="16147" max="16147" width="2.42578125" style="2" customWidth="1"/>
    <col min="16148" max="16148" width="1.140625" style="2" customWidth="1"/>
    <col min="16149" max="16149" width="8.140625" style="2" customWidth="1"/>
    <col min="16150" max="16150" width="7.42578125" style="2" customWidth="1"/>
    <col min="16151" max="16151" width="9.28515625" style="2" customWidth="1"/>
    <col min="16152" max="16152" width="11.85546875" style="2" customWidth="1"/>
    <col min="16153" max="16153" width="11.28515625" style="2" bestFit="1" customWidth="1"/>
    <col min="16154" max="16154" width="19.7109375" style="2" customWidth="1"/>
    <col min="16155" max="16155" width="17.42578125" style="2" customWidth="1"/>
    <col min="16156" max="16384" width="9.140625" style="2"/>
  </cols>
  <sheetData>
    <row r="1" spans="1:24" x14ac:dyDescent="0.2">
      <c r="A1" s="674" t="s">
        <v>17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6"/>
      <c r="X1" s="405" t="s">
        <v>18</v>
      </c>
    </row>
    <row r="2" spans="1:24" x14ac:dyDescent="0.2">
      <c r="A2" s="665" t="s">
        <v>19</v>
      </c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7"/>
      <c r="X2" s="406" t="s">
        <v>20</v>
      </c>
    </row>
    <row r="3" spans="1:24" x14ac:dyDescent="0.2">
      <c r="A3" s="659" t="s">
        <v>21</v>
      </c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670"/>
    </row>
    <row r="4" spans="1:24" x14ac:dyDescent="0.2">
      <c r="A4" s="659" t="s">
        <v>229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70"/>
    </row>
    <row r="5" spans="1:24" x14ac:dyDescent="0.2">
      <c r="A5" s="276" t="s">
        <v>22</v>
      </c>
      <c r="B5" s="294"/>
      <c r="C5" s="294"/>
      <c r="D5" s="294"/>
      <c r="E5" s="294"/>
      <c r="F5" s="294"/>
      <c r="G5" s="294" t="s">
        <v>23</v>
      </c>
      <c r="H5" s="294"/>
      <c r="I5" s="294"/>
      <c r="J5" s="407">
        <v>207</v>
      </c>
      <c r="K5" s="294"/>
      <c r="L5" s="363" t="s">
        <v>213</v>
      </c>
      <c r="M5" s="294"/>
      <c r="N5" s="294"/>
      <c r="O5" s="294"/>
      <c r="P5" s="294"/>
      <c r="Q5" s="294"/>
      <c r="R5" s="378"/>
      <c r="S5" s="294"/>
      <c r="T5" s="363"/>
      <c r="U5" s="294"/>
      <c r="V5" s="294"/>
      <c r="W5" s="294"/>
      <c r="X5" s="378"/>
    </row>
    <row r="6" spans="1:24" x14ac:dyDescent="0.2">
      <c r="A6" s="276"/>
      <c r="B6" s="294"/>
      <c r="C6" s="294"/>
      <c r="D6" s="294"/>
      <c r="E6" s="294"/>
      <c r="F6" s="294"/>
      <c r="G6" s="294"/>
      <c r="H6" s="294"/>
      <c r="I6" s="294"/>
      <c r="J6" s="407"/>
      <c r="K6" s="294"/>
      <c r="L6" s="294"/>
      <c r="M6" s="294"/>
      <c r="N6" s="294"/>
      <c r="O6" s="294"/>
      <c r="P6" s="294"/>
      <c r="Q6" s="294"/>
      <c r="R6" s="408"/>
      <c r="S6" s="294"/>
      <c r="T6" s="294"/>
      <c r="U6" s="294"/>
      <c r="V6" s="294"/>
      <c r="W6" s="294"/>
      <c r="X6" s="378"/>
    </row>
    <row r="7" spans="1:24" x14ac:dyDescent="0.2">
      <c r="A7" s="409" t="s">
        <v>25</v>
      </c>
      <c r="B7" s="410"/>
      <c r="C7" s="410"/>
      <c r="D7" s="410"/>
      <c r="E7" s="410"/>
      <c r="F7" s="410"/>
      <c r="G7" s="410" t="s">
        <v>23</v>
      </c>
      <c r="H7" s="410"/>
      <c r="I7" s="410"/>
      <c r="J7" s="479">
        <v>207.05</v>
      </c>
      <c r="K7" s="411"/>
      <c r="L7" s="411" t="s">
        <v>26</v>
      </c>
      <c r="M7" s="410"/>
      <c r="N7" s="410"/>
      <c r="O7" s="410"/>
      <c r="P7" s="410"/>
      <c r="Q7" s="410"/>
      <c r="R7" s="410"/>
      <c r="S7" s="411"/>
      <c r="T7" s="411"/>
      <c r="U7" s="410"/>
      <c r="V7" s="410"/>
      <c r="W7" s="410"/>
      <c r="X7" s="412"/>
    </row>
    <row r="8" spans="1:24" x14ac:dyDescent="0.2">
      <c r="A8" s="409" t="s">
        <v>27</v>
      </c>
      <c r="B8" s="410"/>
      <c r="C8" s="410"/>
      <c r="D8" s="410"/>
      <c r="E8" s="410"/>
      <c r="F8" s="410"/>
      <c r="G8" s="410" t="s">
        <v>28</v>
      </c>
      <c r="H8" s="410"/>
      <c r="I8" s="410"/>
      <c r="J8" s="479" t="s">
        <v>287</v>
      </c>
      <c r="K8" s="411"/>
      <c r="L8" s="411" t="s">
        <v>26</v>
      </c>
      <c r="M8" s="410"/>
      <c r="N8" s="410"/>
      <c r="O8" s="410"/>
      <c r="P8" s="410"/>
      <c r="Q8" s="410"/>
      <c r="R8" s="410"/>
      <c r="S8" s="411"/>
      <c r="T8" s="411"/>
      <c r="U8" s="410"/>
      <c r="V8" s="410"/>
      <c r="W8" s="410"/>
      <c r="X8" s="412"/>
    </row>
    <row r="9" spans="1:24" x14ac:dyDescent="0.2">
      <c r="A9" s="409" t="s">
        <v>29</v>
      </c>
      <c r="B9" s="410"/>
      <c r="C9" s="410"/>
      <c r="D9" s="410"/>
      <c r="E9" s="410"/>
      <c r="F9" s="410"/>
      <c r="G9" s="410" t="s">
        <v>23</v>
      </c>
      <c r="H9" s="410"/>
      <c r="I9" s="410"/>
      <c r="J9" s="410" t="s">
        <v>288</v>
      </c>
      <c r="K9" s="410"/>
      <c r="L9" s="677" t="s">
        <v>284</v>
      </c>
      <c r="M9" s="677"/>
      <c r="N9" s="677"/>
      <c r="O9" s="677"/>
      <c r="P9" s="677"/>
      <c r="Q9" s="677"/>
      <c r="R9" s="677"/>
      <c r="S9" s="677"/>
      <c r="T9" s="677"/>
      <c r="U9" s="677"/>
      <c r="V9" s="677"/>
      <c r="W9" s="677"/>
      <c r="X9" s="678"/>
    </row>
    <row r="10" spans="1:24" x14ac:dyDescent="0.2">
      <c r="A10" s="409" t="s">
        <v>30</v>
      </c>
      <c r="B10" s="410"/>
      <c r="C10" s="410"/>
      <c r="D10" s="410"/>
      <c r="E10" s="410"/>
      <c r="F10" s="410"/>
      <c r="G10" s="410" t="s">
        <v>23</v>
      </c>
      <c r="H10" s="410"/>
      <c r="I10" s="410"/>
      <c r="J10" s="410" t="s">
        <v>318</v>
      </c>
      <c r="K10" s="411"/>
      <c r="L10" s="411" t="s">
        <v>315</v>
      </c>
      <c r="M10" s="410"/>
      <c r="N10" s="410"/>
      <c r="O10" s="410"/>
      <c r="P10" s="410"/>
      <c r="Q10" s="410"/>
      <c r="R10" s="412"/>
      <c r="S10" s="411"/>
      <c r="T10" s="411"/>
      <c r="U10" s="410"/>
      <c r="V10" s="410"/>
      <c r="W10" s="410"/>
      <c r="X10" s="412"/>
    </row>
    <row r="11" spans="1:24" x14ac:dyDescent="0.2">
      <c r="A11" s="409" t="s">
        <v>31</v>
      </c>
      <c r="B11" s="410"/>
      <c r="C11" s="410"/>
      <c r="D11" s="410"/>
      <c r="E11" s="410"/>
      <c r="F11" s="410"/>
      <c r="G11" s="410" t="s">
        <v>23</v>
      </c>
      <c r="H11" s="410"/>
      <c r="I11" s="410"/>
      <c r="J11" s="410" t="s">
        <v>230</v>
      </c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2"/>
    </row>
    <row r="12" spans="1:24" x14ac:dyDescent="0.2">
      <c r="A12" s="409" t="s">
        <v>32</v>
      </c>
      <c r="B12" s="410"/>
      <c r="C12" s="410"/>
      <c r="D12" s="410"/>
      <c r="E12" s="410"/>
      <c r="F12" s="410"/>
      <c r="G12" s="410" t="s">
        <v>23</v>
      </c>
      <c r="H12" s="410"/>
      <c r="I12" s="410"/>
      <c r="J12" s="410" t="s">
        <v>26</v>
      </c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2"/>
    </row>
    <row r="13" spans="1:24" x14ac:dyDescent="0.2">
      <c r="A13" s="276" t="s">
        <v>33</v>
      </c>
      <c r="B13" s="294"/>
      <c r="C13" s="294"/>
      <c r="D13" s="294"/>
      <c r="E13" s="294"/>
      <c r="F13" s="294"/>
      <c r="G13" s="294" t="s">
        <v>23</v>
      </c>
      <c r="H13" s="294"/>
      <c r="I13" s="294"/>
      <c r="J13" s="294" t="s">
        <v>231</v>
      </c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378"/>
    </row>
    <row r="14" spans="1:24" x14ac:dyDescent="0.2">
      <c r="A14" s="637" t="s">
        <v>34</v>
      </c>
      <c r="B14" s="635"/>
      <c r="C14" s="635"/>
      <c r="D14" s="635"/>
      <c r="E14" s="635"/>
      <c r="F14" s="635"/>
      <c r="G14" s="635"/>
      <c r="H14" s="635"/>
      <c r="I14" s="635"/>
      <c r="J14" s="635"/>
      <c r="K14" s="635"/>
      <c r="L14" s="635"/>
      <c r="M14" s="635"/>
      <c r="N14" s="635"/>
      <c r="O14" s="635"/>
      <c r="P14" s="635"/>
      <c r="Q14" s="635"/>
      <c r="R14" s="635"/>
      <c r="S14" s="635"/>
      <c r="T14" s="635"/>
      <c r="U14" s="635"/>
      <c r="V14" s="635"/>
      <c r="W14" s="635"/>
      <c r="X14" s="638"/>
    </row>
    <row r="15" spans="1:24" x14ac:dyDescent="0.2">
      <c r="A15" s="414" t="s">
        <v>35</v>
      </c>
      <c r="B15" s="415"/>
      <c r="C15" s="415"/>
      <c r="D15" s="360"/>
      <c r="E15" s="360"/>
      <c r="F15" s="360"/>
      <c r="G15" s="645" t="s">
        <v>36</v>
      </c>
      <c r="H15" s="646"/>
      <c r="I15" s="646"/>
      <c r="J15" s="647"/>
      <c r="K15" s="647"/>
      <c r="L15" s="647"/>
      <c r="M15" s="647"/>
      <c r="N15" s="647"/>
      <c r="O15" s="647"/>
      <c r="P15" s="647"/>
      <c r="Q15" s="647"/>
      <c r="R15" s="647"/>
      <c r="S15" s="647"/>
      <c r="T15" s="647"/>
      <c r="U15" s="647"/>
      <c r="V15" s="645" t="s">
        <v>37</v>
      </c>
      <c r="W15" s="647"/>
      <c r="X15" s="648"/>
    </row>
    <row r="16" spans="1:24" x14ac:dyDescent="0.2">
      <c r="A16" s="649" t="s">
        <v>38</v>
      </c>
      <c r="B16" s="650"/>
      <c r="C16" s="650"/>
      <c r="D16" s="650"/>
      <c r="E16" s="650"/>
      <c r="F16" s="651"/>
      <c r="G16" s="347"/>
      <c r="H16" s="347"/>
      <c r="I16" s="347"/>
      <c r="J16" s="655" t="s">
        <v>192</v>
      </c>
      <c r="K16" s="655"/>
      <c r="L16" s="655"/>
      <c r="M16" s="655"/>
      <c r="N16" s="655"/>
      <c r="O16" s="655"/>
      <c r="P16" s="655"/>
      <c r="Q16" s="655"/>
      <c r="R16" s="655"/>
      <c r="S16" s="655"/>
      <c r="T16" s="655"/>
      <c r="U16" s="656"/>
      <c r="V16" s="416"/>
      <c r="W16" s="417">
        <v>1</v>
      </c>
      <c r="X16" s="418"/>
    </row>
    <row r="17" spans="1:26" ht="24.95" customHeight="1" x14ac:dyDescent="0.2">
      <c r="A17" s="652"/>
      <c r="B17" s="653"/>
      <c r="C17" s="653"/>
      <c r="D17" s="653"/>
      <c r="E17" s="653"/>
      <c r="F17" s="654"/>
      <c r="G17" s="347"/>
      <c r="H17" s="347"/>
      <c r="I17" s="347"/>
      <c r="J17" s="655" t="s">
        <v>258</v>
      </c>
      <c r="K17" s="655"/>
      <c r="L17" s="655"/>
      <c r="M17" s="655"/>
      <c r="N17" s="655"/>
      <c r="O17" s="655"/>
      <c r="P17" s="655"/>
      <c r="Q17" s="655"/>
      <c r="R17" s="655"/>
      <c r="S17" s="655"/>
      <c r="T17" s="655"/>
      <c r="U17" s="656"/>
      <c r="V17" s="416"/>
      <c r="W17" s="417">
        <v>1</v>
      </c>
      <c r="X17" s="418"/>
    </row>
    <row r="18" spans="1:26" x14ac:dyDescent="0.2">
      <c r="A18" s="419" t="s">
        <v>39</v>
      </c>
      <c r="B18" s="347"/>
      <c r="C18" s="347"/>
      <c r="D18" s="347"/>
      <c r="E18" s="347"/>
      <c r="F18" s="348"/>
      <c r="G18" s="347"/>
      <c r="H18" s="347"/>
      <c r="I18" s="347"/>
      <c r="J18" s="347" t="s">
        <v>40</v>
      </c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8"/>
      <c r="V18" s="657">
        <f>X30</f>
        <v>20000000</v>
      </c>
      <c r="W18" s="658"/>
      <c r="X18" s="420"/>
      <c r="Z18" s="2">
        <v>60000000</v>
      </c>
    </row>
    <row r="19" spans="1:26" x14ac:dyDescent="0.2">
      <c r="A19" s="421" t="s">
        <v>41</v>
      </c>
      <c r="B19" s="258"/>
      <c r="C19" s="258"/>
      <c r="D19" s="258"/>
      <c r="E19" s="258"/>
      <c r="F19" s="422"/>
      <c r="G19" s="258"/>
      <c r="H19" s="258"/>
      <c r="I19" s="258"/>
      <c r="J19" s="255" t="s">
        <v>316</v>
      </c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422"/>
      <c r="V19" s="423">
        <v>35</v>
      </c>
      <c r="W19" s="258" t="s">
        <v>131</v>
      </c>
      <c r="X19" s="424"/>
    </row>
    <row r="20" spans="1:26" x14ac:dyDescent="0.2">
      <c r="A20" s="425"/>
      <c r="B20" s="351"/>
      <c r="C20" s="351"/>
      <c r="D20" s="351"/>
      <c r="E20" s="351"/>
      <c r="F20" s="353"/>
      <c r="G20" s="351"/>
      <c r="H20" s="351"/>
      <c r="I20" s="351"/>
      <c r="J20" s="347" t="s">
        <v>24</v>
      </c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3"/>
      <c r="V20" s="426"/>
      <c r="W20" s="351"/>
      <c r="X20" s="427"/>
    </row>
    <row r="21" spans="1:26" x14ac:dyDescent="0.2">
      <c r="A21" s="428" t="s">
        <v>43</v>
      </c>
      <c r="B21" s="363"/>
      <c r="C21" s="363"/>
      <c r="D21" s="363"/>
      <c r="E21" s="363"/>
      <c r="F21" s="429"/>
      <c r="G21" s="363"/>
      <c r="H21" s="363"/>
      <c r="I21" s="363"/>
      <c r="J21" s="256" t="s">
        <v>247</v>
      </c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429"/>
      <c r="V21" s="430"/>
      <c r="W21" s="431">
        <v>1</v>
      </c>
      <c r="X21" s="432"/>
    </row>
    <row r="22" spans="1:26" x14ac:dyDescent="0.2">
      <c r="A22" s="276"/>
      <c r="B22" s="294"/>
      <c r="C22" s="294"/>
      <c r="D22" s="294"/>
      <c r="E22" s="294"/>
      <c r="F22" s="433"/>
      <c r="G22" s="294"/>
      <c r="H22" s="294"/>
      <c r="I22" s="294"/>
      <c r="J22" s="294" t="s">
        <v>317</v>
      </c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433"/>
      <c r="V22" s="434"/>
      <c r="W22" s="435"/>
      <c r="X22" s="436"/>
    </row>
    <row r="23" spans="1:26" ht="13.5" thickBot="1" x14ac:dyDescent="0.25">
      <c r="A23" s="276"/>
      <c r="B23" s="294"/>
      <c r="C23" s="294"/>
      <c r="D23" s="294"/>
      <c r="E23" s="294"/>
      <c r="F23" s="433"/>
      <c r="G23" s="294"/>
      <c r="H23" s="294"/>
      <c r="I23" s="294"/>
      <c r="J23" s="347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433"/>
      <c r="V23" s="437"/>
      <c r="W23" s="435"/>
      <c r="X23" s="438"/>
    </row>
    <row r="24" spans="1:26" x14ac:dyDescent="0.2">
      <c r="A24" s="439" t="s">
        <v>45</v>
      </c>
      <c r="B24" s="440"/>
      <c r="C24" s="440"/>
      <c r="D24" s="440"/>
      <c r="E24" s="440"/>
      <c r="F24" s="441"/>
      <c r="G24" s="440"/>
      <c r="H24" s="440"/>
      <c r="I24" s="440"/>
      <c r="J24" s="440" t="s">
        <v>259</v>
      </c>
      <c r="K24" s="440"/>
      <c r="L24" s="440"/>
      <c r="M24" s="440"/>
      <c r="N24" s="440"/>
      <c r="O24" s="440"/>
      <c r="P24" s="440"/>
      <c r="Q24" s="440"/>
      <c r="R24" s="440"/>
      <c r="S24" s="440"/>
      <c r="T24" s="440"/>
      <c r="U24" s="441"/>
      <c r="V24" s="442"/>
      <c r="W24" s="443">
        <v>1</v>
      </c>
      <c r="X24" s="444"/>
    </row>
    <row r="25" spans="1:26" x14ac:dyDescent="0.2">
      <c r="A25" s="659" t="s">
        <v>46</v>
      </c>
      <c r="B25" s="660"/>
      <c r="C25" s="660"/>
      <c r="D25" s="660"/>
      <c r="E25" s="660"/>
      <c r="F25" s="660"/>
      <c r="G25" s="644"/>
      <c r="H25" s="644"/>
      <c r="I25" s="644"/>
      <c r="J25" s="644"/>
      <c r="K25" s="644"/>
      <c r="L25" s="644"/>
      <c r="M25" s="644"/>
      <c r="N25" s="644"/>
      <c r="O25" s="644"/>
      <c r="P25" s="644"/>
      <c r="Q25" s="644"/>
      <c r="R25" s="644"/>
      <c r="S25" s="644"/>
      <c r="T25" s="644"/>
      <c r="U25" s="644"/>
      <c r="V25" s="644"/>
      <c r="W25" s="644"/>
      <c r="X25" s="661"/>
    </row>
    <row r="26" spans="1:26" x14ac:dyDescent="0.2">
      <c r="A26" s="662" t="s">
        <v>47</v>
      </c>
      <c r="B26" s="663"/>
      <c r="C26" s="663"/>
      <c r="D26" s="663"/>
      <c r="E26" s="663"/>
      <c r="F26" s="664"/>
      <c r="G26" s="668" t="s">
        <v>48</v>
      </c>
      <c r="H26" s="663"/>
      <c r="I26" s="663"/>
      <c r="J26" s="663"/>
      <c r="K26" s="663"/>
      <c r="L26" s="663"/>
      <c r="M26" s="663"/>
      <c r="N26" s="663"/>
      <c r="O26" s="663"/>
      <c r="P26" s="663"/>
      <c r="Q26" s="663"/>
      <c r="R26" s="663"/>
      <c r="S26" s="663"/>
      <c r="T26" s="664"/>
      <c r="U26" s="660" t="s">
        <v>0</v>
      </c>
      <c r="V26" s="660"/>
      <c r="W26" s="660"/>
      <c r="X26" s="670" t="s">
        <v>1</v>
      </c>
    </row>
    <row r="27" spans="1:26" ht="22.5" x14ac:dyDescent="0.2">
      <c r="A27" s="665"/>
      <c r="B27" s="666"/>
      <c r="C27" s="666"/>
      <c r="D27" s="666"/>
      <c r="E27" s="666"/>
      <c r="F27" s="667"/>
      <c r="G27" s="669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6"/>
      <c r="S27" s="666"/>
      <c r="T27" s="667"/>
      <c r="U27" s="445" t="s">
        <v>49</v>
      </c>
      <c r="V27" s="445" t="s">
        <v>50</v>
      </c>
      <c r="W27" s="445" t="s">
        <v>51</v>
      </c>
      <c r="X27" s="670"/>
    </row>
    <row r="28" spans="1:26" x14ac:dyDescent="0.2">
      <c r="A28" s="641">
        <v>1</v>
      </c>
      <c r="B28" s="642"/>
      <c r="C28" s="642"/>
      <c r="D28" s="642"/>
      <c r="E28" s="642"/>
      <c r="F28" s="643"/>
      <c r="G28" s="644">
        <v>2</v>
      </c>
      <c r="H28" s="644"/>
      <c r="I28" s="644"/>
      <c r="J28" s="644"/>
      <c r="K28" s="644"/>
      <c r="L28" s="644"/>
      <c r="M28" s="644"/>
      <c r="N28" s="644"/>
      <c r="O28" s="644"/>
      <c r="P28" s="644"/>
      <c r="Q28" s="644"/>
      <c r="R28" s="644"/>
      <c r="S28" s="644"/>
      <c r="T28" s="644"/>
      <c r="U28" s="446">
        <v>3</v>
      </c>
      <c r="V28" s="446">
        <v>4</v>
      </c>
      <c r="W28" s="446">
        <v>5</v>
      </c>
      <c r="X28" s="406">
        <v>6</v>
      </c>
    </row>
    <row r="29" spans="1:26" x14ac:dyDescent="0.2">
      <c r="A29" s="447"/>
      <c r="B29" s="448"/>
      <c r="C29" s="448"/>
      <c r="D29" s="448"/>
      <c r="E29" s="448"/>
      <c r="F29" s="449"/>
      <c r="G29" s="450"/>
      <c r="H29" s="451"/>
      <c r="I29" s="451"/>
      <c r="J29" s="451"/>
      <c r="K29" s="451"/>
      <c r="L29" s="451"/>
      <c r="M29" s="451"/>
      <c r="N29" s="451"/>
      <c r="O29" s="451"/>
      <c r="P29" s="451"/>
      <c r="Q29" s="451"/>
      <c r="R29" s="451"/>
      <c r="S29" s="451"/>
      <c r="T29" s="452"/>
      <c r="U29" s="453"/>
      <c r="V29" s="453"/>
      <c r="W29" s="453"/>
      <c r="X29" s="454"/>
    </row>
    <row r="30" spans="1:26" x14ac:dyDescent="0.2">
      <c r="A30" s="480" t="s">
        <v>319</v>
      </c>
      <c r="B30" s="266"/>
      <c r="C30" s="266"/>
      <c r="D30" s="266"/>
      <c r="E30" s="266"/>
      <c r="F30" s="267"/>
      <c r="G30" s="268" t="s">
        <v>52</v>
      </c>
      <c r="H30" s="269"/>
      <c r="I30" s="269"/>
      <c r="J30" s="269"/>
      <c r="K30" s="255"/>
      <c r="L30" s="255"/>
      <c r="M30" s="255"/>
      <c r="N30" s="255"/>
      <c r="O30" s="255"/>
      <c r="P30" s="255"/>
      <c r="Q30" s="255"/>
      <c r="R30" s="255"/>
      <c r="S30" s="255"/>
      <c r="T30" s="270"/>
      <c r="U30" s="271"/>
      <c r="V30" s="272"/>
      <c r="W30" s="272"/>
      <c r="X30" s="273">
        <f>SUM(X32+X35)</f>
        <v>20000000</v>
      </c>
      <c r="Z30" s="11">
        <v>20000000</v>
      </c>
    </row>
    <row r="31" spans="1:26" x14ac:dyDescent="0.2">
      <c r="A31" s="480" t="s">
        <v>320</v>
      </c>
      <c r="B31" s="266"/>
      <c r="C31" s="266"/>
      <c r="D31" s="266"/>
      <c r="E31" s="266"/>
      <c r="F31" s="267"/>
      <c r="G31" s="268" t="s">
        <v>53</v>
      </c>
      <c r="H31" s="269"/>
      <c r="I31" s="269"/>
      <c r="J31" s="269"/>
      <c r="K31" s="255"/>
      <c r="L31" s="255"/>
      <c r="M31" s="255"/>
      <c r="N31" s="255"/>
      <c r="O31" s="255"/>
      <c r="P31" s="255"/>
      <c r="Q31" s="255"/>
      <c r="R31" s="255"/>
      <c r="S31" s="255"/>
      <c r="T31" s="270"/>
      <c r="U31" s="271"/>
      <c r="V31" s="272"/>
      <c r="W31" s="272"/>
      <c r="X31" s="273">
        <f>X32+X35</f>
        <v>20000000</v>
      </c>
      <c r="Z31" s="11">
        <f>X30</f>
        <v>20000000</v>
      </c>
    </row>
    <row r="32" spans="1:26" x14ac:dyDescent="0.2">
      <c r="A32" s="480" t="s">
        <v>321</v>
      </c>
      <c r="B32" s="266"/>
      <c r="C32" s="266"/>
      <c r="D32" s="266"/>
      <c r="E32" s="266"/>
      <c r="F32" s="274"/>
      <c r="G32" s="268" t="s">
        <v>54</v>
      </c>
      <c r="H32" s="269"/>
      <c r="I32" s="269"/>
      <c r="J32" s="269"/>
      <c r="K32" s="255"/>
      <c r="L32" s="255"/>
      <c r="M32" s="255"/>
      <c r="N32" s="255"/>
      <c r="O32" s="255"/>
      <c r="P32" s="255"/>
      <c r="Q32" s="255"/>
      <c r="R32" s="255"/>
      <c r="S32" s="255"/>
      <c r="T32" s="270"/>
      <c r="U32" s="271"/>
      <c r="V32" s="272"/>
      <c r="W32" s="272"/>
      <c r="X32" s="273">
        <f>X33</f>
        <v>0</v>
      </c>
      <c r="Z32" s="11"/>
    </row>
    <row r="33" spans="1:27" x14ac:dyDescent="0.2">
      <c r="A33" s="480" t="s">
        <v>322</v>
      </c>
      <c r="B33" s="266"/>
      <c r="C33" s="266"/>
      <c r="D33" s="266"/>
      <c r="E33" s="266"/>
      <c r="F33" s="274"/>
      <c r="G33" s="268" t="s">
        <v>55</v>
      </c>
      <c r="H33" s="269"/>
      <c r="I33" s="269"/>
      <c r="J33" s="269"/>
      <c r="K33" s="255"/>
      <c r="L33" s="255"/>
      <c r="M33" s="255"/>
      <c r="N33" s="255"/>
      <c r="O33" s="255"/>
      <c r="P33" s="255"/>
      <c r="Q33" s="255"/>
      <c r="R33" s="255"/>
      <c r="S33" s="255"/>
      <c r="T33" s="270"/>
      <c r="U33" s="271"/>
      <c r="V33" s="272"/>
      <c r="W33" s="272"/>
      <c r="X33" s="273">
        <v>0</v>
      </c>
      <c r="Z33" s="11">
        <f>Z30-Z31</f>
        <v>0</v>
      </c>
      <c r="AA33" s="2" t="s">
        <v>243</v>
      </c>
    </row>
    <row r="34" spans="1:27" x14ac:dyDescent="0.2">
      <c r="A34" s="279"/>
      <c r="B34" s="277"/>
      <c r="C34" s="277"/>
      <c r="D34" s="277"/>
      <c r="E34" s="277"/>
      <c r="F34" s="274"/>
      <c r="G34" s="268"/>
      <c r="H34" s="269"/>
      <c r="I34" s="269"/>
      <c r="J34" s="269"/>
      <c r="K34" s="281"/>
      <c r="L34" s="255"/>
      <c r="M34" s="255"/>
      <c r="N34" s="255"/>
      <c r="O34" s="255"/>
      <c r="P34" s="255"/>
      <c r="Q34" s="255"/>
      <c r="R34" s="255"/>
      <c r="S34" s="255"/>
      <c r="T34" s="270"/>
      <c r="U34" s="271"/>
      <c r="V34" s="272"/>
      <c r="W34" s="272"/>
      <c r="X34" s="273"/>
    </row>
    <row r="35" spans="1:27" s="3" customFormat="1" x14ac:dyDescent="0.2">
      <c r="A35" s="480" t="s">
        <v>323</v>
      </c>
      <c r="B35" s="277"/>
      <c r="C35" s="277"/>
      <c r="D35" s="277"/>
      <c r="E35" s="277"/>
      <c r="F35" s="274"/>
      <c r="G35" s="286" t="s">
        <v>68</v>
      </c>
      <c r="H35" s="287"/>
      <c r="I35" s="287"/>
      <c r="J35" s="269"/>
      <c r="K35" s="255"/>
      <c r="L35" s="255"/>
      <c r="M35" s="255"/>
      <c r="N35" s="255"/>
      <c r="O35" s="255"/>
      <c r="P35" s="255"/>
      <c r="Q35" s="255"/>
      <c r="R35" s="255"/>
      <c r="S35" s="255"/>
      <c r="T35" s="288"/>
      <c r="U35" s="271"/>
      <c r="V35" s="271"/>
      <c r="W35" s="289"/>
      <c r="X35" s="285">
        <f>X36+X59+X67+X77+X82+X55</f>
        <v>20000000</v>
      </c>
    </row>
    <row r="36" spans="1:27" s="3" customFormat="1" x14ac:dyDescent="0.2">
      <c r="A36" s="480" t="s">
        <v>324</v>
      </c>
      <c r="B36" s="277"/>
      <c r="C36" s="277"/>
      <c r="D36" s="277"/>
      <c r="E36" s="277"/>
      <c r="F36" s="274"/>
      <c r="G36" s="286" t="s">
        <v>69</v>
      </c>
      <c r="H36" s="287"/>
      <c r="I36" s="287"/>
      <c r="J36" s="269"/>
      <c r="K36" s="255"/>
      <c r="L36" s="255"/>
      <c r="M36" s="255"/>
      <c r="N36" s="255"/>
      <c r="O36" s="255"/>
      <c r="P36" s="255"/>
      <c r="Q36" s="255"/>
      <c r="R36" s="255"/>
      <c r="S36" s="255"/>
      <c r="T36" s="288"/>
      <c r="U36" s="271"/>
      <c r="V36" s="271"/>
      <c r="W36" s="289"/>
      <c r="X36" s="285">
        <f>X37</f>
        <v>746100</v>
      </c>
    </row>
    <row r="37" spans="1:27" s="3" customFormat="1" x14ac:dyDescent="0.2">
      <c r="A37" s="480" t="s">
        <v>325</v>
      </c>
      <c r="B37" s="277"/>
      <c r="C37" s="277"/>
      <c r="D37" s="277"/>
      <c r="E37" s="277"/>
      <c r="F37" s="274"/>
      <c r="G37" s="286" t="s">
        <v>70</v>
      </c>
      <c r="H37" s="287"/>
      <c r="I37" s="287"/>
      <c r="J37" s="269"/>
      <c r="K37" s="255"/>
      <c r="L37" s="255"/>
      <c r="M37" s="255"/>
      <c r="N37" s="255"/>
      <c r="O37" s="255"/>
      <c r="P37" s="255"/>
      <c r="Q37" s="255"/>
      <c r="R37" s="255"/>
      <c r="S37" s="255"/>
      <c r="T37" s="288"/>
      <c r="U37" s="271"/>
      <c r="V37" s="271"/>
      <c r="W37" s="289"/>
      <c r="X37" s="285">
        <f>SUM(X38:X53)</f>
        <v>746100</v>
      </c>
    </row>
    <row r="38" spans="1:27" s="3" customFormat="1" x14ac:dyDescent="0.2">
      <c r="A38" s="279"/>
      <c r="B38" s="277"/>
      <c r="C38" s="277"/>
      <c r="D38" s="277"/>
      <c r="E38" s="277"/>
      <c r="F38" s="274"/>
      <c r="G38" s="290"/>
      <c r="H38" s="291"/>
      <c r="I38" s="291"/>
      <c r="J38" s="255" t="s">
        <v>71</v>
      </c>
      <c r="K38" s="255"/>
      <c r="L38" s="255"/>
      <c r="M38" s="255"/>
      <c r="N38" s="255"/>
      <c r="O38" s="255"/>
      <c r="P38" s="255"/>
      <c r="Q38" s="255"/>
      <c r="R38" s="255"/>
      <c r="S38" s="255"/>
      <c r="T38" s="288"/>
      <c r="U38" s="271">
        <v>5</v>
      </c>
      <c r="V38" s="271" t="s">
        <v>72</v>
      </c>
      <c r="W38" s="289">
        <v>57000</v>
      </c>
      <c r="X38" s="284">
        <f t="shared" ref="X38:X53" si="0">U38*W38</f>
        <v>285000</v>
      </c>
    </row>
    <row r="39" spans="1:27" s="3" customFormat="1" x14ac:dyDescent="0.2">
      <c r="A39" s="279"/>
      <c r="B39" s="277"/>
      <c r="C39" s="277"/>
      <c r="D39" s="277"/>
      <c r="E39" s="277"/>
      <c r="F39" s="274"/>
      <c r="G39" s="290"/>
      <c r="H39" s="291"/>
      <c r="I39" s="291"/>
      <c r="J39" s="255" t="s">
        <v>73</v>
      </c>
      <c r="K39" s="255"/>
      <c r="L39" s="255"/>
      <c r="M39" s="255"/>
      <c r="N39" s="255"/>
      <c r="O39" s="255"/>
      <c r="P39" s="255"/>
      <c r="Q39" s="255"/>
      <c r="R39" s="255"/>
      <c r="S39" s="255"/>
      <c r="T39" s="288"/>
      <c r="U39" s="271">
        <v>2</v>
      </c>
      <c r="V39" s="271" t="s">
        <v>74</v>
      </c>
      <c r="W39" s="289">
        <v>35000</v>
      </c>
      <c r="X39" s="284">
        <f t="shared" si="0"/>
        <v>70000</v>
      </c>
    </row>
    <row r="40" spans="1:27" s="3" customFormat="1" x14ac:dyDescent="0.2">
      <c r="A40" s="279"/>
      <c r="B40" s="277"/>
      <c r="C40" s="277"/>
      <c r="D40" s="277"/>
      <c r="E40" s="277"/>
      <c r="F40" s="274"/>
      <c r="G40" s="290"/>
      <c r="H40" s="291"/>
      <c r="I40" s="291"/>
      <c r="J40" s="255" t="s">
        <v>135</v>
      </c>
      <c r="K40" s="255"/>
      <c r="L40" s="255"/>
      <c r="M40" s="255"/>
      <c r="N40" s="255"/>
      <c r="O40" s="255"/>
      <c r="P40" s="255"/>
      <c r="Q40" s="255"/>
      <c r="R40" s="255"/>
      <c r="S40" s="255"/>
      <c r="T40" s="288"/>
      <c r="U40" s="271">
        <v>3</v>
      </c>
      <c r="V40" s="271" t="s">
        <v>10</v>
      </c>
      <c r="W40" s="289">
        <v>7000</v>
      </c>
      <c r="X40" s="284">
        <f t="shared" si="0"/>
        <v>21000</v>
      </c>
    </row>
    <row r="41" spans="1:27" s="3" customFormat="1" x14ac:dyDescent="0.2">
      <c r="A41" s="279"/>
      <c r="B41" s="277"/>
      <c r="C41" s="277"/>
      <c r="D41" s="277"/>
      <c r="E41" s="277"/>
      <c r="F41" s="274"/>
      <c r="G41" s="290"/>
      <c r="H41" s="291"/>
      <c r="I41" s="291"/>
      <c r="J41" s="255" t="s">
        <v>136</v>
      </c>
      <c r="K41" s="255"/>
      <c r="L41" s="255"/>
      <c r="M41" s="255"/>
      <c r="N41" s="255"/>
      <c r="O41" s="255"/>
      <c r="P41" s="255"/>
      <c r="Q41" s="255"/>
      <c r="R41" s="255"/>
      <c r="S41" s="255"/>
      <c r="T41" s="288"/>
      <c r="U41" s="271">
        <v>10</v>
      </c>
      <c r="V41" s="271" t="s">
        <v>74</v>
      </c>
      <c r="W41" s="289">
        <v>3000</v>
      </c>
      <c r="X41" s="284">
        <f t="shared" si="0"/>
        <v>30000</v>
      </c>
    </row>
    <row r="42" spans="1:27" s="3" customFormat="1" x14ac:dyDescent="0.2">
      <c r="A42" s="279"/>
      <c r="B42" s="277"/>
      <c r="C42" s="277"/>
      <c r="D42" s="277"/>
      <c r="E42" s="277"/>
      <c r="F42" s="274"/>
      <c r="G42" s="290"/>
      <c r="H42" s="291"/>
      <c r="I42" s="291"/>
      <c r="J42" s="255" t="s">
        <v>137</v>
      </c>
      <c r="K42" s="255"/>
      <c r="L42" s="255"/>
      <c r="M42" s="255"/>
      <c r="N42" s="255"/>
      <c r="O42" s="255"/>
      <c r="P42" s="255"/>
      <c r="Q42" s="255"/>
      <c r="R42" s="255"/>
      <c r="S42" s="255"/>
      <c r="T42" s="288"/>
      <c r="U42" s="271">
        <v>2</v>
      </c>
      <c r="V42" s="271" t="s">
        <v>74</v>
      </c>
      <c r="W42" s="289">
        <v>6300</v>
      </c>
      <c r="X42" s="284">
        <f t="shared" si="0"/>
        <v>12600</v>
      </c>
    </row>
    <row r="43" spans="1:27" s="3" customFormat="1" x14ac:dyDescent="0.2">
      <c r="A43" s="279"/>
      <c r="B43" s="277"/>
      <c r="C43" s="277"/>
      <c r="D43" s="277"/>
      <c r="E43" s="277"/>
      <c r="F43" s="274"/>
      <c r="G43" s="290"/>
      <c r="H43" s="291"/>
      <c r="I43" s="291"/>
      <c r="J43" s="255" t="s">
        <v>138</v>
      </c>
      <c r="K43" s="255"/>
      <c r="L43" s="255"/>
      <c r="M43" s="255"/>
      <c r="N43" s="255"/>
      <c r="O43" s="255"/>
      <c r="P43" s="255"/>
      <c r="Q43" s="255"/>
      <c r="R43" s="255"/>
      <c r="S43" s="255"/>
      <c r="T43" s="288"/>
      <c r="U43" s="271">
        <v>4</v>
      </c>
      <c r="V43" s="271" t="s">
        <v>10</v>
      </c>
      <c r="W43" s="289">
        <v>17000</v>
      </c>
      <c r="X43" s="284">
        <f t="shared" si="0"/>
        <v>68000</v>
      </c>
    </row>
    <row r="44" spans="1:27" s="3" customFormat="1" x14ac:dyDescent="0.2">
      <c r="A44" s="279"/>
      <c r="B44" s="277"/>
      <c r="C44" s="277"/>
      <c r="D44" s="277"/>
      <c r="E44" s="277"/>
      <c r="F44" s="274"/>
      <c r="G44" s="290"/>
      <c r="H44" s="291"/>
      <c r="I44" s="291"/>
      <c r="J44" s="255" t="s">
        <v>75</v>
      </c>
      <c r="K44" s="255"/>
      <c r="L44" s="255"/>
      <c r="M44" s="255"/>
      <c r="N44" s="255"/>
      <c r="O44" s="255"/>
      <c r="P44" s="255"/>
      <c r="Q44" s="255"/>
      <c r="R44" s="255"/>
      <c r="S44" s="255"/>
      <c r="T44" s="288"/>
      <c r="U44" s="271">
        <v>8</v>
      </c>
      <c r="V44" s="271" t="s">
        <v>74</v>
      </c>
      <c r="W44" s="289">
        <v>500</v>
      </c>
      <c r="X44" s="284">
        <f t="shared" si="0"/>
        <v>4000</v>
      </c>
    </row>
    <row r="45" spans="1:27" s="3" customFormat="1" x14ac:dyDescent="0.2">
      <c r="A45" s="279"/>
      <c r="B45" s="277"/>
      <c r="C45" s="277"/>
      <c r="D45" s="277"/>
      <c r="E45" s="277"/>
      <c r="F45" s="274"/>
      <c r="G45" s="290"/>
      <c r="H45" s="291"/>
      <c r="I45" s="291"/>
      <c r="J45" s="255" t="s">
        <v>76</v>
      </c>
      <c r="K45" s="255"/>
      <c r="L45" s="255"/>
      <c r="M45" s="255"/>
      <c r="N45" s="255"/>
      <c r="O45" s="255"/>
      <c r="P45" s="255"/>
      <c r="Q45" s="255"/>
      <c r="R45" s="255"/>
      <c r="S45" s="255"/>
      <c r="T45" s="288"/>
      <c r="U45" s="271">
        <v>12</v>
      </c>
      <c r="V45" s="271" t="s">
        <v>74</v>
      </c>
      <c r="W45" s="289">
        <v>600</v>
      </c>
      <c r="X45" s="284">
        <f t="shared" si="0"/>
        <v>7200</v>
      </c>
    </row>
    <row r="46" spans="1:27" s="3" customFormat="1" x14ac:dyDescent="0.2">
      <c r="A46" s="279"/>
      <c r="B46" s="277"/>
      <c r="C46" s="277"/>
      <c r="D46" s="277"/>
      <c r="E46" s="277"/>
      <c r="F46" s="274"/>
      <c r="G46" s="290"/>
      <c r="H46" s="291"/>
      <c r="I46" s="291"/>
      <c r="J46" s="255" t="s">
        <v>77</v>
      </c>
      <c r="K46" s="255"/>
      <c r="L46" s="255"/>
      <c r="M46" s="255"/>
      <c r="N46" s="255"/>
      <c r="O46" s="255"/>
      <c r="P46" s="255"/>
      <c r="Q46" s="255"/>
      <c r="R46" s="255"/>
      <c r="S46" s="255"/>
      <c r="T46" s="288"/>
      <c r="U46" s="271">
        <v>10</v>
      </c>
      <c r="V46" s="271" t="s">
        <v>74</v>
      </c>
      <c r="W46" s="289">
        <v>3150</v>
      </c>
      <c r="X46" s="284">
        <f t="shared" si="0"/>
        <v>31500</v>
      </c>
    </row>
    <row r="47" spans="1:27" s="3" customFormat="1" x14ac:dyDescent="0.2">
      <c r="A47" s="279"/>
      <c r="B47" s="277"/>
      <c r="C47" s="277"/>
      <c r="D47" s="277"/>
      <c r="E47" s="277"/>
      <c r="F47" s="274"/>
      <c r="G47" s="290"/>
      <c r="H47" s="291"/>
      <c r="I47" s="291"/>
      <c r="J47" s="255" t="s">
        <v>78</v>
      </c>
      <c r="K47" s="255"/>
      <c r="L47" s="255"/>
      <c r="M47" s="255"/>
      <c r="N47" s="255"/>
      <c r="O47" s="255"/>
      <c r="P47" s="255"/>
      <c r="Q47" s="255"/>
      <c r="R47" s="255"/>
      <c r="S47" s="255"/>
      <c r="T47" s="288"/>
      <c r="U47" s="271">
        <v>7</v>
      </c>
      <c r="V47" s="271" t="s">
        <v>79</v>
      </c>
      <c r="W47" s="289">
        <v>12000</v>
      </c>
      <c r="X47" s="284">
        <f t="shared" si="0"/>
        <v>84000</v>
      </c>
    </row>
    <row r="48" spans="1:27" s="3" customFormat="1" x14ac:dyDescent="0.2">
      <c r="A48" s="279"/>
      <c r="B48" s="277"/>
      <c r="C48" s="277"/>
      <c r="D48" s="277"/>
      <c r="E48" s="277"/>
      <c r="F48" s="274"/>
      <c r="G48" s="290"/>
      <c r="H48" s="291"/>
      <c r="I48" s="291"/>
      <c r="J48" s="255" t="s">
        <v>80</v>
      </c>
      <c r="K48" s="255"/>
      <c r="L48" s="255"/>
      <c r="M48" s="255"/>
      <c r="N48" s="255"/>
      <c r="O48" s="255"/>
      <c r="P48" s="255"/>
      <c r="Q48" s="255"/>
      <c r="R48" s="255"/>
      <c r="S48" s="255"/>
      <c r="T48" s="288"/>
      <c r="U48" s="271">
        <v>2</v>
      </c>
      <c r="V48" s="271" t="s">
        <v>79</v>
      </c>
      <c r="W48" s="289">
        <v>5000</v>
      </c>
      <c r="X48" s="284">
        <f t="shared" si="0"/>
        <v>10000</v>
      </c>
    </row>
    <row r="49" spans="1:24" s="3" customFormat="1" x14ac:dyDescent="0.2">
      <c r="A49" s="279"/>
      <c r="B49" s="277"/>
      <c r="C49" s="277"/>
      <c r="D49" s="277"/>
      <c r="E49" s="277"/>
      <c r="F49" s="274"/>
      <c r="G49" s="290"/>
      <c r="H49" s="291"/>
      <c r="I49" s="291"/>
      <c r="J49" s="255" t="s">
        <v>81</v>
      </c>
      <c r="K49" s="255"/>
      <c r="L49" s="255"/>
      <c r="M49" s="255"/>
      <c r="N49" s="255"/>
      <c r="O49" s="255"/>
      <c r="P49" s="255"/>
      <c r="Q49" s="255"/>
      <c r="R49" s="255"/>
      <c r="S49" s="255"/>
      <c r="T49" s="288"/>
      <c r="U49" s="271">
        <v>2</v>
      </c>
      <c r="V49" s="271" t="s">
        <v>74</v>
      </c>
      <c r="W49" s="289">
        <v>3000</v>
      </c>
      <c r="X49" s="284">
        <f t="shared" si="0"/>
        <v>6000</v>
      </c>
    </row>
    <row r="50" spans="1:24" s="3" customFormat="1" x14ac:dyDescent="0.2">
      <c r="A50" s="279"/>
      <c r="B50" s="277"/>
      <c r="C50" s="277"/>
      <c r="D50" s="277"/>
      <c r="E50" s="277"/>
      <c r="F50" s="274"/>
      <c r="G50" s="290"/>
      <c r="H50" s="291"/>
      <c r="I50" s="291"/>
      <c r="J50" s="255" t="s">
        <v>83</v>
      </c>
      <c r="K50" s="255"/>
      <c r="L50" s="255"/>
      <c r="M50" s="255"/>
      <c r="N50" s="255"/>
      <c r="O50" s="255"/>
      <c r="P50" s="255"/>
      <c r="Q50" s="255"/>
      <c r="R50" s="255"/>
      <c r="S50" s="255"/>
      <c r="T50" s="288"/>
      <c r="U50" s="271">
        <v>4</v>
      </c>
      <c r="V50" s="271" t="s">
        <v>79</v>
      </c>
      <c r="W50" s="289">
        <v>2000</v>
      </c>
      <c r="X50" s="284">
        <f t="shared" si="0"/>
        <v>8000</v>
      </c>
    </row>
    <row r="51" spans="1:24" s="3" customFormat="1" x14ac:dyDescent="0.2">
      <c r="A51" s="279"/>
      <c r="B51" s="277"/>
      <c r="C51" s="277"/>
      <c r="D51" s="277"/>
      <c r="E51" s="277"/>
      <c r="F51" s="274"/>
      <c r="G51" s="290"/>
      <c r="H51" s="291"/>
      <c r="I51" s="291"/>
      <c r="J51" s="255" t="s">
        <v>84</v>
      </c>
      <c r="K51" s="255"/>
      <c r="L51" s="255"/>
      <c r="M51" s="255"/>
      <c r="N51" s="255"/>
      <c r="O51" s="255"/>
      <c r="P51" s="255"/>
      <c r="Q51" s="255"/>
      <c r="R51" s="255"/>
      <c r="S51" s="255"/>
      <c r="T51" s="288"/>
      <c r="U51" s="271">
        <v>5</v>
      </c>
      <c r="V51" s="271" t="s">
        <v>74</v>
      </c>
      <c r="W51" s="289">
        <v>7500</v>
      </c>
      <c r="X51" s="284">
        <f t="shared" si="0"/>
        <v>37500</v>
      </c>
    </row>
    <row r="52" spans="1:24" s="3" customFormat="1" x14ac:dyDescent="0.2">
      <c r="A52" s="279"/>
      <c r="B52" s="277"/>
      <c r="C52" s="277"/>
      <c r="D52" s="277"/>
      <c r="E52" s="277"/>
      <c r="F52" s="274"/>
      <c r="G52" s="290"/>
      <c r="H52" s="291"/>
      <c r="I52" s="291"/>
      <c r="J52" s="255" t="s">
        <v>85</v>
      </c>
      <c r="K52" s="255"/>
      <c r="L52" s="255"/>
      <c r="M52" s="255"/>
      <c r="N52" s="255"/>
      <c r="O52" s="255"/>
      <c r="P52" s="255"/>
      <c r="Q52" s="255"/>
      <c r="R52" s="255"/>
      <c r="S52" s="255"/>
      <c r="T52" s="288"/>
      <c r="U52" s="271">
        <v>2</v>
      </c>
      <c r="V52" s="271" t="s">
        <v>74</v>
      </c>
      <c r="W52" s="289">
        <v>11500</v>
      </c>
      <c r="X52" s="284">
        <f t="shared" si="0"/>
        <v>23000</v>
      </c>
    </row>
    <row r="53" spans="1:24" s="3" customFormat="1" x14ac:dyDescent="0.2">
      <c r="A53" s="279"/>
      <c r="B53" s="277"/>
      <c r="C53" s="277"/>
      <c r="D53" s="277"/>
      <c r="E53" s="277"/>
      <c r="F53" s="274"/>
      <c r="G53" s="290"/>
      <c r="H53" s="291"/>
      <c r="I53" s="291"/>
      <c r="J53" s="255" t="s">
        <v>88</v>
      </c>
      <c r="K53" s="255"/>
      <c r="L53" s="255"/>
      <c r="M53" s="255"/>
      <c r="N53" s="255"/>
      <c r="O53" s="255"/>
      <c r="P53" s="255"/>
      <c r="Q53" s="255"/>
      <c r="R53" s="255"/>
      <c r="S53" s="255"/>
      <c r="T53" s="288"/>
      <c r="U53" s="271">
        <v>23</v>
      </c>
      <c r="V53" s="271" t="s">
        <v>74</v>
      </c>
      <c r="W53" s="289">
        <v>2100</v>
      </c>
      <c r="X53" s="284">
        <f t="shared" si="0"/>
        <v>48300</v>
      </c>
    </row>
    <row r="54" spans="1:24" s="3" customFormat="1" x14ac:dyDescent="0.2">
      <c r="A54" s="279"/>
      <c r="B54" s="277"/>
      <c r="C54" s="277"/>
      <c r="D54" s="277"/>
      <c r="E54" s="277"/>
      <c r="F54" s="274"/>
      <c r="G54" s="292"/>
      <c r="H54" s="293"/>
      <c r="I54" s="293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5"/>
      <c r="U54" s="296"/>
      <c r="V54" s="296"/>
      <c r="W54" s="297"/>
      <c r="X54" s="298"/>
    </row>
    <row r="55" spans="1:24" s="3" customFormat="1" x14ac:dyDescent="0.2">
      <c r="A55" s="480" t="s">
        <v>326</v>
      </c>
      <c r="B55" s="277"/>
      <c r="C55" s="277"/>
      <c r="D55" s="277"/>
      <c r="E55" s="277"/>
      <c r="F55" s="274"/>
      <c r="G55" s="299" t="s">
        <v>89</v>
      </c>
      <c r="H55" s="300"/>
      <c r="I55" s="300"/>
      <c r="J55" s="277"/>
      <c r="K55" s="294"/>
      <c r="L55" s="294"/>
      <c r="M55" s="294"/>
      <c r="N55" s="294"/>
      <c r="O55" s="301"/>
      <c r="P55" s="302"/>
      <c r="Q55" s="302"/>
      <c r="R55" s="303"/>
      <c r="S55" s="294"/>
      <c r="T55" s="295"/>
      <c r="U55" s="296"/>
      <c r="V55" s="296"/>
      <c r="W55" s="297"/>
      <c r="X55" s="304">
        <f>SUM(X56:X57)</f>
        <v>183400</v>
      </c>
    </row>
    <row r="56" spans="1:24" s="3" customFormat="1" x14ac:dyDescent="0.2">
      <c r="A56" s="279"/>
      <c r="B56" s="277"/>
      <c r="C56" s="277"/>
      <c r="D56" s="277"/>
      <c r="E56" s="277"/>
      <c r="F56" s="274"/>
      <c r="G56" s="290"/>
      <c r="H56" s="291"/>
      <c r="I56" s="291"/>
      <c r="J56" s="255" t="s">
        <v>248</v>
      </c>
      <c r="K56" s="305">
        <v>2</v>
      </c>
      <c r="L56" s="305" t="s">
        <v>244</v>
      </c>
      <c r="M56" s="305" t="s">
        <v>57</v>
      </c>
      <c r="N56" s="281">
        <v>3.5</v>
      </c>
      <c r="O56" s="281" t="s">
        <v>244</v>
      </c>
      <c r="P56" s="281"/>
      <c r="Q56" s="306">
        <v>3.5</v>
      </c>
      <c r="R56" s="307" t="s">
        <v>244</v>
      </c>
      <c r="S56" s="255"/>
      <c r="T56" s="288"/>
      <c r="U56" s="271">
        <f>K56*N56</f>
        <v>7</v>
      </c>
      <c r="V56" s="271" t="s">
        <v>244</v>
      </c>
      <c r="W56" s="289">
        <v>26200</v>
      </c>
      <c r="X56" s="284">
        <f>U56*W56</f>
        <v>183400</v>
      </c>
    </row>
    <row r="57" spans="1:24" s="3" customFormat="1" x14ac:dyDescent="0.2">
      <c r="A57" s="279"/>
      <c r="B57" s="277"/>
      <c r="C57" s="277"/>
      <c r="D57" s="277"/>
      <c r="E57" s="277"/>
      <c r="F57" s="274"/>
      <c r="G57" s="290"/>
      <c r="H57" s="291"/>
      <c r="I57" s="291"/>
      <c r="J57" s="255" t="s">
        <v>24</v>
      </c>
      <c r="K57" s="305"/>
      <c r="L57" s="305"/>
      <c r="M57" s="305"/>
      <c r="N57" s="281"/>
      <c r="O57" s="281"/>
      <c r="P57" s="281"/>
      <c r="Q57" s="306"/>
      <c r="R57" s="307"/>
      <c r="S57" s="255"/>
      <c r="T57" s="288"/>
      <c r="U57" s="271"/>
      <c r="V57" s="271"/>
      <c r="W57" s="289"/>
      <c r="X57" s="284"/>
    </row>
    <row r="58" spans="1:24" s="3" customFormat="1" x14ac:dyDescent="0.2">
      <c r="A58" s="279"/>
      <c r="B58" s="277"/>
      <c r="C58" s="277"/>
      <c r="D58" s="277"/>
      <c r="E58" s="277"/>
      <c r="F58" s="274"/>
      <c r="G58" s="292"/>
      <c r="H58" s="293"/>
      <c r="I58" s="293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5"/>
      <c r="U58" s="296"/>
      <c r="V58" s="296"/>
      <c r="W58" s="297"/>
      <c r="X58" s="298"/>
    </row>
    <row r="59" spans="1:24" s="3" customFormat="1" x14ac:dyDescent="0.2">
      <c r="A59" s="480" t="s">
        <v>327</v>
      </c>
      <c r="B59" s="277"/>
      <c r="C59" s="277"/>
      <c r="D59" s="277"/>
      <c r="E59" s="277"/>
      <c r="F59" s="274"/>
      <c r="G59" s="308" t="s">
        <v>94</v>
      </c>
      <c r="H59" s="309"/>
      <c r="I59" s="309"/>
      <c r="J59" s="310"/>
      <c r="K59" s="311"/>
      <c r="L59" s="311"/>
      <c r="M59" s="311"/>
      <c r="N59" s="311"/>
      <c r="O59" s="311"/>
      <c r="P59" s="311"/>
      <c r="Q59" s="311"/>
      <c r="R59" s="311"/>
      <c r="S59" s="311"/>
      <c r="T59" s="312"/>
      <c r="U59" s="313"/>
      <c r="V59" s="313"/>
      <c r="W59" s="314"/>
      <c r="X59" s="315">
        <f>X60</f>
        <v>2550000</v>
      </c>
    </row>
    <row r="60" spans="1:24" s="3" customFormat="1" x14ac:dyDescent="0.2">
      <c r="A60" s="279"/>
      <c r="B60" s="277"/>
      <c r="C60" s="277"/>
      <c r="D60" s="277"/>
      <c r="E60" s="277"/>
      <c r="F60" s="274"/>
      <c r="G60" s="286" t="s">
        <v>155</v>
      </c>
      <c r="H60" s="287"/>
      <c r="I60" s="287"/>
      <c r="J60" s="269"/>
      <c r="K60" s="255"/>
      <c r="L60" s="255"/>
      <c r="M60" s="255"/>
      <c r="N60" s="255"/>
      <c r="O60" s="255"/>
      <c r="P60" s="316"/>
      <c r="Q60" s="316"/>
      <c r="R60" s="281"/>
      <c r="S60" s="281"/>
      <c r="T60" s="317"/>
      <c r="U60" s="271"/>
      <c r="V60" s="271"/>
      <c r="W60" s="289"/>
      <c r="X60" s="285">
        <f>X61</f>
        <v>2550000</v>
      </c>
    </row>
    <row r="61" spans="1:24" s="3" customFormat="1" x14ac:dyDescent="0.2">
      <c r="A61" s="279"/>
      <c r="B61" s="277"/>
      <c r="C61" s="277"/>
      <c r="D61" s="277"/>
      <c r="E61" s="277"/>
      <c r="F61" s="274"/>
      <c r="G61" s="286" t="s">
        <v>249</v>
      </c>
      <c r="H61" s="287"/>
      <c r="I61" s="287"/>
      <c r="J61" s="269"/>
      <c r="K61" s="255"/>
      <c r="L61" s="255"/>
      <c r="M61" s="255"/>
      <c r="N61" s="255"/>
      <c r="O61" s="255"/>
      <c r="P61" s="316"/>
      <c r="Q61" s="316"/>
      <c r="R61" s="281"/>
      <c r="S61" s="281"/>
      <c r="T61" s="317"/>
      <c r="U61" s="271"/>
      <c r="V61" s="271"/>
      <c r="W61" s="289"/>
      <c r="X61" s="285">
        <f>SUM(X62:X64)</f>
        <v>2550000</v>
      </c>
    </row>
    <row r="62" spans="1:24" s="3" customFormat="1" x14ac:dyDescent="0.2">
      <c r="A62" s="279"/>
      <c r="B62" s="277"/>
      <c r="C62" s="277"/>
      <c r="D62" s="277"/>
      <c r="E62" s="277"/>
      <c r="F62" s="274"/>
      <c r="G62" s="290" t="s">
        <v>250</v>
      </c>
      <c r="H62" s="291"/>
      <c r="I62" s="291"/>
      <c r="J62" s="255"/>
      <c r="K62" s="255"/>
      <c r="L62" s="255"/>
      <c r="M62" s="255"/>
      <c r="N62" s="255"/>
      <c r="O62" s="255"/>
      <c r="P62" s="316"/>
      <c r="Q62" s="316"/>
      <c r="R62" s="281"/>
      <c r="S62" s="281"/>
      <c r="T62" s="317"/>
      <c r="U62" s="271">
        <f>K63*N63</f>
        <v>6</v>
      </c>
      <c r="V62" s="271" t="s">
        <v>4</v>
      </c>
      <c r="W62" s="289">
        <v>350000</v>
      </c>
      <c r="X62" s="285">
        <f>U62*W62</f>
        <v>2100000</v>
      </c>
    </row>
    <row r="63" spans="1:24" s="3" customFormat="1" x14ac:dyDescent="0.2">
      <c r="A63" s="279"/>
      <c r="B63" s="277"/>
      <c r="C63" s="277"/>
      <c r="D63" s="277"/>
      <c r="E63" s="277"/>
      <c r="F63" s="274"/>
      <c r="G63" s="290" t="s">
        <v>239</v>
      </c>
      <c r="H63" s="291"/>
      <c r="I63" s="291"/>
      <c r="J63" s="255"/>
      <c r="K63" s="281">
        <v>2</v>
      </c>
      <c r="L63" s="281" t="s">
        <v>56</v>
      </c>
      <c r="M63" s="281" t="s">
        <v>57</v>
      </c>
      <c r="N63" s="281">
        <v>3</v>
      </c>
      <c r="O63" s="281" t="s">
        <v>58</v>
      </c>
      <c r="P63" s="318"/>
      <c r="Q63" s="318"/>
      <c r="R63" s="281"/>
      <c r="S63" s="281"/>
      <c r="T63" s="317"/>
      <c r="U63" s="271"/>
      <c r="V63" s="271"/>
      <c r="W63" s="289"/>
      <c r="X63" s="285"/>
    </row>
    <row r="64" spans="1:24" s="3" customFormat="1" x14ac:dyDescent="0.2">
      <c r="A64" s="279"/>
      <c r="B64" s="277"/>
      <c r="C64" s="277"/>
      <c r="D64" s="277"/>
      <c r="E64" s="277"/>
      <c r="F64" s="274"/>
      <c r="G64" s="290" t="s">
        <v>251</v>
      </c>
      <c r="H64" s="291"/>
      <c r="I64" s="291"/>
      <c r="J64" s="255"/>
      <c r="K64" s="255"/>
      <c r="L64" s="255"/>
      <c r="M64" s="255"/>
      <c r="N64" s="255"/>
      <c r="O64" s="255"/>
      <c r="P64" s="316"/>
      <c r="Q64" s="316"/>
      <c r="R64" s="281"/>
      <c r="S64" s="281"/>
      <c r="T64" s="317"/>
      <c r="U64" s="271">
        <f>K65*N65</f>
        <v>3</v>
      </c>
      <c r="V64" s="271" t="s">
        <v>4</v>
      </c>
      <c r="W64" s="289">
        <v>150000</v>
      </c>
      <c r="X64" s="285">
        <f>U64*W64</f>
        <v>450000</v>
      </c>
    </row>
    <row r="65" spans="1:26" s="3" customFormat="1" x14ac:dyDescent="0.2">
      <c r="A65" s="279"/>
      <c r="B65" s="277"/>
      <c r="C65" s="277"/>
      <c r="D65" s="277"/>
      <c r="E65" s="277"/>
      <c r="F65" s="274"/>
      <c r="G65" s="290" t="s">
        <v>240</v>
      </c>
      <c r="H65" s="291"/>
      <c r="I65" s="291"/>
      <c r="J65" s="255"/>
      <c r="K65" s="281">
        <v>1</v>
      </c>
      <c r="L65" s="281" t="s">
        <v>56</v>
      </c>
      <c r="M65" s="281" t="s">
        <v>57</v>
      </c>
      <c r="N65" s="281">
        <v>3</v>
      </c>
      <c r="O65" s="281" t="s">
        <v>58</v>
      </c>
      <c r="P65" s="318"/>
      <c r="Q65" s="318"/>
      <c r="R65" s="281"/>
      <c r="S65" s="281"/>
      <c r="T65" s="317"/>
      <c r="U65" s="271"/>
      <c r="V65" s="271"/>
      <c r="W65" s="289"/>
      <c r="X65" s="285">
        <f t="shared" ref="X65" si="1">U65*W65</f>
        <v>0</v>
      </c>
    </row>
    <row r="66" spans="1:26" s="3" customFormat="1" x14ac:dyDescent="0.2">
      <c r="A66" s="279"/>
      <c r="B66" s="277"/>
      <c r="C66" s="277"/>
      <c r="D66" s="277"/>
      <c r="E66" s="277"/>
      <c r="F66" s="274"/>
      <c r="G66" s="286"/>
      <c r="H66" s="287"/>
      <c r="I66" s="287"/>
      <c r="J66" s="269"/>
      <c r="K66" s="255"/>
      <c r="L66" s="255"/>
      <c r="M66" s="255"/>
      <c r="N66" s="255"/>
      <c r="O66" s="255"/>
      <c r="P66" s="255"/>
      <c r="Q66" s="255"/>
      <c r="R66" s="255"/>
      <c r="S66" s="255"/>
      <c r="T66" s="288"/>
      <c r="U66" s="271"/>
      <c r="V66" s="271"/>
      <c r="W66" s="289"/>
      <c r="X66" s="285"/>
    </row>
    <row r="67" spans="1:26" s="3" customFormat="1" x14ac:dyDescent="0.2">
      <c r="A67" s="480" t="s">
        <v>328</v>
      </c>
      <c r="B67" s="277"/>
      <c r="C67" s="277"/>
      <c r="D67" s="277"/>
      <c r="E67" s="277"/>
      <c r="F67" s="274"/>
      <c r="G67" s="286" t="s">
        <v>95</v>
      </c>
      <c r="H67" s="287"/>
      <c r="I67" s="287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319"/>
      <c r="U67" s="320"/>
      <c r="V67" s="320"/>
      <c r="W67" s="321"/>
      <c r="X67" s="285">
        <f>SUM(X68:X69)</f>
        <v>5250000</v>
      </c>
    </row>
    <row r="68" spans="1:26" s="3" customFormat="1" x14ac:dyDescent="0.2">
      <c r="A68" s="279"/>
      <c r="B68" s="277"/>
      <c r="C68" s="277"/>
      <c r="D68" s="277"/>
      <c r="E68" s="277"/>
      <c r="F68" s="274"/>
      <c r="G68" s="290" t="s">
        <v>7</v>
      </c>
      <c r="H68" s="291"/>
      <c r="I68" s="291"/>
      <c r="J68" s="255" t="s">
        <v>252</v>
      </c>
      <c r="K68" s="255"/>
      <c r="L68" s="255"/>
      <c r="M68" s="255"/>
      <c r="N68" s="255"/>
      <c r="O68" s="255"/>
      <c r="P68" s="255"/>
      <c r="Q68" s="255"/>
      <c r="R68" s="255"/>
      <c r="S68" s="255"/>
      <c r="T68" s="288"/>
      <c r="U68" s="271">
        <f>K69*N69*S69</f>
        <v>105</v>
      </c>
      <c r="V68" s="271" t="s">
        <v>4</v>
      </c>
      <c r="W68" s="289">
        <v>50000</v>
      </c>
      <c r="X68" s="284">
        <f t="shared" ref="X68" si="2">U68*W68</f>
        <v>5250000</v>
      </c>
    </row>
    <row r="69" spans="1:26" s="3" customFormat="1" x14ac:dyDescent="0.2">
      <c r="A69" s="279"/>
      <c r="B69" s="277"/>
      <c r="C69" s="277"/>
      <c r="D69" s="277"/>
      <c r="E69" s="277"/>
      <c r="F69" s="274"/>
      <c r="G69" s="290"/>
      <c r="H69" s="291"/>
      <c r="I69" s="291"/>
      <c r="J69" s="255"/>
      <c r="K69" s="281">
        <v>7</v>
      </c>
      <c r="L69" s="281" t="s">
        <v>144</v>
      </c>
      <c r="M69" s="281" t="s">
        <v>57</v>
      </c>
      <c r="N69" s="281">
        <v>3</v>
      </c>
      <c r="O69" s="281" t="s">
        <v>58</v>
      </c>
      <c r="P69" s="281" t="s">
        <v>57</v>
      </c>
      <c r="Q69" s="281">
        <v>5</v>
      </c>
      <c r="R69" s="281" t="s">
        <v>56</v>
      </c>
      <c r="S69" s="255">
        <v>5</v>
      </c>
      <c r="T69" s="288"/>
      <c r="U69" s="271"/>
      <c r="V69" s="271"/>
      <c r="W69" s="289"/>
      <c r="X69" s="284"/>
    </row>
    <row r="70" spans="1:26" s="3" customFormat="1" ht="13.5" thickBot="1" x14ac:dyDescent="0.25">
      <c r="A70" s="279"/>
      <c r="B70" s="277"/>
      <c r="C70" s="277"/>
      <c r="D70" s="277"/>
      <c r="E70" s="277"/>
      <c r="F70" s="277"/>
      <c r="G70" s="324"/>
      <c r="H70" s="325"/>
      <c r="I70" s="325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332"/>
      <c r="U70" s="329"/>
      <c r="V70" s="329"/>
      <c r="W70" s="330"/>
      <c r="X70" s="333"/>
    </row>
    <row r="71" spans="1:26" s="3" customFormat="1" ht="12.75" customHeight="1" x14ac:dyDescent="0.2">
      <c r="A71" s="206"/>
      <c r="B71" s="207"/>
      <c r="C71" s="207"/>
      <c r="D71" s="207"/>
      <c r="E71" s="207"/>
      <c r="F71" s="456"/>
      <c r="G71" s="457"/>
      <c r="H71" s="208"/>
      <c r="I71" s="208"/>
      <c r="J71" s="209"/>
      <c r="K71" s="209"/>
      <c r="L71" s="209"/>
      <c r="M71" s="209"/>
      <c r="N71" s="209"/>
      <c r="O71" s="209"/>
      <c r="P71" s="209"/>
      <c r="Q71" s="209"/>
      <c r="R71" s="458"/>
      <c r="S71" s="403"/>
      <c r="T71" s="403"/>
      <c r="U71" s="398"/>
      <c r="V71" s="398"/>
      <c r="W71" s="401"/>
      <c r="X71" s="402"/>
    </row>
    <row r="72" spans="1:26" s="3" customFormat="1" ht="13.5" customHeight="1" x14ac:dyDescent="0.2">
      <c r="A72" s="61"/>
      <c r="B72" s="56"/>
      <c r="C72" s="56"/>
      <c r="D72" s="56"/>
      <c r="E72" s="56"/>
      <c r="F72" s="57"/>
      <c r="G72" s="193"/>
      <c r="H72" s="194"/>
      <c r="I72" s="194" t="s">
        <v>204</v>
      </c>
      <c r="J72" s="13"/>
      <c r="K72" s="13" t="s">
        <v>205</v>
      </c>
      <c r="L72" s="13"/>
      <c r="M72" s="13"/>
      <c r="N72" s="13"/>
      <c r="O72" s="13"/>
      <c r="P72" s="13" t="s">
        <v>206</v>
      </c>
      <c r="Q72" s="13"/>
      <c r="R72" s="112"/>
      <c r="S72" s="391"/>
      <c r="T72" s="13"/>
      <c r="U72" s="13"/>
      <c r="V72" s="265" t="s">
        <v>272</v>
      </c>
      <c r="W72" s="303"/>
      <c r="X72" s="404"/>
    </row>
    <row r="73" spans="1:26" s="3" customFormat="1" ht="12.75" customHeight="1" thickBot="1" x14ac:dyDescent="0.25">
      <c r="A73" s="138"/>
      <c r="B73" s="139"/>
      <c r="C73" s="139"/>
      <c r="D73" s="139"/>
      <c r="E73" s="139"/>
      <c r="F73" s="239"/>
      <c r="G73" s="240"/>
      <c r="H73" s="211"/>
      <c r="I73" s="211"/>
      <c r="J73" s="119"/>
      <c r="K73" s="119"/>
      <c r="L73" s="119"/>
      <c r="M73" s="119"/>
      <c r="N73" s="119"/>
      <c r="O73" s="119"/>
      <c r="P73" s="119"/>
      <c r="Q73" s="119"/>
      <c r="R73" s="130"/>
      <c r="S73" s="182"/>
      <c r="T73" s="182"/>
      <c r="U73" s="212"/>
      <c r="V73" s="212"/>
      <c r="W73" s="399"/>
      <c r="X73" s="400"/>
    </row>
    <row r="74" spans="1:26" s="3" customFormat="1" ht="12.75" customHeight="1" x14ac:dyDescent="0.2">
      <c r="A74" s="627" t="s">
        <v>47</v>
      </c>
      <c r="B74" s="628"/>
      <c r="C74" s="628"/>
      <c r="D74" s="628"/>
      <c r="E74" s="628"/>
      <c r="F74" s="628"/>
      <c r="G74" s="628" t="s">
        <v>48</v>
      </c>
      <c r="H74" s="628"/>
      <c r="I74" s="628"/>
      <c r="J74" s="628"/>
      <c r="K74" s="628"/>
      <c r="L74" s="628"/>
      <c r="M74" s="628"/>
      <c r="N74" s="628"/>
      <c r="O74" s="628"/>
      <c r="P74" s="628"/>
      <c r="Q74" s="628"/>
      <c r="R74" s="553"/>
      <c r="S74" s="462"/>
      <c r="T74" s="460"/>
      <c r="U74" s="555" t="s">
        <v>0</v>
      </c>
      <c r="V74" s="632"/>
      <c r="W74" s="632"/>
      <c r="X74" s="633" t="s">
        <v>273</v>
      </c>
    </row>
    <row r="75" spans="1:26" s="3" customFormat="1" ht="24.75" thickBot="1" x14ac:dyDescent="0.25">
      <c r="A75" s="629"/>
      <c r="B75" s="630"/>
      <c r="C75" s="630"/>
      <c r="D75" s="630"/>
      <c r="E75" s="630"/>
      <c r="F75" s="630"/>
      <c r="G75" s="630"/>
      <c r="H75" s="630"/>
      <c r="I75" s="630"/>
      <c r="J75" s="630"/>
      <c r="K75" s="630"/>
      <c r="L75" s="630"/>
      <c r="M75" s="630"/>
      <c r="N75" s="630"/>
      <c r="O75" s="630"/>
      <c r="P75" s="630"/>
      <c r="Q75" s="630"/>
      <c r="R75" s="631"/>
      <c r="S75" s="463"/>
      <c r="T75" s="461"/>
      <c r="U75" s="459" t="s">
        <v>49</v>
      </c>
      <c r="V75" s="459" t="s">
        <v>50</v>
      </c>
      <c r="W75" s="459" t="s">
        <v>51</v>
      </c>
      <c r="X75" s="634"/>
    </row>
    <row r="76" spans="1:26" s="3" customFormat="1" ht="13.5" thickTop="1" x14ac:dyDescent="0.2">
      <c r="A76" s="279"/>
      <c r="B76" s="277"/>
      <c r="C76" s="277"/>
      <c r="D76" s="277"/>
      <c r="E76" s="277"/>
      <c r="F76" s="277"/>
      <c r="G76" s="292"/>
      <c r="H76" s="293"/>
      <c r="I76" s="293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301"/>
      <c r="U76" s="296"/>
      <c r="V76" s="296"/>
      <c r="W76" s="297"/>
      <c r="X76" s="404"/>
    </row>
    <row r="77" spans="1:26" s="3" customFormat="1" x14ac:dyDescent="0.2">
      <c r="A77" s="480" t="s">
        <v>329</v>
      </c>
      <c r="B77" s="277"/>
      <c r="C77" s="277"/>
      <c r="D77" s="277"/>
      <c r="E77" s="277"/>
      <c r="F77" s="274"/>
      <c r="G77" s="308" t="s">
        <v>99</v>
      </c>
      <c r="H77" s="309"/>
      <c r="I77" s="309"/>
      <c r="J77" s="310"/>
      <c r="K77" s="311"/>
      <c r="L77" s="311"/>
      <c r="M77" s="311"/>
      <c r="N77" s="311"/>
      <c r="O77" s="311"/>
      <c r="P77" s="311"/>
      <c r="Q77" s="311"/>
      <c r="R77" s="311"/>
      <c r="S77" s="311"/>
      <c r="T77" s="312"/>
      <c r="U77" s="313"/>
      <c r="V77" s="313"/>
      <c r="W77" s="314"/>
      <c r="X77" s="315">
        <f>SUM(X78)</f>
        <v>1342500</v>
      </c>
      <c r="Z77" s="3" t="e">
        <f>U79+#REF!</f>
        <v>#REF!</v>
      </c>
    </row>
    <row r="78" spans="1:26" s="3" customFormat="1" x14ac:dyDescent="0.2">
      <c r="A78" s="480" t="s">
        <v>330</v>
      </c>
      <c r="B78" s="277"/>
      <c r="C78" s="277"/>
      <c r="D78" s="277"/>
      <c r="E78" s="277"/>
      <c r="F78" s="274"/>
      <c r="G78" s="286" t="s">
        <v>100</v>
      </c>
      <c r="H78" s="287"/>
      <c r="I78" s="287"/>
      <c r="J78" s="269"/>
      <c r="K78" s="255"/>
      <c r="L78" s="255"/>
      <c r="M78" s="255"/>
      <c r="N78" s="255"/>
      <c r="O78" s="255"/>
      <c r="P78" s="255"/>
      <c r="Q78" s="255"/>
      <c r="R78" s="255"/>
      <c r="S78" s="255"/>
      <c r="T78" s="288"/>
      <c r="U78" s="271"/>
      <c r="V78" s="271"/>
      <c r="W78" s="289"/>
      <c r="X78" s="285">
        <f>SUM(X79:X80)</f>
        <v>1342500</v>
      </c>
    </row>
    <row r="79" spans="1:26" s="3" customFormat="1" x14ac:dyDescent="0.2">
      <c r="A79" s="279"/>
      <c r="B79" s="277"/>
      <c r="C79" s="277"/>
      <c r="D79" s="277"/>
      <c r="E79" s="277"/>
      <c r="F79" s="274"/>
      <c r="G79" s="290" t="s">
        <v>60</v>
      </c>
      <c r="H79" s="291"/>
      <c r="I79" s="291"/>
      <c r="J79" s="255" t="s">
        <v>14</v>
      </c>
      <c r="K79" s="255"/>
      <c r="L79" s="255"/>
      <c r="M79" s="255"/>
      <c r="N79" s="255"/>
      <c r="O79" s="255"/>
      <c r="P79" s="255"/>
      <c r="Q79" s="255"/>
      <c r="R79" s="255"/>
      <c r="S79" s="255"/>
      <c r="T79" s="288"/>
      <c r="U79" s="271">
        <v>2010</v>
      </c>
      <c r="V79" s="271" t="s">
        <v>12</v>
      </c>
      <c r="W79" s="289">
        <v>250</v>
      </c>
      <c r="X79" s="284">
        <f>U79*W79</f>
        <v>502500</v>
      </c>
      <c r="Z79" s="3">
        <f>32800/200</f>
        <v>164</v>
      </c>
    </row>
    <row r="80" spans="1:26" s="3" customFormat="1" x14ac:dyDescent="0.2">
      <c r="A80" s="279"/>
      <c r="B80" s="277"/>
      <c r="C80" s="277"/>
      <c r="D80" s="277"/>
      <c r="E80" s="277"/>
      <c r="F80" s="274"/>
      <c r="G80" s="290" t="s">
        <v>60</v>
      </c>
      <c r="H80" s="291"/>
      <c r="I80" s="291"/>
      <c r="J80" s="255" t="s">
        <v>148</v>
      </c>
      <c r="K80" s="255"/>
      <c r="L80" s="255"/>
      <c r="M80" s="255"/>
      <c r="N80" s="255"/>
      <c r="O80" s="255"/>
      <c r="P80" s="255"/>
      <c r="Q80" s="255"/>
      <c r="R80" s="255"/>
      <c r="S80" s="255"/>
      <c r="T80" s="288"/>
      <c r="U80" s="271">
        <v>35</v>
      </c>
      <c r="V80" s="271" t="s">
        <v>13</v>
      </c>
      <c r="W80" s="289">
        <v>24000</v>
      </c>
      <c r="X80" s="284">
        <f>U80*W80</f>
        <v>840000</v>
      </c>
    </row>
    <row r="81" spans="1:27" s="3" customFormat="1" x14ac:dyDescent="0.2">
      <c r="A81" s="279"/>
      <c r="B81" s="277"/>
      <c r="C81" s="277"/>
      <c r="D81" s="277"/>
      <c r="E81" s="277"/>
      <c r="F81" s="274"/>
      <c r="G81" s="290"/>
      <c r="H81" s="291"/>
      <c r="I81" s="291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88"/>
      <c r="U81" s="271"/>
      <c r="V81" s="271"/>
      <c r="W81" s="289"/>
      <c r="X81" s="284"/>
      <c r="Z81" s="3">
        <v>75000</v>
      </c>
    </row>
    <row r="82" spans="1:27" s="3" customFormat="1" x14ac:dyDescent="0.2">
      <c r="A82" s="480" t="s">
        <v>331</v>
      </c>
      <c r="B82" s="277"/>
      <c r="C82" s="277"/>
      <c r="D82" s="277"/>
      <c r="E82" s="277"/>
      <c r="F82" s="274"/>
      <c r="G82" s="286" t="s">
        <v>101</v>
      </c>
      <c r="H82" s="287"/>
      <c r="I82" s="287"/>
      <c r="J82" s="269"/>
      <c r="K82" s="255"/>
      <c r="L82" s="255"/>
      <c r="M82" s="255"/>
      <c r="N82" s="255"/>
      <c r="O82" s="255"/>
      <c r="P82" s="255"/>
      <c r="Q82" s="255"/>
      <c r="R82" s="255"/>
      <c r="S82" s="255"/>
      <c r="T82" s="288"/>
      <c r="U82" s="271"/>
      <c r="V82" s="271"/>
      <c r="W82" s="289"/>
      <c r="X82" s="285">
        <f>SUM(X83)</f>
        <v>9928000</v>
      </c>
      <c r="Z82" s="3">
        <f>Z81/200</f>
        <v>375</v>
      </c>
    </row>
    <row r="83" spans="1:27" s="3" customFormat="1" x14ac:dyDescent="0.2">
      <c r="A83" s="480" t="s">
        <v>332</v>
      </c>
      <c r="B83" s="277"/>
      <c r="C83" s="277"/>
      <c r="D83" s="277"/>
      <c r="E83" s="277"/>
      <c r="F83" s="274"/>
      <c r="G83" s="286" t="s">
        <v>102</v>
      </c>
      <c r="H83" s="287"/>
      <c r="I83" s="287"/>
      <c r="J83" s="269"/>
      <c r="K83" s="255"/>
      <c r="L83" s="255"/>
      <c r="M83" s="255"/>
      <c r="N83" s="255"/>
      <c r="O83" s="255"/>
      <c r="P83" s="255"/>
      <c r="Q83" s="255"/>
      <c r="R83" s="255"/>
      <c r="S83" s="255"/>
      <c r="T83" s="288"/>
      <c r="U83" s="271"/>
      <c r="V83" s="271"/>
      <c r="W83" s="289"/>
      <c r="X83" s="285">
        <f>X85+X93</f>
        <v>9928000</v>
      </c>
    </row>
    <row r="84" spans="1:27" s="3" customFormat="1" x14ac:dyDescent="0.2">
      <c r="A84" s="279"/>
      <c r="B84" s="277"/>
      <c r="C84" s="277"/>
      <c r="D84" s="277"/>
      <c r="E84" s="277"/>
      <c r="F84" s="274"/>
      <c r="G84" s="290"/>
      <c r="H84" s="291"/>
      <c r="I84" s="291"/>
      <c r="J84" s="255"/>
      <c r="K84" s="255"/>
      <c r="L84" s="255"/>
      <c r="M84" s="255"/>
      <c r="N84" s="281"/>
      <c r="O84" s="281"/>
      <c r="P84" s="281"/>
      <c r="Q84" s="281"/>
      <c r="R84" s="255"/>
      <c r="S84" s="255"/>
      <c r="T84" s="288"/>
      <c r="U84" s="271"/>
      <c r="V84" s="271"/>
      <c r="W84" s="289"/>
      <c r="X84" s="284">
        <f>U84*W84</f>
        <v>0</v>
      </c>
    </row>
    <row r="85" spans="1:27" s="3" customFormat="1" ht="13.5" x14ac:dyDescent="0.2">
      <c r="A85" s="279"/>
      <c r="B85" s="277"/>
      <c r="C85" s="277"/>
      <c r="D85" s="277"/>
      <c r="E85" s="277"/>
      <c r="F85" s="274"/>
      <c r="G85" s="290">
        <v>1</v>
      </c>
      <c r="H85" s="291"/>
      <c r="I85" s="291"/>
      <c r="J85" s="269" t="s">
        <v>253</v>
      </c>
      <c r="K85" s="269"/>
      <c r="L85" s="269"/>
      <c r="M85" s="269"/>
      <c r="N85" s="335"/>
      <c r="O85" s="335"/>
      <c r="P85" s="335"/>
      <c r="Q85" s="335"/>
      <c r="R85" s="269"/>
      <c r="S85" s="269"/>
      <c r="T85" s="319"/>
      <c r="U85" s="320"/>
      <c r="V85" s="320"/>
      <c r="W85" s="321"/>
      <c r="X85" s="334">
        <f>X86+X89</f>
        <v>5168000</v>
      </c>
    </row>
    <row r="86" spans="1:27" s="3" customFormat="1" ht="13.5" x14ac:dyDescent="0.2">
      <c r="A86" s="279"/>
      <c r="B86" s="277"/>
      <c r="C86" s="277"/>
      <c r="D86" s="277"/>
      <c r="E86" s="277"/>
      <c r="F86" s="274"/>
      <c r="G86" s="290"/>
      <c r="H86" s="291"/>
      <c r="I86" s="291"/>
      <c r="J86" s="269" t="s">
        <v>256</v>
      </c>
      <c r="K86" s="269"/>
      <c r="L86" s="269"/>
      <c r="M86" s="269"/>
      <c r="N86" s="335"/>
      <c r="O86" s="335"/>
      <c r="P86" s="335"/>
      <c r="Q86" s="335"/>
      <c r="R86" s="269"/>
      <c r="S86" s="269"/>
      <c r="T86" s="319"/>
      <c r="U86" s="320"/>
      <c r="V86" s="320"/>
      <c r="W86" s="321"/>
      <c r="X86" s="334">
        <f>SUM(X87:X88)</f>
        <v>4760000</v>
      </c>
    </row>
    <row r="87" spans="1:27" s="3" customFormat="1" x14ac:dyDescent="0.2">
      <c r="A87" s="279"/>
      <c r="B87" s="277"/>
      <c r="C87" s="277"/>
      <c r="D87" s="277"/>
      <c r="E87" s="277"/>
      <c r="F87" s="274"/>
      <c r="G87" s="290"/>
      <c r="H87" s="291"/>
      <c r="I87" s="291"/>
      <c r="J87" s="255" t="s">
        <v>152</v>
      </c>
      <c r="K87" s="281">
        <v>7</v>
      </c>
      <c r="L87" s="281" t="s">
        <v>144</v>
      </c>
      <c r="M87" s="281" t="s">
        <v>57</v>
      </c>
      <c r="N87" s="281">
        <v>4</v>
      </c>
      <c r="O87" s="281" t="s">
        <v>58</v>
      </c>
      <c r="P87" s="281" t="s">
        <v>57</v>
      </c>
      <c r="Q87" s="281">
        <v>5</v>
      </c>
      <c r="R87" s="281" t="s">
        <v>56</v>
      </c>
      <c r="S87" s="255">
        <v>5</v>
      </c>
      <c r="T87" s="288"/>
      <c r="U87" s="271">
        <f>K87*N87*S87</f>
        <v>140</v>
      </c>
      <c r="V87" s="271" t="s">
        <v>79</v>
      </c>
      <c r="W87" s="289">
        <v>9000</v>
      </c>
      <c r="X87" s="284">
        <f>U87*W87</f>
        <v>1260000</v>
      </c>
      <c r="Z87" s="3">
        <f>5*13</f>
        <v>65</v>
      </c>
      <c r="AA87" s="3">
        <f>5*13</f>
        <v>65</v>
      </c>
    </row>
    <row r="88" spans="1:27" s="3" customFormat="1" x14ac:dyDescent="0.2">
      <c r="A88" s="279"/>
      <c r="B88" s="277"/>
      <c r="C88" s="277"/>
      <c r="D88" s="277"/>
      <c r="E88" s="277"/>
      <c r="F88" s="274"/>
      <c r="G88" s="290"/>
      <c r="H88" s="291"/>
      <c r="I88" s="291"/>
      <c r="J88" s="255" t="s">
        <v>153</v>
      </c>
      <c r="K88" s="281">
        <v>7</v>
      </c>
      <c r="L88" s="281" t="s">
        <v>144</v>
      </c>
      <c r="M88" s="281" t="s">
        <v>57</v>
      </c>
      <c r="N88" s="281">
        <v>4</v>
      </c>
      <c r="O88" s="281" t="s">
        <v>58</v>
      </c>
      <c r="P88" s="281" t="s">
        <v>57</v>
      </c>
      <c r="Q88" s="281">
        <v>5</v>
      </c>
      <c r="R88" s="281" t="s">
        <v>56</v>
      </c>
      <c r="S88" s="255">
        <v>5</v>
      </c>
      <c r="T88" s="288"/>
      <c r="U88" s="271">
        <f>K88*N88*Q88</f>
        <v>140</v>
      </c>
      <c r="V88" s="271" t="s">
        <v>6</v>
      </c>
      <c r="W88" s="289">
        <v>25000</v>
      </c>
      <c r="X88" s="284">
        <f>U88*W88</f>
        <v>3500000</v>
      </c>
    </row>
    <row r="89" spans="1:27" s="3" customFormat="1" x14ac:dyDescent="0.2">
      <c r="A89" s="279"/>
      <c r="B89" s="277"/>
      <c r="C89" s="277"/>
      <c r="D89" s="277"/>
      <c r="E89" s="277"/>
      <c r="F89" s="274"/>
      <c r="G89" s="324"/>
      <c r="H89" s="325"/>
      <c r="I89" s="325"/>
      <c r="J89" s="341" t="s">
        <v>257</v>
      </c>
      <c r="K89" s="327"/>
      <c r="L89" s="327"/>
      <c r="M89" s="327"/>
      <c r="N89" s="327"/>
      <c r="O89" s="327"/>
      <c r="P89" s="327"/>
      <c r="Q89" s="327"/>
      <c r="R89" s="327"/>
      <c r="S89" s="256"/>
      <c r="T89" s="336"/>
      <c r="U89" s="329"/>
      <c r="V89" s="329"/>
      <c r="W89" s="330"/>
      <c r="X89" s="337">
        <f>SUM(X90:X91)</f>
        <v>408000</v>
      </c>
    </row>
    <row r="90" spans="1:27" s="3" customFormat="1" x14ac:dyDescent="0.2">
      <c r="A90" s="279"/>
      <c r="B90" s="277"/>
      <c r="C90" s="277"/>
      <c r="D90" s="277"/>
      <c r="E90" s="277"/>
      <c r="F90" s="274"/>
      <c r="G90" s="324"/>
      <c r="H90" s="325"/>
      <c r="I90" s="325"/>
      <c r="J90" s="255" t="s">
        <v>152</v>
      </c>
      <c r="K90" s="281">
        <v>4</v>
      </c>
      <c r="L90" s="281" t="s">
        <v>58</v>
      </c>
      <c r="M90" s="281" t="s">
        <v>57</v>
      </c>
      <c r="N90" s="281">
        <v>3</v>
      </c>
      <c r="O90" s="281" t="s">
        <v>56</v>
      </c>
      <c r="P90" s="256"/>
      <c r="T90" s="336"/>
      <c r="U90" s="329">
        <f>K90*N90</f>
        <v>12</v>
      </c>
      <c r="V90" s="271" t="s">
        <v>79</v>
      </c>
      <c r="W90" s="289">
        <v>9000</v>
      </c>
      <c r="X90" s="331">
        <f>U90*W90</f>
        <v>108000</v>
      </c>
    </row>
    <row r="91" spans="1:27" s="3" customFormat="1" x14ac:dyDescent="0.2">
      <c r="A91" s="279"/>
      <c r="B91" s="277"/>
      <c r="C91" s="277"/>
      <c r="D91" s="277"/>
      <c r="E91" s="277"/>
      <c r="F91" s="274"/>
      <c r="G91" s="324"/>
      <c r="H91" s="325"/>
      <c r="I91" s="325"/>
      <c r="J91" s="255" t="s">
        <v>153</v>
      </c>
      <c r="K91" s="281">
        <v>4</v>
      </c>
      <c r="L91" s="281" t="s">
        <v>58</v>
      </c>
      <c r="M91" s="281" t="s">
        <v>57</v>
      </c>
      <c r="N91" s="281">
        <v>3</v>
      </c>
      <c r="O91" s="281" t="s">
        <v>56</v>
      </c>
      <c r="P91" s="256"/>
      <c r="T91" s="336"/>
      <c r="U91" s="329">
        <f>K91*N91</f>
        <v>12</v>
      </c>
      <c r="V91" s="271" t="s">
        <v>6</v>
      </c>
      <c r="W91" s="289">
        <v>25000</v>
      </c>
      <c r="X91" s="331">
        <f>U91*W91</f>
        <v>300000</v>
      </c>
    </row>
    <row r="92" spans="1:27" s="3" customFormat="1" x14ac:dyDescent="0.2">
      <c r="A92" s="279"/>
      <c r="B92" s="277"/>
      <c r="C92" s="277"/>
      <c r="D92" s="277"/>
      <c r="E92" s="277"/>
      <c r="F92" s="274"/>
      <c r="G92" s="324"/>
      <c r="H92" s="325"/>
      <c r="I92" s="325"/>
      <c r="J92" s="256"/>
      <c r="K92" s="327"/>
      <c r="L92" s="327"/>
      <c r="M92" s="327"/>
      <c r="N92" s="327"/>
      <c r="O92" s="327"/>
      <c r="P92" s="327"/>
      <c r="Q92" s="327"/>
      <c r="R92" s="327"/>
      <c r="S92" s="256"/>
      <c r="T92" s="336"/>
      <c r="U92" s="329"/>
      <c r="V92" s="329"/>
      <c r="W92" s="330"/>
      <c r="X92" s="331"/>
    </row>
    <row r="93" spans="1:27" s="3" customFormat="1" x14ac:dyDescent="0.2">
      <c r="A93" s="279"/>
      <c r="B93" s="277"/>
      <c r="C93" s="277"/>
      <c r="D93" s="277"/>
      <c r="E93" s="277"/>
      <c r="F93" s="274"/>
      <c r="G93" s="338">
        <v>2</v>
      </c>
      <c r="H93" s="339"/>
      <c r="I93" s="339"/>
      <c r="J93" s="341" t="s">
        <v>255</v>
      </c>
      <c r="K93" s="342"/>
      <c r="L93" s="342"/>
      <c r="M93" s="342"/>
      <c r="N93" s="342"/>
      <c r="O93" s="342"/>
      <c r="P93" s="327"/>
      <c r="Q93" s="327"/>
      <c r="R93" s="327"/>
      <c r="S93" s="256"/>
      <c r="T93" s="336"/>
      <c r="U93" s="329"/>
      <c r="V93" s="329"/>
      <c r="W93" s="330"/>
      <c r="X93" s="337">
        <f>SUM(X94:X95)</f>
        <v>4760000</v>
      </c>
    </row>
    <row r="94" spans="1:27" s="3" customFormat="1" x14ac:dyDescent="0.2">
      <c r="A94" s="279"/>
      <c r="B94" s="277"/>
      <c r="C94" s="277"/>
      <c r="D94" s="277"/>
      <c r="E94" s="277"/>
      <c r="F94" s="274"/>
      <c r="G94" s="324"/>
      <c r="H94" s="325"/>
      <c r="I94" s="325"/>
      <c r="J94" s="255" t="s">
        <v>152</v>
      </c>
      <c r="K94" s="281">
        <v>7</v>
      </c>
      <c r="L94" s="281" t="s">
        <v>144</v>
      </c>
      <c r="M94" s="281" t="s">
        <v>57</v>
      </c>
      <c r="N94" s="281">
        <v>4</v>
      </c>
      <c r="O94" s="281" t="s">
        <v>58</v>
      </c>
      <c r="P94" s="281" t="s">
        <v>57</v>
      </c>
      <c r="Q94" s="281">
        <v>5</v>
      </c>
      <c r="R94" s="281" t="s">
        <v>56</v>
      </c>
      <c r="S94" s="256">
        <v>5</v>
      </c>
      <c r="T94" s="336"/>
      <c r="U94" s="329">
        <f>K94*N94*S94</f>
        <v>140</v>
      </c>
      <c r="V94" s="329" t="s">
        <v>79</v>
      </c>
      <c r="W94" s="289">
        <v>9000</v>
      </c>
      <c r="X94" s="331">
        <f>U94*W94</f>
        <v>1260000</v>
      </c>
    </row>
    <row r="95" spans="1:27" s="3" customFormat="1" x14ac:dyDescent="0.2">
      <c r="A95" s="279"/>
      <c r="B95" s="277"/>
      <c r="C95" s="277"/>
      <c r="D95" s="277"/>
      <c r="E95" s="277"/>
      <c r="F95" s="274"/>
      <c r="G95" s="324"/>
      <c r="H95" s="325"/>
      <c r="I95" s="325"/>
      <c r="J95" s="255" t="s">
        <v>153</v>
      </c>
      <c r="K95" s="281">
        <v>7</v>
      </c>
      <c r="L95" s="281" t="s">
        <v>144</v>
      </c>
      <c r="M95" s="281" t="s">
        <v>57</v>
      </c>
      <c r="N95" s="281">
        <v>4</v>
      </c>
      <c r="O95" s="281" t="s">
        <v>58</v>
      </c>
      <c r="P95" s="281" t="s">
        <v>57</v>
      </c>
      <c r="Q95" s="281">
        <v>5</v>
      </c>
      <c r="R95" s="281" t="s">
        <v>56</v>
      </c>
      <c r="S95" s="256">
        <v>5</v>
      </c>
      <c r="T95" s="336"/>
      <c r="U95" s="329">
        <f>K95*N95*S95</f>
        <v>140</v>
      </c>
      <c r="V95" s="329" t="s">
        <v>6</v>
      </c>
      <c r="W95" s="289">
        <v>25000</v>
      </c>
      <c r="X95" s="331">
        <f>U95*W95</f>
        <v>3500000</v>
      </c>
    </row>
    <row r="96" spans="1:27" x14ac:dyDescent="0.2">
      <c r="A96" s="346"/>
      <c r="B96" s="347"/>
      <c r="C96" s="347"/>
      <c r="D96" s="347"/>
      <c r="E96" s="347"/>
      <c r="F96" s="348"/>
      <c r="G96" s="349"/>
      <c r="H96" s="350"/>
      <c r="I96" s="350"/>
      <c r="J96" s="351"/>
      <c r="K96" s="351"/>
      <c r="L96" s="351"/>
      <c r="M96" s="351"/>
      <c r="N96" s="352"/>
      <c r="O96" s="352"/>
      <c r="P96" s="352"/>
      <c r="Q96" s="352"/>
      <c r="R96" s="351"/>
      <c r="S96" s="351"/>
      <c r="T96" s="353"/>
      <c r="U96" s="354"/>
      <c r="V96" s="355"/>
      <c r="W96" s="356"/>
      <c r="X96" s="357"/>
    </row>
    <row r="97" spans="1:27" x14ac:dyDescent="0.2">
      <c r="A97" s="346"/>
      <c r="B97" s="347"/>
      <c r="C97" s="347"/>
      <c r="D97" s="347"/>
      <c r="E97" s="347"/>
      <c r="F97" s="347"/>
      <c r="G97" s="358"/>
      <c r="H97" s="358"/>
      <c r="I97" s="358"/>
      <c r="J97" s="614"/>
      <c r="K97" s="614"/>
      <c r="L97" s="392"/>
      <c r="M97" s="392"/>
      <c r="N97" s="358"/>
      <c r="O97" s="358"/>
      <c r="P97" s="358"/>
      <c r="Q97" s="358"/>
      <c r="R97" s="358"/>
      <c r="S97" s="358"/>
      <c r="T97" s="358"/>
      <c r="U97" s="358" t="s">
        <v>105</v>
      </c>
      <c r="V97" s="360" t="s">
        <v>1</v>
      </c>
      <c r="W97" s="358"/>
      <c r="X97" s="361">
        <f>X30</f>
        <v>20000000</v>
      </c>
      <c r="Z97" s="4"/>
      <c r="AA97" s="4">
        <f>25000000-X97</f>
        <v>5000000</v>
      </c>
    </row>
    <row r="98" spans="1:27" x14ac:dyDescent="0.2">
      <c r="A98" s="362"/>
      <c r="B98" s="363"/>
      <c r="C98" s="363"/>
      <c r="D98" s="363"/>
      <c r="E98" s="363"/>
      <c r="F98" s="363"/>
      <c r="G98" s="363"/>
      <c r="H98" s="363"/>
      <c r="I98" s="363"/>
      <c r="J98" s="363"/>
      <c r="K98" s="363"/>
      <c r="L98" s="363"/>
      <c r="M98" s="363"/>
      <c r="N98" s="363"/>
      <c r="O98" s="363"/>
      <c r="P98" s="363"/>
      <c r="Q98" s="363"/>
      <c r="R98" s="363"/>
      <c r="S98" s="363"/>
      <c r="T98" s="363"/>
      <c r="U98" s="363"/>
      <c r="V98" s="363"/>
      <c r="W98" s="363"/>
      <c r="X98" s="364"/>
    </row>
    <row r="99" spans="1:27" x14ac:dyDescent="0.2">
      <c r="A99" s="365" t="s">
        <v>106</v>
      </c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366"/>
      <c r="M99" s="366"/>
      <c r="N99" s="366"/>
      <c r="O99" s="366"/>
      <c r="P99" s="366"/>
      <c r="Q99" s="366"/>
      <c r="R99" s="366"/>
      <c r="S99" s="366"/>
      <c r="T99" s="367"/>
      <c r="U99" s="604"/>
      <c r="V99" s="604"/>
      <c r="W99" s="604"/>
      <c r="X99" s="605"/>
    </row>
    <row r="100" spans="1:27" x14ac:dyDescent="0.2">
      <c r="A100" s="368" t="s">
        <v>107</v>
      </c>
      <c r="B100" s="369"/>
      <c r="C100" s="369"/>
      <c r="D100" s="369"/>
      <c r="E100" s="369"/>
      <c r="F100" s="369"/>
      <c r="G100" s="369"/>
      <c r="H100" s="366" t="s">
        <v>108</v>
      </c>
      <c r="I100" s="614">
        <v>0</v>
      </c>
      <c r="J100" s="614"/>
      <c r="K100" s="366"/>
      <c r="L100" s="366"/>
      <c r="M100" s="366"/>
      <c r="N100" s="301"/>
      <c r="O100" s="301"/>
      <c r="P100" s="301"/>
      <c r="Q100" s="301"/>
      <c r="R100" s="301"/>
      <c r="S100" s="301"/>
      <c r="T100" s="301"/>
      <c r="U100" s="618" t="s">
        <v>109</v>
      </c>
      <c r="V100" s="618"/>
      <c r="W100" s="618"/>
      <c r="X100" s="619"/>
    </row>
    <row r="101" spans="1:27" x14ac:dyDescent="0.2">
      <c r="A101" s="368" t="s">
        <v>110</v>
      </c>
      <c r="B101" s="369"/>
      <c r="C101" s="369"/>
      <c r="D101" s="369"/>
      <c r="E101" s="369"/>
      <c r="F101" s="369"/>
      <c r="G101" s="369"/>
      <c r="H101" s="366" t="str">
        <f>H100</f>
        <v>:</v>
      </c>
      <c r="I101" s="614">
        <v>10000000</v>
      </c>
      <c r="J101" s="614"/>
      <c r="K101" s="366"/>
      <c r="L101" s="366"/>
      <c r="M101" s="366"/>
      <c r="N101" s="301"/>
      <c r="O101" s="301"/>
      <c r="P101" s="301"/>
      <c r="Q101" s="301"/>
      <c r="R101" s="301"/>
      <c r="S101" s="301"/>
      <c r="T101" s="301"/>
      <c r="U101" s="393"/>
      <c r="V101" s="366"/>
      <c r="W101" s="371"/>
      <c r="X101" s="372"/>
    </row>
    <row r="102" spans="1:27" x14ac:dyDescent="0.2">
      <c r="A102" s="368" t="s">
        <v>111</v>
      </c>
      <c r="B102" s="369"/>
      <c r="C102" s="369"/>
      <c r="D102" s="369"/>
      <c r="E102" s="369"/>
      <c r="F102" s="369"/>
      <c r="G102" s="369"/>
      <c r="H102" s="366" t="str">
        <f>H101</f>
        <v>:</v>
      </c>
      <c r="I102" s="614">
        <v>10000000</v>
      </c>
      <c r="J102" s="614"/>
      <c r="K102" s="373"/>
      <c r="L102" s="373"/>
      <c r="M102" s="373"/>
      <c r="N102" s="301"/>
      <c r="O102" s="301"/>
      <c r="P102" s="301"/>
      <c r="Q102" s="301"/>
      <c r="R102" s="301"/>
      <c r="S102" s="301"/>
      <c r="T102" s="301"/>
      <c r="U102" s="393"/>
      <c r="V102" s="366"/>
      <c r="W102" s="371"/>
      <c r="X102" s="372"/>
    </row>
    <row r="103" spans="1:27" ht="15" x14ac:dyDescent="0.35">
      <c r="A103" s="368" t="s">
        <v>112</v>
      </c>
      <c r="B103" s="369"/>
      <c r="C103" s="369"/>
      <c r="D103" s="369"/>
      <c r="E103" s="369"/>
      <c r="F103" s="369"/>
      <c r="G103" s="369"/>
      <c r="H103" s="366" t="str">
        <f>H102</f>
        <v>:</v>
      </c>
      <c r="I103" s="673">
        <v>0</v>
      </c>
      <c r="J103" s="673"/>
      <c r="K103" s="366"/>
      <c r="L103" s="366"/>
      <c r="M103" s="366"/>
      <c r="N103" s="301"/>
      <c r="O103" s="301"/>
      <c r="P103" s="301"/>
      <c r="Q103" s="301"/>
      <c r="R103" s="301"/>
      <c r="S103" s="301"/>
      <c r="T103" s="301"/>
      <c r="U103" s="393"/>
      <c r="V103" s="366"/>
      <c r="W103" s="371"/>
      <c r="X103" s="372"/>
    </row>
    <row r="104" spans="1:27" x14ac:dyDescent="0.2">
      <c r="A104" s="365"/>
      <c r="B104" s="366"/>
      <c r="C104" s="366"/>
      <c r="D104" s="366"/>
      <c r="E104" s="366"/>
      <c r="F104" s="366"/>
      <c r="G104" s="366"/>
      <c r="H104" s="366"/>
      <c r="I104" s="614">
        <f>SUM(I100:J103)</f>
        <v>20000000</v>
      </c>
      <c r="J104" s="614"/>
      <c r="K104" s="366"/>
      <c r="L104" s="366"/>
      <c r="M104" s="366"/>
      <c r="N104" s="301"/>
      <c r="O104" s="301"/>
      <c r="P104" s="301"/>
      <c r="Q104" s="301"/>
      <c r="R104" s="301"/>
      <c r="S104" s="301"/>
      <c r="T104" s="301"/>
      <c r="U104" s="616" t="s">
        <v>113</v>
      </c>
      <c r="V104" s="616"/>
      <c r="W104" s="616"/>
      <c r="X104" s="617"/>
    </row>
    <row r="105" spans="1:27" ht="13.5" thickBot="1" x14ac:dyDescent="0.25">
      <c r="A105" s="374"/>
      <c r="B105" s="375"/>
      <c r="C105" s="375"/>
      <c r="D105" s="375"/>
      <c r="E105" s="375"/>
      <c r="F105" s="375"/>
      <c r="G105" s="375"/>
      <c r="H105" s="376"/>
      <c r="I105" s="377"/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6"/>
      <c r="U105" s="620" t="s">
        <v>114</v>
      </c>
      <c r="V105" s="620"/>
      <c r="W105" s="620"/>
      <c r="X105" s="621"/>
    </row>
    <row r="106" spans="1:27" x14ac:dyDescent="0.2">
      <c r="A106" s="622" t="s">
        <v>115</v>
      </c>
      <c r="B106" s="623"/>
      <c r="C106" s="623"/>
      <c r="D106" s="623"/>
      <c r="E106" s="623"/>
      <c r="F106" s="623"/>
      <c r="G106" s="623"/>
      <c r="H106" s="623"/>
      <c r="I106" s="623"/>
      <c r="J106" s="623"/>
      <c r="K106" s="623"/>
      <c r="L106" s="623"/>
      <c r="M106" s="623"/>
      <c r="N106" s="623"/>
      <c r="O106" s="623"/>
      <c r="P106" s="623"/>
      <c r="Q106" s="623"/>
      <c r="R106" s="623"/>
      <c r="S106" s="623"/>
      <c r="T106" s="623"/>
      <c r="U106" s="623"/>
      <c r="V106" s="623"/>
      <c r="W106" s="623"/>
      <c r="X106" s="624"/>
    </row>
    <row r="107" spans="1:27" x14ac:dyDescent="0.2">
      <c r="A107" s="362"/>
      <c r="B107" s="363"/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302"/>
      <c r="X107" s="378"/>
    </row>
    <row r="108" spans="1:27" x14ac:dyDescent="0.2">
      <c r="A108" s="379"/>
      <c r="B108" s="301"/>
      <c r="C108" s="301"/>
      <c r="D108" s="301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1"/>
      <c r="Q108" s="301"/>
      <c r="R108" s="604" t="s">
        <v>314</v>
      </c>
      <c r="S108" s="604"/>
      <c r="T108" s="604"/>
      <c r="U108" s="604"/>
      <c r="V108" s="604"/>
      <c r="W108" s="604"/>
      <c r="X108" s="605"/>
    </row>
    <row r="109" spans="1:27" ht="15" x14ac:dyDescent="0.25">
      <c r="A109" s="379">
        <v>1</v>
      </c>
      <c r="B109" s="301"/>
      <c r="C109" s="380" t="s">
        <v>116</v>
      </c>
      <c r="D109" s="380"/>
      <c r="E109" s="380"/>
      <c r="F109" s="380"/>
      <c r="G109" s="380" t="s">
        <v>108</v>
      </c>
      <c r="H109" s="301"/>
      <c r="I109" s="301"/>
      <c r="J109" s="301" t="s">
        <v>117</v>
      </c>
      <c r="K109" s="301" t="s">
        <v>118</v>
      </c>
      <c r="L109" s="301"/>
      <c r="M109" s="301"/>
      <c r="N109" s="301"/>
      <c r="O109" s="301"/>
      <c r="P109" s="301"/>
      <c r="Q109" s="301"/>
      <c r="R109" s="625" t="s">
        <v>119</v>
      </c>
      <c r="S109" s="625"/>
      <c r="T109" s="625"/>
      <c r="U109" s="625"/>
      <c r="V109" s="625"/>
      <c r="W109" s="625"/>
      <c r="X109" s="626"/>
      <c r="Y109" s="5"/>
    </row>
    <row r="110" spans="1:27" x14ac:dyDescent="0.2">
      <c r="A110" s="379"/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301"/>
      <c r="Q110" s="301"/>
      <c r="R110" s="604" t="s">
        <v>120</v>
      </c>
      <c r="S110" s="604"/>
      <c r="T110" s="604"/>
      <c r="U110" s="604"/>
      <c r="V110" s="604"/>
      <c r="W110" s="604"/>
      <c r="X110" s="605"/>
      <c r="Y110" s="8"/>
    </row>
    <row r="111" spans="1:27" x14ac:dyDescent="0.2">
      <c r="A111" s="379">
        <v>2</v>
      </c>
      <c r="B111" s="301"/>
      <c r="C111" s="380" t="s">
        <v>116</v>
      </c>
      <c r="D111" s="381"/>
      <c r="E111" s="381"/>
      <c r="F111" s="381"/>
      <c r="G111" s="380" t="s">
        <v>108</v>
      </c>
      <c r="H111" s="301"/>
      <c r="I111" s="301"/>
      <c r="J111" s="301" t="s">
        <v>121</v>
      </c>
      <c r="K111" s="301" t="s">
        <v>118</v>
      </c>
      <c r="L111" s="301"/>
      <c r="M111" s="301"/>
      <c r="N111" s="301"/>
      <c r="O111" s="301"/>
      <c r="P111" s="301"/>
      <c r="Q111" s="301"/>
      <c r="R111" s="301"/>
      <c r="S111" s="301"/>
      <c r="T111" s="382"/>
      <c r="U111" s="301"/>
      <c r="V111" s="301"/>
      <c r="W111" s="301"/>
      <c r="X111" s="383"/>
    </row>
    <row r="112" spans="1:27" x14ac:dyDescent="0.2">
      <c r="A112" s="379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84"/>
    </row>
    <row r="113" spans="1:24" x14ac:dyDescent="0.2">
      <c r="A113" s="379">
        <v>3</v>
      </c>
      <c r="B113" s="301"/>
      <c r="C113" s="380" t="s">
        <v>122</v>
      </c>
      <c r="D113" s="301"/>
      <c r="E113" s="380"/>
      <c r="F113" s="380"/>
      <c r="G113" s="380" t="s">
        <v>108</v>
      </c>
      <c r="H113" s="301"/>
      <c r="I113" s="301"/>
      <c r="J113" s="301" t="s">
        <v>123</v>
      </c>
      <c r="K113" s="301" t="s">
        <v>118</v>
      </c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84"/>
    </row>
    <row r="114" spans="1:24" x14ac:dyDescent="0.2">
      <c r="A114" s="379"/>
      <c r="B114" s="301"/>
      <c r="C114" s="301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O114" s="301"/>
      <c r="P114" s="301"/>
      <c r="Q114" s="301"/>
      <c r="R114" s="616" t="s">
        <v>124</v>
      </c>
      <c r="S114" s="616"/>
      <c r="T114" s="616"/>
      <c r="U114" s="616"/>
      <c r="V114" s="616"/>
      <c r="W114" s="616"/>
      <c r="X114" s="617"/>
    </row>
    <row r="115" spans="1:24" x14ac:dyDescent="0.2">
      <c r="A115" s="379"/>
      <c r="B115" s="301"/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O115" s="301"/>
      <c r="P115" s="301"/>
      <c r="Q115" s="301"/>
      <c r="R115" s="604" t="s">
        <v>125</v>
      </c>
      <c r="S115" s="604"/>
      <c r="T115" s="604"/>
      <c r="U115" s="604"/>
      <c r="V115" s="604"/>
      <c r="W115" s="604"/>
      <c r="X115" s="605"/>
    </row>
    <row r="116" spans="1:24" x14ac:dyDescent="0.2">
      <c r="A116" s="379"/>
      <c r="B116" s="301"/>
      <c r="C116" s="301"/>
      <c r="D116" s="301"/>
      <c r="E116" s="301"/>
      <c r="F116" s="301"/>
      <c r="G116" s="301"/>
      <c r="H116" s="301"/>
      <c r="I116" s="301"/>
      <c r="J116" s="301"/>
      <c r="K116" s="301"/>
      <c r="L116" s="301"/>
      <c r="M116" s="301"/>
      <c r="N116" s="301"/>
      <c r="O116" s="301"/>
      <c r="P116" s="301"/>
      <c r="Q116" s="301"/>
      <c r="R116" s="604" t="s">
        <v>126</v>
      </c>
      <c r="S116" s="604"/>
      <c r="T116" s="604"/>
      <c r="U116" s="604"/>
      <c r="V116" s="604"/>
      <c r="W116" s="604"/>
      <c r="X116" s="605"/>
    </row>
    <row r="117" spans="1:24" ht="13.5" thickBot="1" x14ac:dyDescent="0.25">
      <c r="A117" s="385"/>
      <c r="B117" s="386"/>
      <c r="C117" s="386"/>
      <c r="D117" s="386"/>
      <c r="E117" s="386"/>
      <c r="F117" s="386"/>
      <c r="G117" s="386"/>
      <c r="H117" s="386"/>
      <c r="I117" s="386"/>
      <c r="J117" s="386"/>
      <c r="K117" s="386"/>
      <c r="L117" s="386"/>
      <c r="M117" s="386"/>
      <c r="N117" s="386"/>
      <c r="O117" s="386"/>
      <c r="P117" s="386"/>
      <c r="Q117" s="386"/>
      <c r="R117" s="386"/>
      <c r="S117" s="386"/>
      <c r="T117" s="386"/>
      <c r="U117" s="386"/>
      <c r="V117" s="386"/>
      <c r="W117" s="386"/>
      <c r="X117" s="387"/>
    </row>
    <row r="118" spans="1:24" x14ac:dyDescent="0.2">
      <c r="A118" s="455"/>
      <c r="B118" s="455"/>
      <c r="C118" s="455"/>
      <c r="D118" s="455"/>
      <c r="E118" s="455"/>
      <c r="F118" s="455"/>
      <c r="G118" s="455"/>
      <c r="H118" s="455"/>
      <c r="I118" s="455"/>
      <c r="J118" s="455"/>
      <c r="K118" s="455"/>
      <c r="L118" s="455"/>
      <c r="M118" s="455"/>
      <c r="N118" s="455"/>
      <c r="O118" s="455"/>
      <c r="P118" s="455"/>
      <c r="Q118" s="455"/>
      <c r="R118" s="455"/>
      <c r="S118" s="455"/>
      <c r="T118" s="455"/>
      <c r="U118" s="455"/>
      <c r="V118" s="455"/>
      <c r="W118" s="455"/>
      <c r="X118" s="455"/>
    </row>
    <row r="119" spans="1:24" x14ac:dyDescent="0.2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</row>
    <row r="120" spans="1:24" x14ac:dyDescent="0.2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</row>
    <row r="121" spans="1:24" x14ac:dyDescent="0.2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</row>
  </sheetData>
  <mergeCells count="40">
    <mergeCell ref="U74:W74"/>
    <mergeCell ref="X74:X75"/>
    <mergeCell ref="A74:F75"/>
    <mergeCell ref="G74:R75"/>
    <mergeCell ref="R109:X109"/>
    <mergeCell ref="J97:K97"/>
    <mergeCell ref="U99:X99"/>
    <mergeCell ref="I100:J100"/>
    <mergeCell ref="U100:X100"/>
    <mergeCell ref="I101:J101"/>
    <mergeCell ref="I102:J102"/>
    <mergeCell ref="I103:J103"/>
    <mergeCell ref="I104:J104"/>
    <mergeCell ref="U104:X104"/>
    <mergeCell ref="U105:X105"/>
    <mergeCell ref="A106:X106"/>
    <mergeCell ref="R110:X110"/>
    <mergeCell ref="R114:X114"/>
    <mergeCell ref="R115:X115"/>
    <mergeCell ref="R116:X116"/>
    <mergeCell ref="R108:X108"/>
    <mergeCell ref="A28:F28"/>
    <mergeCell ref="G28:T28"/>
    <mergeCell ref="G15:U15"/>
    <mergeCell ref="V15:X15"/>
    <mergeCell ref="A16:F17"/>
    <mergeCell ref="J16:U16"/>
    <mergeCell ref="J17:U17"/>
    <mergeCell ref="V18:W18"/>
    <mergeCell ref="A25:X25"/>
    <mergeCell ref="A26:F27"/>
    <mergeCell ref="G26:T27"/>
    <mergeCell ref="U26:W26"/>
    <mergeCell ref="X26:X27"/>
    <mergeCell ref="A14:X14"/>
    <mergeCell ref="A1:W1"/>
    <mergeCell ref="A2:W2"/>
    <mergeCell ref="A3:X3"/>
    <mergeCell ref="A4:X4"/>
    <mergeCell ref="L9:X9"/>
  </mergeCells>
  <pageMargins left="0.7" right="0.7" top="1" bottom="1.4" header="0.3" footer="0.3"/>
  <pageSetup paperSize="5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Pilkades</vt:lpstr>
      <vt:lpstr>Pengel DTD</vt:lpstr>
      <vt:lpstr>Monev Pemdes</vt:lpstr>
      <vt:lpstr>PBB</vt:lpstr>
      <vt:lpstr>Pemer Umum</vt:lpstr>
      <vt:lpstr>Pendampingan Pemer</vt:lpstr>
      <vt:lpstr>KPMD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2019-01-15T07:15:40Z</cp:lastPrinted>
  <dcterms:created xsi:type="dcterms:W3CDTF">2017-11-23T08:46:44Z</dcterms:created>
  <dcterms:modified xsi:type="dcterms:W3CDTF">2019-01-15T07:42:45Z</dcterms:modified>
</cp:coreProperties>
</file>