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75" firstSheet="2" activeTab="4"/>
  </bookViews>
  <sheets>
    <sheet name="Sosialisasi Kearsipan" sheetId="1" r:id="rId1"/>
    <sheet name="Optimalisasi Perizinan nonperi " sheetId="2" r:id="rId2"/>
    <sheet name="Sarpras Informasi Publik" sheetId="3" r:id="rId3"/>
    <sheet name="pelayanan jemput bola" sheetId="7" r:id="rId4"/>
    <sheet name="Pengembangan Paten" sheetId="5" r:id="rId5"/>
    <sheet name="Fasilitasi PPID" sheetId="8" r:id="rId6"/>
    <sheet name="fASILITASI SKM" sheetId="9" r:id="rId7"/>
  </sheets>
  <externalReferences>
    <externalReference r:id="rId8"/>
  </externalReferences>
  <definedNames>
    <definedName name="_xlnm.Print_Titles" localSheetId="5">'Fasilitasi PPID'!$27:$29</definedName>
    <definedName name="_xlnm.Print_Titles" localSheetId="6">'fASILITASI SKM'!$26:$28</definedName>
    <definedName name="_xlnm.Print_Titles" localSheetId="3">'pelayanan jemput bola'!$26:$28</definedName>
    <definedName name="_xlnm.Print_Titles" localSheetId="4">'Pengembangan Paten'!$25:$28</definedName>
  </definedNames>
  <calcPr calcId="124519"/>
</workbook>
</file>

<file path=xl/calcChain.xml><?xml version="1.0" encoding="utf-8"?>
<calcChain xmlns="http://schemas.openxmlformats.org/spreadsheetml/2006/main">
  <c r="X58" i="3"/>
  <c r="X57" s="1"/>
  <c r="X56" s="1"/>
  <c r="AA40"/>
  <c r="X38"/>
  <c r="X55"/>
  <c r="X54"/>
  <c r="X53"/>
  <c r="X50"/>
  <c r="X49"/>
  <c r="X48"/>
  <c r="X47"/>
  <c r="X45"/>
  <c r="X44" s="1"/>
  <c r="X43"/>
  <c r="X42" s="1"/>
  <c r="X37"/>
  <c r="X36"/>
  <c r="A23"/>
  <c r="P37" i="2"/>
  <c r="S37" s="1"/>
  <c r="P36"/>
  <c r="S36" s="1"/>
  <c r="S35" s="1"/>
  <c r="V51"/>
  <c r="S62"/>
  <c r="S60" s="1"/>
  <c r="S49"/>
  <c r="X38" i="5"/>
  <c r="W44" i="1"/>
  <c r="S50" i="8"/>
  <c r="P73" i="9"/>
  <c r="S73" s="1"/>
  <c r="P72"/>
  <c r="S72" s="1"/>
  <c r="S67"/>
  <c r="S66"/>
  <c r="S64"/>
  <c r="S60"/>
  <c r="S58"/>
  <c r="S56"/>
  <c r="S55"/>
  <c r="S54"/>
  <c r="S53"/>
  <c r="Y52"/>
  <c r="S52"/>
  <c r="S51"/>
  <c r="S50"/>
  <c r="S49"/>
  <c r="S48"/>
  <c r="S45"/>
  <c r="P45"/>
  <c r="S43"/>
  <c r="P43"/>
  <c r="S42"/>
  <c r="S41" s="1"/>
  <c r="S39"/>
  <c r="P39"/>
  <c r="S38"/>
  <c r="P38"/>
  <c r="S37"/>
  <c r="P37"/>
  <c r="S36"/>
  <c r="P36"/>
  <c r="S35"/>
  <c r="P35"/>
  <c r="S34"/>
  <c r="S33" s="1"/>
  <c r="S32" s="1"/>
  <c r="H13"/>
  <c r="P70" i="2"/>
  <c r="S70" s="1"/>
  <c r="S63" i="8"/>
  <c r="P40"/>
  <c r="S40" s="1"/>
  <c r="P71"/>
  <c r="S71" s="1"/>
  <c r="P70"/>
  <c r="S70" s="1"/>
  <c r="P61"/>
  <c r="S61" s="1"/>
  <c r="S57"/>
  <c r="X55"/>
  <c r="S55"/>
  <c r="V54"/>
  <c r="S53"/>
  <c r="S52"/>
  <c r="S51"/>
  <c r="S49"/>
  <c r="S48"/>
  <c r="S47"/>
  <c r="P42"/>
  <c r="S42" s="1"/>
  <c r="P41"/>
  <c r="S41" s="1"/>
  <c r="P39"/>
  <c r="S39" s="1"/>
  <c r="P38"/>
  <c r="S38" s="1"/>
  <c r="P37"/>
  <c r="S37" s="1"/>
  <c r="AA73" i="1"/>
  <c r="Y72"/>
  <c r="Y73" s="1"/>
  <c r="X40" i="5"/>
  <c r="P47" i="7"/>
  <c r="S47"/>
  <c r="S46" s="1"/>
  <c r="S45" s="1"/>
  <c r="S33" s="1"/>
  <c r="P49"/>
  <c r="S49" s="1"/>
  <c r="S48" s="1"/>
  <c r="S34"/>
  <c r="P36"/>
  <c r="P37"/>
  <c r="P35"/>
  <c r="S35" s="1"/>
  <c r="S37"/>
  <c r="S36"/>
  <c r="X41" i="3" l="1"/>
  <c r="X35"/>
  <c r="X34" s="1"/>
  <c r="X33" s="1"/>
  <c r="X46"/>
  <c r="X40" s="1"/>
  <c r="S59" i="8"/>
  <c r="S46"/>
  <c r="S45" s="1"/>
  <c r="S71" i="9"/>
  <c r="S70" s="1"/>
  <c r="S69" s="1"/>
  <c r="S47" s="1"/>
  <c r="S31" s="1"/>
  <c r="S69" i="8"/>
  <c r="S68" s="1"/>
  <c r="S36"/>
  <c r="S35" s="1"/>
  <c r="S34" s="1"/>
  <c r="S33" s="1"/>
  <c r="P64" i="7"/>
  <c r="S64" s="1"/>
  <c r="S63" s="1"/>
  <c r="X32" i="3" l="1"/>
  <c r="X31" s="1"/>
  <c r="X30" s="1"/>
  <c r="W17" s="1"/>
  <c r="H12" s="1"/>
  <c r="S44" i="8"/>
  <c r="S32" s="1"/>
  <c r="S73" s="1"/>
  <c r="W73" s="1"/>
  <c r="S30" i="9"/>
  <c r="W30" s="1"/>
  <c r="S75"/>
  <c r="X39" i="5"/>
  <c r="X37"/>
  <c r="X50"/>
  <c r="X51"/>
  <c r="X52"/>
  <c r="X55"/>
  <c r="X56"/>
  <c r="X57"/>
  <c r="X58"/>
  <c r="X59"/>
  <c r="X49"/>
  <c r="X47"/>
  <c r="X46" s="1"/>
  <c r="X45"/>
  <c r="X44" s="1"/>
  <c r="X36"/>
  <c r="A23"/>
  <c r="P80" i="7"/>
  <c r="S80" s="1"/>
  <c r="P79"/>
  <c r="S79" s="1"/>
  <c r="S62"/>
  <c r="P77"/>
  <c r="S77" s="1"/>
  <c r="P76"/>
  <c r="S76" s="1"/>
  <c r="S70"/>
  <c r="S68" s="1"/>
  <c r="S66"/>
  <c r="S65" s="1"/>
  <c r="S59"/>
  <c r="S58"/>
  <c r="S57"/>
  <c r="S56"/>
  <c r="S55"/>
  <c r="S54"/>
  <c r="S53"/>
  <c r="S52"/>
  <c r="P43"/>
  <c r="S43" s="1"/>
  <c r="P42"/>
  <c r="S42" s="1"/>
  <c r="P41"/>
  <c r="S41" s="1"/>
  <c r="P40"/>
  <c r="S40" s="1"/>
  <c r="P69" i="2"/>
  <c r="S69" s="1"/>
  <c r="P67"/>
  <c r="S67" s="1"/>
  <c r="P43"/>
  <c r="S43" s="1"/>
  <c r="P44"/>
  <c r="S44" s="1"/>
  <c r="X59" i="3" l="1"/>
  <c r="S65" i="2"/>
  <c r="X35" i="5"/>
  <c r="S31" i="8"/>
  <c r="W31" s="1"/>
  <c r="X34" i="5"/>
  <c r="X33" s="1"/>
  <c r="X48"/>
  <c r="X43"/>
  <c r="S78" i="7"/>
  <c r="S61"/>
  <c r="S51"/>
  <c r="S50" s="1"/>
  <c r="S75"/>
  <c r="S74" s="1"/>
  <c r="S39"/>
  <c r="S19" i="8" l="1"/>
  <c r="H14" s="1"/>
  <c r="X42" i="5"/>
  <c r="X32" s="1"/>
  <c r="X31" s="1"/>
  <c r="X30" s="1"/>
  <c r="W17" s="1"/>
  <c r="H12" s="1"/>
  <c r="S73" i="7"/>
  <c r="S32"/>
  <c r="X61" i="5" l="1"/>
  <c r="S31" i="7"/>
  <c r="S81" s="1"/>
  <c r="S30" l="1"/>
  <c r="S18" l="1"/>
  <c r="H13" s="1"/>
  <c r="S50" i="2"/>
  <c r="P76"/>
  <c r="S76" s="1"/>
  <c r="P75"/>
  <c r="S75" s="1"/>
  <c r="S74" s="1"/>
  <c r="S73" s="1"/>
  <c r="S72" s="1"/>
  <c r="S58"/>
  <c r="S57"/>
  <c r="S56"/>
  <c r="S55"/>
  <c r="S54"/>
  <c r="S53"/>
  <c r="S52"/>
  <c r="S51"/>
  <c r="P42"/>
  <c r="S42" s="1"/>
  <c r="P41"/>
  <c r="S41" s="1"/>
  <c r="S40" s="1"/>
  <c r="P73" i="1"/>
  <c r="S73" s="1"/>
  <c r="P72"/>
  <c r="S72" s="1"/>
  <c r="P71"/>
  <c r="S71" s="1"/>
  <c r="S66"/>
  <c r="S64"/>
  <c r="S60"/>
  <c r="S58" s="1"/>
  <c r="S56"/>
  <c r="S55"/>
  <c r="S54"/>
  <c r="S53"/>
  <c r="S52"/>
  <c r="S51"/>
  <c r="S50"/>
  <c r="S49"/>
  <c r="S48"/>
  <c r="S47"/>
  <c r="S46"/>
  <c r="S45"/>
  <c r="P42"/>
  <c r="S42" s="1"/>
  <c r="P38"/>
  <c r="S38" s="1"/>
  <c r="P37"/>
  <c r="S37" s="1"/>
  <c r="S48" i="2" l="1"/>
  <c r="S47" s="1"/>
  <c r="S46" s="1"/>
  <c r="S39"/>
  <c r="S62" i="1"/>
  <c r="S44"/>
  <c r="S36"/>
  <c r="S35" s="1"/>
  <c r="S34" s="1"/>
  <c r="S33" s="1"/>
  <c r="S70"/>
  <c r="S69" s="1"/>
  <c r="S34" i="2" l="1"/>
  <c r="S33" s="1"/>
  <c r="S32" s="1"/>
  <c r="S78" s="1"/>
  <c r="S40" i="1"/>
  <c r="S32" s="1"/>
  <c r="S31" i="2" l="1"/>
  <c r="S31" i="1"/>
  <c r="S75"/>
  <c r="W78" s="1"/>
  <c r="W31" l="1"/>
  <c r="S19"/>
  <c r="H14" s="1"/>
  <c r="S19" i="2"/>
  <c r="H14" s="1"/>
  <c r="W75" i="1"/>
</calcChain>
</file>

<file path=xl/sharedStrings.xml><?xml version="1.0" encoding="utf-8"?>
<sst xmlns="http://schemas.openxmlformats.org/spreadsheetml/2006/main" count="1228" uniqueCount="284">
  <si>
    <t>RENCANA KERJA DAN ANGGARAN</t>
  </si>
  <si>
    <t xml:space="preserve">FORMULIR         </t>
  </si>
  <si>
    <t>SATUAN KERJA PERANGKAT DAERAH</t>
  </si>
  <si>
    <t>Kabupaten Wonosobo</t>
  </si>
  <si>
    <t>RKA-SKPD 2.2.1</t>
  </si>
  <si>
    <t>Tahun Anggaran 2019</t>
  </si>
  <si>
    <t>URUSAN PEMERINTAHAN</t>
  </si>
  <si>
    <t>:</t>
  </si>
  <si>
    <t>4.01.4.01.5</t>
  </si>
  <si>
    <t>Urusan Pemerintahan Fungsi Penunjang Administrasi Pemerintahan</t>
  </si>
  <si>
    <t>ORGANISASI</t>
  </si>
  <si>
    <t>4.01.05</t>
  </si>
  <si>
    <t>Kecamatan Wonosobo</t>
  </si>
  <si>
    <t>UNIT ORGANISASI</t>
  </si>
  <si>
    <t>PROGRAM</t>
  </si>
  <si>
    <t>4.01.4.01.5.29</t>
  </si>
  <si>
    <t>Program Peningkatan Pelayanan Publik</t>
  </si>
  <si>
    <t>KEGIATAN</t>
  </si>
  <si>
    <t>4.01.4.01.5.29.06</t>
  </si>
  <si>
    <t>Fasilitasi penyusunan Survey Pelayanan Publik</t>
  </si>
  <si>
    <t>LOKASI KEGIATAN</t>
  </si>
  <si>
    <t>Jumlah Tahun n-1</t>
  </si>
  <si>
    <t>Rp. -</t>
  </si>
  <si>
    <t>Jumlah Tahun n</t>
  </si>
  <si>
    <t>Jumlah Tahun n+1</t>
  </si>
  <si>
    <t>Indikator dan Tolok Ukur Kinerja Belanja Langsung</t>
  </si>
  <si>
    <t>Indikator</t>
  </si>
  <si>
    <t>Tolok Ukur Kinerja</t>
  </si>
  <si>
    <t>Target Kinerja</t>
  </si>
  <si>
    <t>Capaian Program</t>
  </si>
  <si>
    <t>Peningkatan Pengelolaan Sistem Pelayanan Paten</t>
  </si>
  <si>
    <t>Masukan</t>
  </si>
  <si>
    <t xml:space="preserve">Dana </t>
  </si>
  <si>
    <t>- Peningkatan Pengelolaan Sistem Pelayanan Paten</t>
  </si>
  <si>
    <t>Hasil</t>
  </si>
  <si>
    <t>Meningkatnya  Pelayanan Kepada Masyarakat</t>
  </si>
  <si>
    <t>Kelompok Sasaran Kegiatan  : Masyarakat</t>
  </si>
  <si>
    <t xml:space="preserve">                                                                    </t>
  </si>
  <si>
    <t xml:space="preserve">Dokumen Pelaksanaan Anggaran Belanja Langsung </t>
  </si>
  <si>
    <t>Menurut Program dan Kegiatan Satuan Kerja Perangkat Daerah</t>
  </si>
  <si>
    <t>KODE REKENING</t>
  </si>
  <si>
    <t>U R A I A N</t>
  </si>
  <si>
    <t>Rincian Penghitungan</t>
  </si>
  <si>
    <t>Jumlah                     (Rp)</t>
  </si>
  <si>
    <t>Vol</t>
  </si>
  <si>
    <t>Sat</t>
  </si>
  <si>
    <t>Harga Satuan</t>
  </si>
  <si>
    <t xml:space="preserve">BELANJA </t>
  </si>
  <si>
    <t>BELANJA LANGSUNG</t>
  </si>
  <si>
    <t>BELANJA PEGAWAI</t>
  </si>
  <si>
    <t>5</t>
  </si>
  <si>
    <t>2</t>
  </si>
  <si>
    <t>1</t>
  </si>
  <si>
    <t>01</t>
  </si>
  <si>
    <t>Honorarium PNS</t>
  </si>
  <si>
    <t>Honorarium TIM</t>
  </si>
  <si>
    <t>Ketua</t>
  </si>
  <si>
    <t>org</t>
  </si>
  <si>
    <t>x</t>
  </si>
  <si>
    <t>bln</t>
  </si>
  <si>
    <t>ok</t>
  </si>
  <si>
    <t>Wakil Ketua</t>
  </si>
  <si>
    <t>Sekretaris</t>
  </si>
  <si>
    <t xml:space="preserve">Anggota </t>
  </si>
  <si>
    <t>Honorarium Petugas entri</t>
  </si>
  <si>
    <t xml:space="preserve">Honorarium petugas entri </t>
  </si>
  <si>
    <t>- Honorarium petugas entri</t>
  </si>
  <si>
    <t xml:space="preserve">Honorarium petugas survey </t>
  </si>
  <si>
    <t>- Honorarium petugas survey</t>
  </si>
  <si>
    <t>BELANJA BARANG DAN JASA</t>
  </si>
  <si>
    <t>Alat Tulis Kantor</t>
  </si>
  <si>
    <t>Bolpoint Pilot</t>
  </si>
  <si>
    <t>bh</t>
  </si>
  <si>
    <t>Amplop Panjang</t>
  </si>
  <si>
    <t>dos</t>
  </si>
  <si>
    <t>Kertas HVS 70 gr</t>
  </si>
  <si>
    <t>rim</t>
  </si>
  <si>
    <t>Tinta Printer</t>
  </si>
  <si>
    <t>btl</t>
  </si>
  <si>
    <t>Clips 3/4</t>
  </si>
  <si>
    <t>Stopmap Kertas</t>
  </si>
  <si>
    <t>Amplop Tanggung</t>
  </si>
  <si>
    <t>Odner</t>
  </si>
  <si>
    <t xml:space="preserve"> </t>
  </si>
  <si>
    <t>03</t>
  </si>
  <si>
    <t>Belanja Jasa Kantor</t>
  </si>
  <si>
    <t>Belanja Jasa PHL/Penjaga Malam/Petugas Kebersihan</t>
  </si>
  <si>
    <t>Bayar kebersihan aula    2 org  x    12 kegiatan</t>
  </si>
  <si>
    <t>Kegiatan</t>
  </si>
  <si>
    <t>Ok</t>
  </si>
  <si>
    <t>06</t>
  </si>
  <si>
    <t>Belanja Cetak dan Penggandaan</t>
  </si>
  <si>
    <t>02</t>
  </si>
  <si>
    <t>Belanja Penggandaan/Fotocopy</t>
  </si>
  <si>
    <t>Foto Copy Folio</t>
  </si>
  <si>
    <t>lbr</t>
  </si>
  <si>
    <t>Belanja Makanan dan Minuman</t>
  </si>
  <si>
    <t>Belanja Makan dan Minum Rapat</t>
  </si>
  <si>
    <t>Makanan dan Minuman Rapat Panitia</t>
  </si>
  <si>
    <t>Makan</t>
  </si>
  <si>
    <t>kl</t>
  </si>
  <si>
    <t>Snack Pagi</t>
  </si>
  <si>
    <t xml:space="preserve">Jumlah </t>
  </si>
  <si>
    <t>Wonosobo,   November 2018</t>
  </si>
  <si>
    <t>CAMAT WONOSOBO</t>
  </si>
  <si>
    <t>ZULFA AKHSAN ALIM K, S.Sos.Msi</t>
  </si>
  <si>
    <t>NIP. 19761127 199511 1 001</t>
  </si>
  <si>
    <t xml:space="preserve">Keterangan </t>
  </si>
  <si>
    <t>Tanggal Pembahasan</t>
  </si>
  <si>
    <t>Catatan Hasil Pembahasan</t>
  </si>
  <si>
    <t>Tim Anggaran Pemerintah Daerah :</t>
  </si>
  <si>
    <t>No</t>
  </si>
  <si>
    <t>Nama</t>
  </si>
  <si>
    <t>NIP</t>
  </si>
  <si>
    <t xml:space="preserve">Jabatan </t>
  </si>
  <si>
    <t>Tanda Tangan</t>
  </si>
  <si>
    <t>Penyusunan Laporan SKM</t>
  </si>
  <si>
    <t>buku</t>
  </si>
  <si>
    <t>1.15</t>
  </si>
  <si>
    <t>Urusan Pemerintahan Fungsi Penunjang Pemerintahan</t>
  </si>
  <si>
    <t>1.15.4.01.05</t>
  </si>
  <si>
    <t>SUB UNIT ORGANISASI</t>
  </si>
  <si>
    <t>1.15.4.01.05.01</t>
  </si>
  <si>
    <t xml:space="preserve">Keluaran </t>
  </si>
  <si>
    <t>keg</t>
  </si>
  <si>
    <t>Honorarium Panitia Pelaks. Kegiatan</t>
  </si>
  <si>
    <t>Honor Tenaga Ahli/Instruktur/Nara Sumber</t>
  </si>
  <si>
    <t xml:space="preserve">- Honor Narasumber  </t>
  </si>
  <si>
    <t>Keg</t>
  </si>
  <si>
    <t>- Honor Penyusun Materi</t>
  </si>
  <si>
    <t>Belanja Uang saku Kegiatan Rapat</t>
  </si>
  <si>
    <t>Belanja Uang saku Peserta</t>
  </si>
  <si>
    <t>Blok Note</t>
  </si>
  <si>
    <t>Paper bag</t>
  </si>
  <si>
    <t>Ordner</t>
  </si>
  <si>
    <t>Snelhechter Kertas</t>
  </si>
  <si>
    <t>buku folio garis 100 lbr</t>
  </si>
  <si>
    <t>Belanja Dekorasi Dokumentasi dan publikasi (iklan, spanduk,dll)</t>
  </si>
  <si>
    <t xml:space="preserve">Cetak Benner </t>
  </si>
  <si>
    <t>m</t>
  </si>
  <si>
    <t>1 bh</t>
  </si>
  <si>
    <t>mtr</t>
  </si>
  <si>
    <t xml:space="preserve">Makanan dan Minuman Peningkatan Kapasitas </t>
  </si>
  <si>
    <t>Snack Sore</t>
  </si>
  <si>
    <t xml:space="preserve">Bayar kebersihan aula    </t>
  </si>
  <si>
    <t>Wonosobo,   Nopemver 2018</t>
  </si>
  <si>
    <t>BELANJA MODAL</t>
  </si>
  <si>
    <t xml:space="preserve">Belanja Modal Peralatan dan mesin- Pengadaan Alat Kantor lainnya </t>
  </si>
  <si>
    <t>Belanja Pengadaan Peralatan Kantor</t>
  </si>
  <si>
    <t>PELAKSANAAN</t>
  </si>
  <si>
    <t>- Belanja Modal Laptop</t>
  </si>
  <si>
    <t>4.01.4.01.05.29.42.5.2.3.49.</t>
  </si>
  <si>
    <t>buah</t>
  </si>
  <si>
    <t>unit</t>
  </si>
  <si>
    <t>Honorarium Tim Intensifikasi IMB</t>
  </si>
  <si>
    <t>-  Penasehat</t>
  </si>
  <si>
    <t>- Ketua</t>
  </si>
  <si>
    <t>- Sekretaris</t>
  </si>
  <si>
    <t>- Anggota</t>
  </si>
  <si>
    <t>- Operator</t>
  </si>
  <si>
    <t>4.01.05.18.05.5</t>
  </si>
  <si>
    <t>4.01.05.18.05.5.2</t>
  </si>
  <si>
    <t>4.01.05.18.05.5.2.1</t>
  </si>
  <si>
    <t>4.01.05.18.05.5.2.1.01</t>
  </si>
  <si>
    <t>4.01.05.18.05.5.2.1.01.13</t>
  </si>
  <si>
    <t>Honorarium kepanitiaan</t>
  </si>
  <si>
    <t>4.01.05.18.05.5.2.2</t>
  </si>
  <si>
    <t>4.01.05.18.05.5.2.2.01</t>
  </si>
  <si>
    <t>4.01.05.18.05.5.2.2.01.01</t>
  </si>
  <si>
    <t>Belanja Bahan Pakai Habis</t>
  </si>
  <si>
    <t>4.01.05.18.05.5.2.2.03</t>
  </si>
  <si>
    <t>4.01.05.18.05.5.2.2.03.16</t>
  </si>
  <si>
    <t>0rg</t>
  </si>
  <si>
    <t>Bantuan Uang Saku</t>
  </si>
  <si>
    <t>4.01.05.18.05.5.2.2.03.18</t>
  </si>
  <si>
    <t>4.01.05.18.05.5.2.2.06</t>
  </si>
  <si>
    <t>4.01.05.18.05.5.2.2.06.02</t>
  </si>
  <si>
    <t>4.01.05.18.05.5.2.2.11</t>
  </si>
  <si>
    <t>4.01.05.18.05.5.2.2.11.02</t>
  </si>
  <si>
    <t>Makanan dan Minuman Sosialisasi Jemput Bola</t>
  </si>
  <si>
    <t>Fasilitasi Pelayanan Terpadu Jemput Bola</t>
  </si>
  <si>
    <t>1 Kegiatan</t>
  </si>
  <si>
    <t>RENCANA KERJA    ANGGARAN</t>
  </si>
  <si>
    <t>-</t>
  </si>
  <si>
    <t>Rincian Dokumen Pelaksanaan Perubahan Anggaran Belanja Langsung</t>
  </si>
  <si>
    <t>Kode Rekening</t>
  </si>
  <si>
    <t>U r a i a n</t>
  </si>
  <si>
    <t>Rincian Perhitungan</t>
  </si>
  <si>
    <t>(Berkurang)</t>
  </si>
  <si>
    <t>Satuan</t>
  </si>
  <si>
    <t>Harga</t>
  </si>
  <si>
    <t>(Rp)</t>
  </si>
  <si>
    <t>4.01.4.01.05.29.42.5.</t>
  </si>
  <si>
    <t>BELANJA</t>
  </si>
  <si>
    <t>4.01.4.01.05.29.42.5.2.</t>
  </si>
  <si>
    <t>4.01.4.01.05.29.42.5.2.3.</t>
  </si>
  <si>
    <t>B. BIAYA UMUM</t>
  </si>
  <si>
    <t>Honor Pengelola Kegiatan</t>
  </si>
  <si>
    <t xml:space="preserve">Honorarium Pejabat Pengadaan Barang/Jasa </t>
  </si>
  <si>
    <t>Pejabat Pengadaan Barang dan Jasa</t>
  </si>
  <si>
    <t>pkt</t>
  </si>
  <si>
    <t>o/k</t>
  </si>
  <si>
    <t>Honorarium Panitia Penerima Hasil Pekerjaan</t>
  </si>
  <si>
    <t>Belanja Alat Tulis Kantor</t>
  </si>
  <si>
    <t>doos</t>
  </si>
  <si>
    <t xml:space="preserve">Kertas HVS </t>
  </si>
  <si>
    <t>Rim</t>
  </si>
  <si>
    <t>botol</t>
  </si>
  <si>
    <t>Ordner Folio</t>
  </si>
  <si>
    <t>Staples besar</t>
  </si>
  <si>
    <t>Perforator besar</t>
  </si>
  <si>
    <t>JUMLAH</t>
  </si>
  <si>
    <t>Honorarium PPHP</t>
  </si>
  <si>
    <t>Belanja Modal Meja Loket Pelayanan Khusus Disabilitas, Lansia Ibu Hamil dan Menyusui</t>
  </si>
  <si>
    <t>Belanja Modal Papan Informasi Pelayanan</t>
  </si>
  <si>
    <t>Makanan dan Minuman Rapat Tim</t>
  </si>
  <si>
    <t>- Bantuan Transport Jemput Bola ke Desa/Kelurahan</t>
  </si>
  <si>
    <t>PPTK</t>
  </si>
  <si>
    <t>ob</t>
  </si>
  <si>
    <t>Bendahara Pembantu Kegiatan</t>
  </si>
  <si>
    <t>kali</t>
  </si>
  <si>
    <t>Staf Administrasi</t>
  </si>
  <si>
    <t>Honorarium Petugas Operator Kecamatan</t>
  </si>
  <si>
    <t>Uang makan</t>
  </si>
  <si>
    <t xml:space="preserve">FORMULIR RKA - SKPD 2.2.1    </t>
  </si>
  <si>
    <t>Pemerintah Kabupaten Wonosobo</t>
  </si>
  <si>
    <t>Fasilitasi PPID</t>
  </si>
  <si>
    <t>Honorarium Pejabat Pengelola Informasi dan Dokumentasi (PPID)</t>
  </si>
  <si>
    <t>-  Atasan Pembantu</t>
  </si>
  <si>
    <t>- Ketua PPID Pembantu</t>
  </si>
  <si>
    <t>- Ketua Bidang</t>
  </si>
  <si>
    <t>Makanan dan Minuman Fasilitasi Pertemuan PPID Desa/Kelurahan</t>
  </si>
  <si>
    <t>Fasilitasi gelar ekspo PPID</t>
  </si>
  <si>
    <t>- Pengumpul data</t>
  </si>
  <si>
    <t>4.01.05.18.05.5.2.2.03.35</t>
  </si>
  <si>
    <t>4.01.05.18.05.5.2.2.03.20</t>
  </si>
  <si>
    <t xml:space="preserve">- Bayar kebersihan aula    </t>
  </si>
  <si>
    <t>4.01.4.01.207.18</t>
  </si>
  <si>
    <t>Fasilitasi Pembinaan Arsip Desa/Kelurahan</t>
  </si>
  <si>
    <t>Kelompok Sasaran Kegiatan  : Aparatur Desa/Kelurahan dan Kecamatan</t>
  </si>
  <si>
    <t>4.01.4.01.05.207.18</t>
  </si>
  <si>
    <t>4.01.4.01.05.207.18.6</t>
  </si>
  <si>
    <t>4.01.401.29</t>
  </si>
  <si>
    <t>4.01.401.29.48</t>
  </si>
  <si>
    <t>Bantuan Transport Saku Survey Lokasi</t>
  </si>
  <si>
    <t>4.01.401.29.47</t>
  </si>
  <si>
    <t>Pengembangan Pelayanan Administrasi Terpadu Kecamatan</t>
  </si>
  <si>
    <t>Belanja Modal Kloset duduk</t>
  </si>
  <si>
    <t>Bolpoint Standar</t>
  </si>
  <si>
    <t>Belanja Modal Running tex</t>
  </si>
  <si>
    <t>Bolpoint standar</t>
  </si>
  <si>
    <t>binder clips</t>
  </si>
  <si>
    <t>Fasilitasi Peningkatan Layanan Perizinan dan non perizinan Tingkat Kecamatan</t>
  </si>
  <si>
    <t>207.18</t>
  </si>
  <si>
    <t>4.01.4.01.207.18.2</t>
  </si>
  <si>
    <t>Paraf Tim</t>
  </si>
  <si>
    <t>1. ………</t>
  </si>
  <si>
    <t>2. ………..</t>
  </si>
  <si>
    <t>3. ……..</t>
  </si>
  <si>
    <t>Program Peningkatan Kapasitas Aparatur Pemerintah Desa</t>
  </si>
  <si>
    <t>PARAF TIM</t>
  </si>
  <si>
    <t>1. ……….</t>
  </si>
  <si>
    <t>2. ……….</t>
  </si>
  <si>
    <t>3. …………..</t>
  </si>
  <si>
    <t>3. ……….</t>
  </si>
  <si>
    <t>210</t>
  </si>
  <si>
    <t>Urusan Komunikasi dan Informatika</t>
  </si>
  <si>
    <t>4.01.201.15</t>
  </si>
  <si>
    <t>4.01.201.15.15</t>
  </si>
  <si>
    <t>Belanja Modal Printer Brother MFC-J200 PSC WIFI</t>
  </si>
  <si>
    <t>Program Pengembangan Komunikasi Informasi dan Media Massa</t>
  </si>
  <si>
    <t>Penyediaan Sarana dan Prasarana Komunikasi dan Informasi Publik</t>
  </si>
  <si>
    <t>Prosentase pelayanan perizinan dan non perizinan meningkat</t>
  </si>
  <si>
    <t>Jumlah layanan perizinan dan Non Perizinan meningkat</t>
  </si>
  <si>
    <t>persentasi Desa/Kelurahan tertib dalam penglolaan Arsip Dinas</t>
  </si>
  <si>
    <t>Peningkatan Pengelolaan Arsip Desa/Kelurahan dan Kecamatan</t>
  </si>
  <si>
    <t>Arsip Desa/Kelurahan dan Kecamatan terkelola dengan baik</t>
  </si>
  <si>
    <t>Keluaran</t>
  </si>
  <si>
    <t>Pengelolaan Komunikasi dan Informasi Publik terkelola dengan baik</t>
  </si>
  <si>
    <t>persentase Jumlah Informasi tersampaikan kepada Masyarakat</t>
  </si>
  <si>
    <t>Meningkatnya  Pelayanan Informasi Kepada Masyarakat</t>
  </si>
  <si>
    <t>- prosentaseJumlah  masyarakat mendapatka pelayanan dengan baik</t>
  </si>
  <si>
    <t>Prosentase jumlah Informasi tersampaikan kepada masyarakat</t>
  </si>
  <si>
    <t>meningkatna layanan informasi kepada masyarakat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</si>
</sst>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[$Rp-421]* #,##0_);_([$Rp-421]* \(#,##0\);_([$Rp-421]* &quot;-&quot;_);_(@_)"/>
    <numFmt numFmtId="165" formatCode="_(* #,##0_);_(* \(#,##0\);_(* &quot;-&quot;??_);_(@_)"/>
    <numFmt numFmtId="166" formatCode="_(* #,##0.0_);_(* \(#,##0.0\);_(* &quot;-&quot;?_);_(@_)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name val="Calibri"/>
      <family val="2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</cellStyleXfs>
  <cellXfs count="1217">
    <xf numFmtId="0" fontId="0" fillId="0" borderId="0" xfId="0"/>
    <xf numFmtId="0" fontId="1" fillId="0" borderId="0" xfId="1"/>
    <xf numFmtId="0" fontId="4" fillId="0" borderId="11" xfId="1" applyFont="1" applyBorder="1"/>
    <xf numFmtId="0" fontId="4" fillId="0" borderId="12" xfId="1" applyFont="1" applyBorder="1"/>
    <xf numFmtId="41" fontId="4" fillId="0" borderId="12" xfId="2" applyFont="1" applyBorder="1"/>
    <xf numFmtId="0" fontId="4" fillId="0" borderId="16" xfId="1" applyFont="1" applyBorder="1" applyAlignment="1"/>
    <xf numFmtId="0" fontId="7" fillId="0" borderId="17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49" fontId="8" fillId="0" borderId="0" xfId="1" applyNumberFormat="1" applyFont="1" applyBorder="1" applyAlignment="1">
      <alignment horizontal="left" vertical="top"/>
    </xf>
    <xf numFmtId="0" fontId="8" fillId="0" borderId="0" xfId="1" applyFont="1" applyAlignment="1">
      <alignment vertical="top"/>
    </xf>
    <xf numFmtId="0" fontId="7" fillId="0" borderId="17" xfId="1" applyFont="1" applyBorder="1"/>
    <xf numFmtId="0" fontId="8" fillId="0" borderId="0" xfId="1" applyFont="1" applyBorder="1"/>
    <xf numFmtId="49" fontId="8" fillId="0" borderId="0" xfId="1" applyNumberFormat="1" applyFont="1" applyFill="1" applyBorder="1" applyAlignment="1">
      <alignment horizontal="left" vertical="top"/>
    </xf>
    <xf numFmtId="0" fontId="9" fillId="0" borderId="0" xfId="1" applyFont="1" applyFill="1" applyBorder="1"/>
    <xf numFmtId="0" fontId="8" fillId="0" borderId="0" xfId="1" applyFont="1" applyBorder="1" applyAlignment="1">
      <alignment horizontal="center"/>
    </xf>
    <xf numFmtId="41" fontId="8" fillId="0" borderId="0" xfId="2" applyFont="1" applyBorder="1"/>
    <xf numFmtId="0" fontId="8" fillId="0" borderId="10" xfId="1" applyFont="1" applyBorder="1" applyAlignment="1"/>
    <xf numFmtId="0" fontId="8" fillId="0" borderId="0" xfId="1" applyFont="1"/>
    <xf numFmtId="0" fontId="10" fillId="0" borderId="17" xfId="1" applyFont="1" applyBorder="1"/>
    <xf numFmtId="0" fontId="10" fillId="0" borderId="0" xfId="1" applyFont="1" applyBorder="1"/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41" fontId="9" fillId="0" borderId="0" xfId="2" applyFont="1" applyBorder="1"/>
    <xf numFmtId="0" fontId="9" fillId="0" borderId="10" xfId="1" applyFont="1" applyBorder="1" applyAlignment="1"/>
    <xf numFmtId="0" fontId="9" fillId="0" borderId="0" xfId="1" applyFont="1"/>
    <xf numFmtId="0" fontId="10" fillId="0" borderId="17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9" fillId="0" borderId="0" xfId="1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12" fillId="0" borderId="17" xfId="1" applyFont="1" applyBorder="1"/>
    <xf numFmtId="0" fontId="12" fillId="0" borderId="0" xfId="1" applyFont="1" applyBorder="1"/>
    <xf numFmtId="0" fontId="13" fillId="0" borderId="0" xfId="1" applyFont="1" applyFill="1" applyBorder="1"/>
    <xf numFmtId="0" fontId="13" fillId="0" borderId="0" xfId="1" applyFont="1" applyBorder="1" applyAlignment="1">
      <alignment horizontal="left"/>
    </xf>
    <xf numFmtId="0" fontId="13" fillId="0" borderId="0" xfId="1" applyFont="1" applyBorder="1"/>
    <xf numFmtId="0" fontId="13" fillId="0" borderId="0" xfId="1" applyFont="1" applyBorder="1" applyAlignment="1">
      <alignment horizontal="center"/>
    </xf>
    <xf numFmtId="41" fontId="13" fillId="0" borderId="0" xfId="2" applyFont="1" applyBorder="1"/>
    <xf numFmtId="0" fontId="13" fillId="0" borderId="10" xfId="1" applyFont="1" applyBorder="1" applyAlignment="1"/>
    <xf numFmtId="0" fontId="13" fillId="0" borderId="0" xfId="1" applyFont="1"/>
    <xf numFmtId="164" fontId="13" fillId="0" borderId="0" xfId="1" applyNumberFormat="1" applyFont="1" applyBorder="1" applyAlignment="1"/>
    <xf numFmtId="164" fontId="14" fillId="0" borderId="0" xfId="1" applyNumberFormat="1" applyFont="1" applyBorder="1" applyAlignment="1"/>
    <xf numFmtId="0" fontId="15" fillId="0" borderId="0" xfId="1" applyFont="1"/>
    <xf numFmtId="0" fontId="15" fillId="0" borderId="11" xfId="1" applyFont="1" applyBorder="1" applyAlignment="1">
      <alignment vertical="center" wrapText="1"/>
    </xf>
    <xf numFmtId="0" fontId="15" fillId="0" borderId="12" xfId="1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41" fontId="15" fillId="0" borderId="12" xfId="2" applyFont="1" applyBorder="1" applyAlignment="1">
      <alignment vertical="center" wrapText="1"/>
    </xf>
    <xf numFmtId="0" fontId="15" fillId="0" borderId="16" xfId="1" applyFont="1" applyBorder="1" applyAlignment="1">
      <alignment vertical="center" wrapText="1"/>
    </xf>
    <xf numFmtId="0" fontId="15" fillId="0" borderId="17" xfId="1" applyFont="1" applyBorder="1"/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41" fontId="15" fillId="0" borderId="0" xfId="2" applyFont="1" applyBorder="1"/>
    <xf numFmtId="0" fontId="15" fillId="0" borderId="10" xfId="1" applyFont="1" applyBorder="1" applyAlignment="1"/>
    <xf numFmtId="0" fontId="15" fillId="0" borderId="19" xfId="1" applyFont="1" applyBorder="1" applyAlignment="1">
      <alignment horizontal="center" vertical="center"/>
    </xf>
    <xf numFmtId="41" fontId="14" fillId="0" borderId="19" xfId="2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/>
    </xf>
    <xf numFmtId="41" fontId="15" fillId="0" borderId="19" xfId="2" applyFont="1" applyBorder="1" applyAlignment="1">
      <alignment horizontal="left" indent="2"/>
    </xf>
    <xf numFmtId="0" fontId="14" fillId="0" borderId="11" xfId="1" applyFont="1" applyBorder="1"/>
    <xf numFmtId="0" fontId="14" fillId="0" borderId="12" xfId="1" applyFont="1" applyBorder="1"/>
    <xf numFmtId="0" fontId="14" fillId="0" borderId="13" xfId="1" applyFont="1" applyBorder="1"/>
    <xf numFmtId="0" fontId="14" fillId="0" borderId="26" xfId="1" applyFont="1" applyBorder="1"/>
    <xf numFmtId="0" fontId="14" fillId="0" borderId="12" xfId="1" applyFont="1" applyBorder="1" applyAlignment="1">
      <alignment horizontal="center"/>
    </xf>
    <xf numFmtId="0" fontId="14" fillId="0" borderId="12" xfId="1" applyFont="1" applyBorder="1" applyAlignment="1">
      <alignment horizontal="left"/>
    </xf>
    <xf numFmtId="41" fontId="14" fillId="0" borderId="26" xfId="2" applyFont="1" applyBorder="1" applyAlignment="1">
      <alignment horizontal="center"/>
    </xf>
    <xf numFmtId="41" fontId="14" fillId="0" borderId="28" xfId="2" applyFont="1" applyBorder="1"/>
    <xf numFmtId="0" fontId="14" fillId="0" borderId="16" xfId="1" applyFont="1" applyBorder="1" applyAlignment="1"/>
    <xf numFmtId="0" fontId="14" fillId="0" borderId="17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/>
    <xf numFmtId="0" fontId="14" fillId="0" borderId="29" xfId="1" applyFont="1" applyBorder="1"/>
    <xf numFmtId="0" fontId="17" fillId="0" borderId="9" xfId="1" applyFont="1" applyBorder="1" applyAlignment="1">
      <alignment horizontal="left"/>
    </xf>
    <xf numFmtId="0" fontId="17" fillId="0" borderId="0" xfId="1" applyFont="1" applyBorder="1" applyAlignment="1">
      <alignment horizontal="left"/>
    </xf>
    <xf numFmtId="41" fontId="14" fillId="0" borderId="9" xfId="2" applyFont="1" applyBorder="1" applyAlignment="1">
      <alignment horizontal="center"/>
    </xf>
    <xf numFmtId="0" fontId="14" fillId="0" borderId="9" xfId="1" applyFont="1" applyBorder="1"/>
    <xf numFmtId="41" fontId="14" fillId="0" borderId="30" xfId="2" applyNumberFormat="1" applyFont="1" applyBorder="1"/>
    <xf numFmtId="41" fontId="15" fillId="0" borderId="0" xfId="1" applyNumberFormat="1" applyFont="1"/>
    <xf numFmtId="41" fontId="14" fillId="0" borderId="30" xfId="2" applyNumberFormat="1" applyFont="1" applyBorder="1" applyAlignment="1">
      <alignment vertical="center"/>
    </xf>
    <xf numFmtId="49" fontId="14" fillId="0" borderId="17" xfId="1" applyNumberFormat="1" applyFont="1" applyBorder="1" applyAlignment="1">
      <alignment horizontal="center"/>
    </xf>
    <xf numFmtId="49" fontId="14" fillId="0" borderId="0" xfId="1" applyNumberFormat="1" applyFont="1" applyBorder="1" applyAlignment="1">
      <alignment horizontal="center"/>
    </xf>
    <xf numFmtId="49" fontId="14" fillId="0" borderId="29" xfId="1" applyNumberFormat="1" applyFont="1" applyBorder="1" applyAlignment="1">
      <alignment horizontal="center"/>
    </xf>
    <xf numFmtId="0" fontId="17" fillId="0" borderId="9" xfId="1" applyFont="1" applyBorder="1" applyAlignment="1">
      <alignment horizontal="left" indent="1"/>
    </xf>
    <xf numFmtId="0" fontId="14" fillId="0" borderId="9" xfId="1" applyFont="1" applyBorder="1" applyAlignment="1">
      <alignment horizontal="left" indent="1"/>
    </xf>
    <xf numFmtId="41" fontId="17" fillId="0" borderId="9" xfId="2" applyNumberFormat="1" applyFont="1" applyBorder="1" applyAlignment="1">
      <alignment horizontal="right"/>
    </xf>
    <xf numFmtId="165" fontId="15" fillId="0" borderId="0" xfId="3" applyNumberFormat="1" applyFont="1"/>
    <xf numFmtId="0" fontId="14" fillId="0" borderId="17" xfId="1" applyFont="1" applyBorder="1"/>
    <xf numFmtId="0" fontId="14" fillId="0" borderId="0" xfId="1" applyFont="1" applyFill="1" applyBorder="1"/>
    <xf numFmtId="41" fontId="14" fillId="0" borderId="29" xfId="2" applyFont="1" applyBorder="1" applyAlignment="1">
      <alignment horizontal="center"/>
    </xf>
    <xf numFmtId="0" fontId="14" fillId="0" borderId="9" xfId="1" quotePrefix="1" applyFont="1" applyBorder="1" applyAlignment="1">
      <alignment horizontal="left" indent="1"/>
    </xf>
    <xf numFmtId="41" fontId="14" fillId="0" borderId="9" xfId="2" applyNumberFormat="1" applyFont="1" applyBorder="1" applyAlignment="1">
      <alignment horizontal="center"/>
    </xf>
    <xf numFmtId="41" fontId="14" fillId="0" borderId="10" xfId="2" applyNumberFormat="1" applyFont="1" applyBorder="1" applyAlignment="1">
      <alignment horizontal="center"/>
    </xf>
    <xf numFmtId="0" fontId="14" fillId="0" borderId="0" xfId="1" quotePrefix="1" applyFont="1" applyFill="1" applyBorder="1"/>
    <xf numFmtId="0" fontId="14" fillId="0" borderId="29" xfId="1" quotePrefix="1" applyFont="1" applyBorder="1"/>
    <xf numFmtId="41" fontId="14" fillId="0" borderId="9" xfId="2" applyFont="1" applyBorder="1" applyAlignment="1">
      <alignment horizontal="right"/>
    </xf>
    <xf numFmtId="0" fontId="14" fillId="0" borderId="9" xfId="1" applyFont="1" applyBorder="1" applyAlignment="1">
      <alignment horizontal="center"/>
    </xf>
    <xf numFmtId="41" fontId="14" fillId="0" borderId="30" xfId="2" applyNumberFormat="1" applyFont="1" applyBorder="1" applyAlignment="1"/>
    <xf numFmtId="41" fontId="14" fillId="0" borderId="9" xfId="2" applyNumberFormat="1" applyFont="1" applyBorder="1" applyAlignment="1">
      <alignment horizontal="right"/>
    </xf>
    <xf numFmtId="0" fontId="14" fillId="0" borderId="30" xfId="1" applyFont="1" applyBorder="1" applyAlignment="1">
      <alignment horizontal="right"/>
    </xf>
    <xf numFmtId="0" fontId="14" fillId="0" borderId="30" xfId="1" applyFont="1" applyBorder="1" applyAlignment="1">
      <alignment horizontal="center"/>
    </xf>
    <xf numFmtId="0" fontId="14" fillId="0" borderId="9" xfId="1" applyFont="1" applyBorder="1" applyAlignment="1">
      <alignment horizontal="right"/>
    </xf>
    <xf numFmtId="0" fontId="18" fillId="0" borderId="9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4" fillId="0" borderId="30" xfId="1" applyFont="1" applyBorder="1" applyAlignment="1">
      <alignment horizontal="center"/>
    </xf>
    <xf numFmtId="41" fontId="4" fillId="0" borderId="30" xfId="2" applyFont="1" applyBorder="1" applyAlignment="1">
      <alignment horizontal="right" indent="1"/>
    </xf>
    <xf numFmtId="0" fontId="4" fillId="0" borderId="9" xfId="1" applyFont="1" applyBorder="1" applyAlignment="1">
      <alignment horizontal="center"/>
    </xf>
    <xf numFmtId="3" fontId="4" fillId="0" borderId="9" xfId="1" applyNumberFormat="1" applyFont="1" applyBorder="1" applyAlignment="1"/>
    <xf numFmtId="3" fontId="4" fillId="0" borderId="10" xfId="1" applyNumberFormat="1" applyFont="1" applyBorder="1" applyAlignment="1"/>
    <xf numFmtId="0" fontId="18" fillId="0" borderId="9" xfId="1" applyFont="1" applyBorder="1" applyAlignment="1">
      <alignment horizontal="left" indent="1"/>
    </xf>
    <xf numFmtId="0" fontId="14" fillId="0" borderId="0" xfId="1" quotePrefix="1" applyFont="1" applyBorder="1"/>
    <xf numFmtId="0" fontId="4" fillId="0" borderId="9" xfId="1" applyFont="1" applyBorder="1" applyAlignment="1">
      <alignment horizontal="left" indent="1"/>
    </xf>
    <xf numFmtId="41" fontId="4" fillId="0" borderId="30" xfId="2" applyFont="1" applyBorder="1"/>
    <xf numFmtId="3" fontId="15" fillId="0" borderId="0" xfId="1" applyNumberFormat="1" applyFont="1"/>
    <xf numFmtId="0" fontId="19" fillId="0" borderId="11" xfId="1" applyFont="1" applyBorder="1" applyAlignment="1">
      <alignment horizontal="right"/>
    </xf>
    <xf numFmtId="0" fontId="19" fillId="0" borderId="12" xfId="1" applyFont="1" applyBorder="1" applyAlignment="1">
      <alignment horizontal="right"/>
    </xf>
    <xf numFmtId="3" fontId="19" fillId="0" borderId="12" xfId="1" applyNumberFormat="1" applyFont="1" applyBorder="1" applyAlignment="1"/>
    <xf numFmtId="3" fontId="19" fillId="0" borderId="16" xfId="1" applyNumberFormat="1" applyFont="1" applyBorder="1" applyAlignment="1"/>
    <xf numFmtId="0" fontId="20" fillId="0" borderId="0" xfId="1" applyFont="1"/>
    <xf numFmtId="3" fontId="20" fillId="0" borderId="0" xfId="1" applyNumberFormat="1" applyFont="1"/>
    <xf numFmtId="0" fontId="5" fillId="0" borderId="17" xfId="1" applyFont="1" applyBorder="1"/>
    <xf numFmtId="0" fontId="5" fillId="0" borderId="0" xfId="1" applyFont="1" applyBorder="1"/>
    <xf numFmtId="3" fontId="5" fillId="0" borderId="0" xfId="1" applyNumberFormat="1" applyFont="1" applyBorder="1"/>
    <xf numFmtId="0" fontId="5" fillId="0" borderId="0" xfId="1" applyFont="1" applyBorder="1" applyAlignment="1">
      <alignment horizontal="center"/>
    </xf>
    <xf numFmtId="41" fontId="5" fillId="0" borderId="0" xfId="2" applyFont="1" applyBorder="1"/>
    <xf numFmtId="0" fontId="5" fillId="0" borderId="10" xfId="1" applyFont="1" applyBorder="1" applyAlignment="1"/>
    <xf numFmtId="0" fontId="21" fillId="0" borderId="24" xfId="1" applyFont="1" applyBorder="1" applyAlignment="1"/>
    <xf numFmtId="0" fontId="21" fillId="0" borderId="22" xfId="1" applyFont="1" applyBorder="1" applyAlignment="1"/>
    <xf numFmtId="0" fontId="21" fillId="0" borderId="19" xfId="1" applyFont="1" applyBorder="1" applyAlignment="1">
      <alignment horizontal="center"/>
    </xf>
    <xf numFmtId="0" fontId="21" fillId="0" borderId="22" xfId="1" applyFont="1" applyBorder="1" applyAlignment="1">
      <alignment horizontal="center"/>
    </xf>
    <xf numFmtId="41" fontId="21" fillId="0" borderId="22" xfId="2" applyFont="1" applyBorder="1" applyAlignment="1"/>
    <xf numFmtId="0" fontId="5" fillId="0" borderId="25" xfId="1" applyFont="1" applyBorder="1" applyAlignment="1"/>
    <xf numFmtId="0" fontId="21" fillId="0" borderId="11" xfId="1" applyFont="1" applyBorder="1" applyAlignment="1">
      <alignment horizontal="left"/>
    </xf>
    <xf numFmtId="0" fontId="21" fillId="0" borderId="0" xfId="1" applyFont="1" applyBorder="1" applyAlignment="1"/>
    <xf numFmtId="0" fontId="21" fillId="0" borderId="0" xfId="1" applyFont="1" applyBorder="1" applyAlignment="1">
      <alignment horizontal="left"/>
    </xf>
    <xf numFmtId="0" fontId="21" fillId="0" borderId="0" xfId="1" applyFont="1" applyBorder="1" applyAlignment="1">
      <alignment horizontal="center"/>
    </xf>
    <xf numFmtId="41" fontId="21" fillId="0" borderId="0" xfId="2" applyFont="1" applyBorder="1" applyAlignment="1"/>
    <xf numFmtId="0" fontId="21" fillId="0" borderId="17" xfId="1" applyFont="1" applyBorder="1" applyAlignment="1">
      <alignment horizontal="left"/>
    </xf>
    <xf numFmtId="0" fontId="21" fillId="0" borderId="6" xfId="1" applyFont="1" applyBorder="1" applyAlignment="1"/>
    <xf numFmtId="0" fontId="21" fillId="0" borderId="7" xfId="1" applyFont="1" applyBorder="1" applyAlignment="1"/>
    <xf numFmtId="0" fontId="21" fillId="0" borderId="7" xfId="1" applyFont="1" applyBorder="1" applyAlignment="1">
      <alignment horizontal="center"/>
    </xf>
    <xf numFmtId="41" fontId="21" fillId="0" borderId="7" xfId="2" applyFont="1" applyBorder="1" applyAlignment="1"/>
    <xf numFmtId="0" fontId="5" fillId="0" borderId="15" xfId="1" applyFont="1" applyBorder="1" applyAlignment="1"/>
    <xf numFmtId="0" fontId="5" fillId="0" borderId="12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2" xfId="1" applyFont="1" applyBorder="1"/>
    <xf numFmtId="0" fontId="5" fillId="0" borderId="13" xfId="1" applyFont="1" applyBorder="1"/>
    <xf numFmtId="0" fontId="5" fillId="0" borderId="26" xfId="1" applyFont="1" applyBorder="1" applyAlignment="1">
      <alignment horizontal="center"/>
    </xf>
    <xf numFmtId="41" fontId="5" fillId="0" borderId="9" xfId="2" applyFont="1" applyBorder="1"/>
    <xf numFmtId="0" fontId="5" fillId="0" borderId="1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29" xfId="1" applyFont="1" applyBorder="1"/>
    <xf numFmtId="0" fontId="5" fillId="0" borderId="9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3" xfId="1" applyFont="1" applyBorder="1"/>
    <xf numFmtId="0" fontId="5" fillId="0" borderId="32" xfId="1" applyFont="1" applyBorder="1"/>
    <xf numFmtId="0" fontId="5" fillId="0" borderId="34" xfId="1" applyFont="1" applyBorder="1" applyAlignment="1">
      <alignment horizontal="center"/>
    </xf>
    <xf numFmtId="41" fontId="5" fillId="0" borderId="34" xfId="2" applyFont="1" applyBorder="1"/>
    <xf numFmtId="0" fontId="5" fillId="0" borderId="35" xfId="1" applyFont="1" applyBorder="1" applyAlignment="1"/>
    <xf numFmtId="0" fontId="20" fillId="0" borderId="0" xfId="1" applyFont="1" applyBorder="1" applyAlignment="1">
      <alignment horizontal="center"/>
    </xf>
    <xf numFmtId="0" fontId="20" fillId="0" borderId="0" xfId="1" applyFont="1" applyBorder="1"/>
    <xf numFmtId="0" fontId="23" fillId="0" borderId="0" xfId="1" applyFont="1" applyBorder="1" applyAlignment="1">
      <alignment horizontal="center"/>
    </xf>
    <xf numFmtId="41" fontId="20" fillId="0" borderId="0" xfId="2" applyFont="1" applyBorder="1"/>
    <xf numFmtId="0" fontId="20" fillId="0" borderId="0" xfId="1" applyFont="1" applyBorder="1" applyAlignment="1"/>
    <xf numFmtId="0" fontId="23" fillId="0" borderId="0" xfId="1" applyFont="1" applyAlignment="1">
      <alignment horizontal="center"/>
    </xf>
    <xf numFmtId="41" fontId="20" fillId="0" borderId="0" xfId="2" applyFont="1"/>
    <xf numFmtId="0" fontId="20" fillId="0" borderId="0" xfId="1" applyFont="1" applyAlignment="1"/>
    <xf numFmtId="0" fontId="26" fillId="0" borderId="0" xfId="0" applyFont="1"/>
    <xf numFmtId="0" fontId="8" fillId="0" borderId="11" xfId="0" applyFont="1" applyBorder="1"/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41" fontId="8" fillId="0" borderId="12" xfId="2" applyFont="1" applyBorder="1"/>
    <xf numFmtId="0" fontId="8" fillId="0" borderId="16" xfId="0" applyFont="1" applyBorder="1" applyAlignment="1"/>
    <xf numFmtId="0" fontId="7" fillId="0" borderId="17" xfId="0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10" xfId="0" applyFont="1" applyBorder="1"/>
    <xf numFmtId="49" fontId="8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/>
    <xf numFmtId="0" fontId="27" fillId="0" borderId="17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41" fontId="27" fillId="0" borderId="0" xfId="2" applyFont="1" applyBorder="1"/>
    <xf numFmtId="0" fontId="27" fillId="0" borderId="0" xfId="0" applyFont="1"/>
    <xf numFmtId="0" fontId="27" fillId="0" borderId="17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Alignment="1">
      <alignment vertical="top"/>
    </xf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Fill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41" fontId="26" fillId="0" borderId="0" xfId="2" applyFont="1" applyBorder="1"/>
    <xf numFmtId="0" fontId="26" fillId="0" borderId="10" xfId="0" applyFont="1" applyBorder="1" applyAlignment="1"/>
    <xf numFmtId="164" fontId="26" fillId="0" borderId="0" xfId="0" applyNumberFormat="1" applyFont="1" applyBorder="1" applyAlignment="1"/>
    <xf numFmtId="164" fontId="9" fillId="0" borderId="0" xfId="0" applyNumberFormat="1" applyFont="1" applyBorder="1" applyAlignment="1"/>
    <xf numFmtId="0" fontId="9" fillId="0" borderId="21" xfId="0" applyFont="1" applyBorder="1"/>
    <xf numFmtId="0" fontId="9" fillId="0" borderId="25" xfId="0" applyFont="1" applyBorder="1" applyAlignment="1"/>
    <xf numFmtId="0" fontId="27" fillId="0" borderId="11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center" vertical="center" wrapText="1"/>
    </xf>
    <xf numFmtId="41" fontId="27" fillId="0" borderId="12" xfId="2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0" xfId="0" applyFont="1" applyBorder="1" applyAlignment="1"/>
    <xf numFmtId="0" fontId="9" fillId="0" borderId="19" xfId="0" applyFont="1" applyBorder="1" applyAlignment="1">
      <alignment horizontal="center" vertical="center"/>
    </xf>
    <xf numFmtId="41" fontId="29" fillId="0" borderId="19" xfId="2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/>
    </xf>
    <xf numFmtId="41" fontId="27" fillId="0" borderId="19" xfId="2" applyFont="1" applyBorder="1" applyAlignment="1">
      <alignment horizontal="left" indent="2"/>
    </xf>
    <xf numFmtId="0" fontId="30" fillId="0" borderId="11" xfId="0" applyFont="1" applyBorder="1"/>
    <xf numFmtId="0" fontId="30" fillId="0" borderId="12" xfId="0" applyFont="1" applyBorder="1"/>
    <xf numFmtId="0" fontId="30" fillId="0" borderId="13" xfId="0" applyFont="1" applyBorder="1"/>
    <xf numFmtId="0" fontId="30" fillId="0" borderId="26" xfId="0" applyFont="1" applyBorder="1"/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41" fontId="30" fillId="0" borderId="26" xfId="2" applyFont="1" applyBorder="1" applyAlignment="1">
      <alignment horizontal="center"/>
    </xf>
    <xf numFmtId="41" fontId="30" fillId="0" borderId="28" xfId="2" applyFont="1" applyBorder="1"/>
    <xf numFmtId="0" fontId="30" fillId="0" borderId="16" xfId="0" applyFont="1" applyBorder="1" applyAlignment="1"/>
    <xf numFmtId="0" fontId="30" fillId="0" borderId="17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30" fillId="0" borderId="29" xfId="0" applyFont="1" applyBorder="1"/>
    <xf numFmtId="0" fontId="31" fillId="0" borderId="9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41" fontId="30" fillId="0" borderId="9" xfId="2" applyFont="1" applyBorder="1" applyAlignment="1">
      <alignment horizontal="center"/>
    </xf>
    <xf numFmtId="0" fontId="30" fillId="0" borderId="9" xfId="0" applyFont="1" applyBorder="1"/>
    <xf numFmtId="41" fontId="30" fillId="0" borderId="30" xfId="2" applyNumberFormat="1" applyFont="1" applyBorder="1"/>
    <xf numFmtId="41" fontId="27" fillId="0" borderId="0" xfId="0" applyNumberFormat="1" applyFont="1"/>
    <xf numFmtId="41" fontId="30" fillId="0" borderId="30" xfId="2" applyNumberFormat="1" applyFont="1" applyBorder="1" applyAlignment="1">
      <alignment vertical="center"/>
    </xf>
    <xf numFmtId="49" fontId="30" fillId="0" borderId="17" xfId="0" applyNumberFormat="1" applyFont="1" applyBorder="1" applyAlignment="1">
      <alignment horizontal="center"/>
    </xf>
    <xf numFmtId="49" fontId="30" fillId="0" borderId="0" xfId="0" applyNumberFormat="1" applyFont="1" applyBorder="1" applyAlignment="1">
      <alignment horizontal="center"/>
    </xf>
    <xf numFmtId="49" fontId="30" fillId="0" borderId="29" xfId="0" applyNumberFormat="1" applyFont="1" applyBorder="1" applyAlignment="1">
      <alignment horizontal="center"/>
    </xf>
    <xf numFmtId="0" fontId="31" fillId="0" borderId="9" xfId="0" applyFont="1" applyBorder="1" applyAlignment="1">
      <alignment horizontal="left" indent="1"/>
    </xf>
    <xf numFmtId="0" fontId="30" fillId="0" borderId="17" xfId="0" applyFont="1" applyBorder="1"/>
    <xf numFmtId="0" fontId="30" fillId="0" borderId="0" xfId="0" applyFont="1" applyFill="1" applyBorder="1"/>
    <xf numFmtId="41" fontId="30" fillId="0" borderId="29" xfId="2" applyFont="1" applyBorder="1" applyAlignment="1">
      <alignment horizontal="center"/>
    </xf>
    <xf numFmtId="41" fontId="31" fillId="0" borderId="9" xfId="2" applyNumberFormat="1" applyFont="1" applyBorder="1" applyAlignment="1">
      <alignment horizontal="right"/>
    </xf>
    <xf numFmtId="0" fontId="30" fillId="0" borderId="9" xfId="0" quotePrefix="1" applyFont="1" applyBorder="1" applyAlignment="1">
      <alignment horizontal="left" indent="1"/>
    </xf>
    <xf numFmtId="41" fontId="30" fillId="0" borderId="9" xfId="2" applyNumberFormat="1" applyFont="1" applyBorder="1" applyAlignment="1">
      <alignment horizontal="right"/>
    </xf>
    <xf numFmtId="41" fontId="30" fillId="0" borderId="0" xfId="2" applyFont="1" applyBorder="1" applyAlignment="1">
      <alignment horizontal="center"/>
    </xf>
    <xf numFmtId="41" fontId="30" fillId="0" borderId="9" xfId="2" applyNumberFormat="1" applyFont="1" applyBorder="1"/>
    <xf numFmtId="41" fontId="31" fillId="0" borderId="9" xfId="2" applyNumberFormat="1" applyFont="1" applyBorder="1" applyAlignment="1">
      <alignment horizontal="center"/>
    </xf>
    <xf numFmtId="41" fontId="31" fillId="0" borderId="10" xfId="2" applyNumberFormat="1" applyFont="1" applyBorder="1" applyAlignment="1">
      <alignment horizontal="center"/>
    </xf>
    <xf numFmtId="0" fontId="30" fillId="0" borderId="9" xfId="0" applyFont="1" applyBorder="1" applyAlignment="1">
      <alignment horizontal="left"/>
    </xf>
    <xf numFmtId="0" fontId="30" fillId="0" borderId="0" xfId="0" quotePrefix="1" applyFont="1" applyFill="1" applyBorder="1"/>
    <xf numFmtId="0" fontId="30" fillId="0" borderId="29" xfId="0" quotePrefix="1" applyFont="1" applyBorder="1"/>
    <xf numFmtId="0" fontId="30" fillId="0" borderId="9" xfId="0" applyFont="1" applyBorder="1" applyAlignment="1">
      <alignment horizontal="left" indent="1"/>
    </xf>
    <xf numFmtId="41" fontId="30" fillId="0" borderId="9" xfId="2" applyFont="1" applyBorder="1" applyAlignment="1">
      <alignment horizontal="right"/>
    </xf>
    <xf numFmtId="0" fontId="30" fillId="0" borderId="30" xfId="0" applyFont="1" applyBorder="1" applyAlignment="1">
      <alignment horizontal="center"/>
    </xf>
    <xf numFmtId="41" fontId="30" fillId="0" borderId="30" xfId="2" applyNumberFormat="1" applyFont="1" applyBorder="1" applyAlignment="1"/>
    <xf numFmtId="0" fontId="30" fillId="0" borderId="9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9" fillId="0" borderId="30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41" fontId="30" fillId="0" borderId="9" xfId="2" applyNumberFormat="1" applyFont="1" applyBorder="1" applyAlignment="1">
      <alignment horizontal="center"/>
    </xf>
    <xf numFmtId="41" fontId="30" fillId="0" borderId="10" xfId="2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30" xfId="0" applyFont="1" applyBorder="1" applyAlignment="1">
      <alignment horizontal="center"/>
    </xf>
    <xf numFmtId="41" fontId="8" fillId="0" borderId="30" xfId="2" applyFont="1" applyBorder="1" applyAlignment="1">
      <alignment horizontal="right" indent="1"/>
    </xf>
    <xf numFmtId="0" fontId="7" fillId="0" borderId="9" xfId="0" applyFont="1" applyBorder="1" applyAlignment="1">
      <alignment horizontal="left" indent="1"/>
    </xf>
    <xf numFmtId="0" fontId="30" fillId="0" borderId="0" xfId="0" quotePrefix="1" applyFont="1" applyBorder="1"/>
    <xf numFmtId="0" fontId="8" fillId="0" borderId="9" xfId="0" applyFont="1" applyBorder="1" applyAlignment="1">
      <alignment horizontal="left" indent="1"/>
    </xf>
    <xf numFmtId="41" fontId="8" fillId="0" borderId="30" xfId="2" applyFont="1" applyBorder="1"/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0" fillId="0" borderId="6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14" xfId="0" applyFont="1" applyBorder="1" applyAlignment="1">
      <alignment horizontal="left" indent="1"/>
    </xf>
    <xf numFmtId="0" fontId="30" fillId="0" borderId="7" xfId="0" applyFont="1" applyBorder="1" applyAlignment="1">
      <alignment horizontal="left" indent="1"/>
    </xf>
    <xf numFmtId="0" fontId="30" fillId="0" borderId="7" xfId="0" applyFont="1" applyBorder="1" applyAlignment="1">
      <alignment horizontal="center"/>
    </xf>
    <xf numFmtId="0" fontId="30" fillId="0" borderId="7" xfId="0" applyFont="1" applyBorder="1" applyAlignment="1">
      <alignment horizontal="left"/>
    </xf>
    <xf numFmtId="41" fontId="30" fillId="0" borderId="14" xfId="2" applyFont="1" applyBorder="1" applyAlignment="1">
      <alignment horizontal="center"/>
    </xf>
    <xf numFmtId="0" fontId="30" fillId="0" borderId="14" xfId="0" applyFont="1" applyBorder="1"/>
    <xf numFmtId="41" fontId="30" fillId="0" borderId="36" xfId="2" applyFont="1" applyBorder="1"/>
    <xf numFmtId="3" fontId="27" fillId="0" borderId="0" xfId="0" applyNumberFormat="1" applyFont="1"/>
    <xf numFmtId="0" fontId="31" fillId="0" borderId="11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3" fontId="31" fillId="0" borderId="12" xfId="0" applyNumberFormat="1" applyFont="1" applyBorder="1" applyAlignment="1"/>
    <xf numFmtId="3" fontId="31" fillId="0" borderId="16" xfId="0" applyNumberFormat="1" applyFont="1" applyBorder="1" applyAlignment="1"/>
    <xf numFmtId="0" fontId="32" fillId="0" borderId="17" xfId="0" applyFont="1" applyBorder="1"/>
    <xf numFmtId="0" fontId="32" fillId="0" borderId="0" xfId="0" applyFont="1" applyBorder="1"/>
    <xf numFmtId="3" fontId="32" fillId="0" borderId="0" xfId="0" applyNumberFormat="1" applyFont="1" applyBorder="1"/>
    <xf numFmtId="0" fontId="32" fillId="0" borderId="0" xfId="0" applyFont="1" applyBorder="1" applyAlignment="1">
      <alignment horizontal="center"/>
    </xf>
    <xf numFmtId="41" fontId="32" fillId="0" borderId="0" xfId="2" applyFont="1" applyBorder="1"/>
    <xf numFmtId="0" fontId="32" fillId="0" borderId="10" xfId="0" applyFont="1" applyBorder="1" applyAlignment="1"/>
    <xf numFmtId="0" fontId="30" fillId="0" borderId="24" xfId="0" applyFont="1" applyBorder="1" applyAlignment="1"/>
    <xf numFmtId="0" fontId="30" fillId="0" borderId="22" xfId="0" applyFont="1" applyBorder="1" applyAlignment="1"/>
    <xf numFmtId="0" fontId="30" fillId="0" borderId="19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41" fontId="30" fillId="0" borderId="22" xfId="2" applyFont="1" applyBorder="1" applyAlignment="1"/>
    <xf numFmtId="0" fontId="32" fillId="0" borderId="25" xfId="0" applyFont="1" applyBorder="1" applyAlignment="1"/>
    <xf numFmtId="0" fontId="30" fillId="0" borderId="11" xfId="0" applyFont="1" applyBorder="1" applyAlignment="1">
      <alignment horizontal="left"/>
    </xf>
    <xf numFmtId="0" fontId="30" fillId="0" borderId="0" xfId="0" applyFont="1" applyBorder="1" applyAlignment="1"/>
    <xf numFmtId="41" fontId="30" fillId="0" borderId="0" xfId="2" applyFont="1" applyBorder="1" applyAlignment="1"/>
    <xf numFmtId="0" fontId="30" fillId="0" borderId="17" xfId="0" applyFont="1" applyBorder="1" applyAlignment="1">
      <alignment horizontal="left"/>
    </xf>
    <xf numFmtId="0" fontId="30" fillId="0" borderId="6" xfId="0" applyFont="1" applyBorder="1" applyAlignment="1"/>
    <xf numFmtId="0" fontId="30" fillId="0" borderId="7" xfId="0" applyFont="1" applyBorder="1" applyAlignment="1"/>
    <xf numFmtId="41" fontId="30" fillId="0" borderId="7" xfId="2" applyFont="1" applyBorder="1" applyAlignment="1"/>
    <xf numFmtId="0" fontId="32" fillId="0" borderId="15" xfId="0" applyFont="1" applyBorder="1" applyAlignment="1"/>
    <xf numFmtId="0" fontId="32" fillId="0" borderId="11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2" xfId="0" applyFont="1" applyBorder="1"/>
    <xf numFmtId="0" fontId="32" fillId="0" borderId="13" xfId="0" applyFont="1" applyBorder="1"/>
    <xf numFmtId="0" fontId="32" fillId="0" borderId="26" xfId="0" applyFont="1" applyBorder="1" applyAlignment="1">
      <alignment horizontal="center"/>
    </xf>
    <xf numFmtId="41" fontId="32" fillId="0" borderId="9" xfId="2" applyFont="1" applyBorder="1"/>
    <xf numFmtId="0" fontId="32" fillId="0" borderId="17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32" fillId="0" borderId="29" xfId="0" applyFont="1" applyBorder="1"/>
    <xf numFmtId="0" fontId="32" fillId="0" borderId="9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3" xfId="0" applyFont="1" applyBorder="1"/>
    <xf numFmtId="0" fontId="32" fillId="0" borderId="32" xfId="0" applyFont="1" applyBorder="1"/>
    <xf numFmtId="0" fontId="32" fillId="0" borderId="34" xfId="0" applyFont="1" applyBorder="1" applyAlignment="1">
      <alignment horizontal="center"/>
    </xf>
    <xf numFmtId="41" fontId="32" fillId="0" borderId="34" xfId="2" applyFont="1" applyBorder="1"/>
    <xf numFmtId="0" fontId="32" fillId="0" borderId="35" xfId="0" applyFont="1" applyBorder="1" applyAlignment="1"/>
    <xf numFmtId="0" fontId="27" fillId="0" borderId="0" xfId="0" applyFont="1" applyBorder="1" applyAlignment="1"/>
    <xf numFmtId="0" fontId="27" fillId="0" borderId="0" xfId="0" applyFont="1" applyAlignment="1">
      <alignment horizontal="center"/>
    </xf>
    <xf numFmtId="41" fontId="27" fillId="0" borderId="0" xfId="2" applyFont="1"/>
    <xf numFmtId="0" fontId="27" fillId="0" borderId="0" xfId="0" applyFont="1" applyAlignment="1"/>
    <xf numFmtId="0" fontId="8" fillId="0" borderId="10" xfId="0" applyFont="1" applyBorder="1"/>
    <xf numFmtId="0" fontId="8" fillId="0" borderId="0" xfId="0" applyFont="1"/>
    <xf numFmtId="0" fontId="9" fillId="0" borderId="17" xfId="0" applyFont="1" applyBorder="1"/>
    <xf numFmtId="0" fontId="9" fillId="0" borderId="0" xfId="0" applyFont="1" applyBorder="1"/>
    <xf numFmtId="0" fontId="9" fillId="0" borderId="0" xfId="0" applyFont="1"/>
    <xf numFmtId="0" fontId="9" fillId="0" borderId="17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Border="1"/>
    <xf numFmtId="0" fontId="8" fillId="0" borderId="0" xfId="0" applyFont="1" applyFill="1" applyBorder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/>
    <xf numFmtId="164" fontId="8" fillId="0" borderId="0" xfId="0" applyNumberFormat="1" applyFont="1" applyBorder="1" applyAlignment="1"/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41" fontId="9" fillId="0" borderId="12" xfId="2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0" xfId="0" applyFont="1" applyBorder="1" applyAlignment="1"/>
    <xf numFmtId="41" fontId="9" fillId="0" borderId="19" xfId="2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41" fontId="9" fillId="0" borderId="19" xfId="2" applyFont="1" applyBorder="1" applyAlignment="1">
      <alignment horizontal="left" indent="2"/>
    </xf>
    <xf numFmtId="0" fontId="9" fillId="0" borderId="26" xfId="0" applyFont="1" applyBorder="1"/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41" fontId="9" fillId="0" borderId="26" xfId="2" applyFont="1" applyBorder="1" applyAlignment="1">
      <alignment horizontal="center"/>
    </xf>
    <xf numFmtId="41" fontId="9" fillId="0" borderId="28" xfId="2" applyFont="1" applyBorder="1"/>
    <xf numFmtId="0" fontId="9" fillId="0" borderId="16" xfId="0" applyFont="1" applyBorder="1" applyAlignment="1"/>
    <xf numFmtId="0" fontId="10" fillId="0" borderId="9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1" fontId="9" fillId="0" borderId="9" xfId="2" applyFont="1" applyBorder="1" applyAlignment="1">
      <alignment horizontal="center"/>
    </xf>
    <xf numFmtId="0" fontId="9" fillId="0" borderId="9" xfId="0" applyFont="1" applyBorder="1"/>
    <xf numFmtId="41" fontId="9" fillId="0" borderId="30" xfId="2" applyNumberFormat="1" applyFont="1" applyBorder="1"/>
    <xf numFmtId="41" fontId="9" fillId="0" borderId="0" xfId="0" applyNumberFormat="1" applyFont="1"/>
    <xf numFmtId="41" fontId="9" fillId="0" borderId="30" xfId="2" applyNumberFormat="1" applyFont="1" applyBorder="1" applyAlignment="1">
      <alignment vertical="center"/>
    </xf>
    <xf numFmtId="0" fontId="10" fillId="0" borderId="9" xfId="0" applyFont="1" applyBorder="1" applyAlignment="1">
      <alignment horizontal="left" indent="1"/>
    </xf>
    <xf numFmtId="41" fontId="9" fillId="0" borderId="29" xfId="2" applyFont="1" applyBorder="1" applyAlignment="1">
      <alignment horizontal="center"/>
    </xf>
    <xf numFmtId="41" fontId="10" fillId="0" borderId="9" xfId="2" applyNumberFormat="1" applyFont="1" applyBorder="1" applyAlignment="1">
      <alignment horizontal="right"/>
    </xf>
    <xf numFmtId="0" fontId="9" fillId="0" borderId="29" xfId="0" applyFont="1" applyBorder="1"/>
    <xf numFmtId="0" fontId="9" fillId="0" borderId="9" xfId="0" quotePrefix="1" applyFont="1" applyBorder="1" applyAlignment="1">
      <alignment horizontal="left" indent="1"/>
    </xf>
    <xf numFmtId="41" fontId="9" fillId="0" borderId="9" xfId="2" applyNumberFormat="1" applyFont="1" applyBorder="1" applyAlignment="1">
      <alignment horizontal="right"/>
    </xf>
    <xf numFmtId="41" fontId="10" fillId="0" borderId="9" xfId="2" applyNumberFormat="1" applyFont="1" applyBorder="1" applyAlignment="1">
      <alignment horizontal="center"/>
    </xf>
    <xf numFmtId="41" fontId="10" fillId="0" borderId="10" xfId="2" applyNumberFormat="1" applyFont="1" applyBorder="1" applyAlignment="1">
      <alignment horizontal="center"/>
    </xf>
    <xf numFmtId="0" fontId="10" fillId="0" borderId="9" xfId="0" applyFont="1" applyBorder="1" applyAlignment="1"/>
    <xf numFmtId="0" fontId="9" fillId="0" borderId="9" xfId="0" applyFont="1" applyBorder="1" applyAlignment="1">
      <alignment horizontal="left" indent="1"/>
    </xf>
    <xf numFmtId="41" fontId="9" fillId="0" borderId="9" xfId="2" applyFont="1" applyBorder="1" applyAlignment="1">
      <alignment horizontal="right"/>
    </xf>
    <xf numFmtId="41" fontId="9" fillId="0" borderId="30" xfId="2" applyNumberFormat="1" applyFont="1" applyBorder="1" applyAlignment="1"/>
    <xf numFmtId="0" fontId="9" fillId="0" borderId="9" xfId="0" applyFont="1" applyBorder="1" applyAlignment="1">
      <alignment horizontal="left"/>
    </xf>
    <xf numFmtId="41" fontId="9" fillId="0" borderId="9" xfId="2" applyNumberFormat="1" applyFont="1" applyBorder="1" applyAlignment="1">
      <alignment horizontal="center"/>
    </xf>
    <xf numFmtId="41" fontId="9" fillId="0" borderId="10" xfId="2" applyNumberFormat="1" applyFont="1" applyBorder="1" applyAlignment="1">
      <alignment horizontal="center"/>
    </xf>
    <xf numFmtId="0" fontId="9" fillId="0" borderId="0" xfId="0" applyFont="1" applyBorder="1" applyAlignment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14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41" fontId="9" fillId="0" borderId="14" xfId="2" applyFont="1" applyBorder="1" applyAlignment="1">
      <alignment horizontal="center"/>
    </xf>
    <xf numFmtId="0" fontId="9" fillId="0" borderId="14" xfId="0" applyFont="1" applyBorder="1"/>
    <xf numFmtId="41" fontId="9" fillId="0" borderId="36" xfId="2" applyFont="1" applyBorder="1"/>
    <xf numFmtId="3" fontId="9" fillId="0" borderId="0" xfId="0" applyNumberFormat="1" applyFont="1"/>
    <xf numFmtId="0" fontId="10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3" fontId="10" fillId="0" borderId="12" xfId="0" applyNumberFormat="1" applyFont="1" applyBorder="1" applyAlignment="1"/>
    <xf numFmtId="3" fontId="10" fillId="0" borderId="16" xfId="0" applyNumberFormat="1" applyFont="1" applyBorder="1" applyAlignment="1"/>
    <xf numFmtId="0" fontId="8" fillId="0" borderId="17" xfId="0" applyFont="1" applyBorder="1"/>
    <xf numFmtId="3" fontId="8" fillId="0" borderId="0" xfId="0" applyNumberFormat="1" applyFont="1" applyBorder="1"/>
    <xf numFmtId="0" fontId="9" fillId="0" borderId="24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41" fontId="9" fillId="0" borderId="22" xfId="2" applyFont="1" applyBorder="1" applyAlignment="1"/>
    <xf numFmtId="0" fontId="8" fillId="0" borderId="25" xfId="0" applyFont="1" applyBorder="1" applyAlignment="1"/>
    <xf numFmtId="0" fontId="8" fillId="0" borderId="30" xfId="0" applyFont="1" applyBorder="1" applyAlignment="1">
      <alignment horizontal="right"/>
    </xf>
    <xf numFmtId="41" fontId="10" fillId="0" borderId="9" xfId="2" applyNumberFormat="1" applyFont="1" applyBorder="1" applyAlignment="1"/>
    <xf numFmtId="41" fontId="10" fillId="0" borderId="10" xfId="2" applyNumberFormat="1" applyFont="1" applyBorder="1" applyAlignment="1"/>
    <xf numFmtId="0" fontId="30" fillId="0" borderId="17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8" fillId="0" borderId="9" xfId="0" applyFont="1" applyBorder="1" applyAlignment="1">
      <alignment horizontal="center" vertical="top"/>
    </xf>
    <xf numFmtId="41" fontId="8" fillId="0" borderId="30" xfId="2" applyFont="1" applyBorder="1" applyAlignment="1">
      <alignment vertical="top"/>
    </xf>
    <xf numFmtId="3" fontId="8" fillId="0" borderId="9" xfId="0" applyNumberFormat="1" applyFont="1" applyBorder="1" applyAlignment="1">
      <alignment vertical="top"/>
    </xf>
    <xf numFmtId="3" fontId="8" fillId="0" borderId="10" xfId="0" applyNumberFormat="1" applyFont="1" applyBorder="1" applyAlignment="1">
      <alignment vertical="top"/>
    </xf>
    <xf numFmtId="49" fontId="9" fillId="0" borderId="0" xfId="1" applyNumberFormat="1" applyFont="1" applyFill="1" applyBorder="1" applyAlignment="1">
      <alignment horizontal="left" vertical="top"/>
    </xf>
    <xf numFmtId="41" fontId="14" fillId="0" borderId="9" xfId="2" applyNumberFormat="1" applyFont="1" applyBorder="1" applyAlignment="1">
      <alignment horizontal="center"/>
    </xf>
    <xf numFmtId="41" fontId="14" fillId="0" borderId="10" xfId="2" applyNumberFormat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41" fontId="14" fillId="0" borderId="9" xfId="2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41" fontId="10" fillId="0" borderId="9" xfId="2" applyNumberFormat="1" applyFont="1" applyBorder="1" applyAlignment="1">
      <alignment horizontal="center"/>
    </xf>
    <xf numFmtId="41" fontId="10" fillId="0" borderId="10" xfId="2" applyNumberFormat="1" applyFont="1" applyBorder="1" applyAlignment="1">
      <alignment horizontal="center"/>
    </xf>
    <xf numFmtId="41" fontId="10" fillId="0" borderId="9" xfId="2" applyNumberFormat="1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41" fontId="9" fillId="0" borderId="9" xfId="2" applyNumberFormat="1" applyFont="1" applyBorder="1" applyAlignment="1">
      <alignment horizontal="right"/>
    </xf>
    <xf numFmtId="41" fontId="9" fillId="0" borderId="9" xfId="2" applyNumberFormat="1" applyFont="1" applyBorder="1" applyAlignment="1">
      <alignment horizontal="center"/>
    </xf>
    <xf numFmtId="41" fontId="9" fillId="0" borderId="10" xfId="2" applyNumberFormat="1" applyFont="1" applyBorder="1" applyAlignment="1">
      <alignment horizontal="center"/>
    </xf>
    <xf numFmtId="41" fontId="9" fillId="0" borderId="14" xfId="2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8" fillId="0" borderId="9" xfId="0" applyNumberFormat="1" applyFont="1" applyBorder="1" applyAlignment="1"/>
    <xf numFmtId="3" fontId="8" fillId="0" borderId="10" xfId="0" applyNumberFormat="1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41" fontId="9" fillId="0" borderId="9" xfId="2" applyNumberFormat="1" applyFont="1" applyBorder="1" applyAlignment="1">
      <alignment horizontal="right"/>
    </xf>
    <xf numFmtId="0" fontId="17" fillId="0" borderId="9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41" fontId="14" fillId="0" borderId="9" xfId="5" applyFont="1" applyBorder="1" applyAlignment="1">
      <alignment horizontal="center"/>
    </xf>
    <xf numFmtId="0" fontId="14" fillId="0" borderId="9" xfId="0" applyFont="1" applyBorder="1"/>
    <xf numFmtId="41" fontId="14" fillId="0" borderId="30" xfId="5" applyNumberFormat="1" applyFont="1" applyBorder="1"/>
    <xf numFmtId="0" fontId="14" fillId="0" borderId="9" xfId="0" applyFont="1" applyBorder="1" applyAlignment="1">
      <alignment horizontal="left"/>
    </xf>
    <xf numFmtId="41" fontId="17" fillId="0" borderId="9" xfId="5" applyNumberFormat="1" applyFont="1" applyBorder="1" applyAlignment="1">
      <alignment horizontal="center"/>
    </xf>
    <xf numFmtId="41" fontId="17" fillId="0" borderId="10" xfId="5" applyNumberFormat="1" applyFont="1" applyBorder="1" applyAlignment="1">
      <alignment horizontal="center"/>
    </xf>
    <xf numFmtId="0" fontId="17" fillId="0" borderId="9" xfId="1" applyFont="1" applyBorder="1" applyAlignment="1"/>
    <xf numFmtId="0" fontId="14" fillId="0" borderId="9" xfId="0" applyFont="1" applyBorder="1" applyAlignment="1"/>
    <xf numFmtId="0" fontId="8" fillId="0" borderId="12" xfId="1" applyFont="1" applyBorder="1" applyAlignment="1">
      <alignment vertical="top" wrapText="1"/>
    </xf>
    <xf numFmtId="0" fontId="9" fillId="0" borderId="0" xfId="1" applyFont="1" applyFill="1" applyBorder="1" applyAlignment="1">
      <alignment vertical="top" wrapText="1"/>
    </xf>
    <xf numFmtId="164" fontId="13" fillId="0" borderId="7" xfId="1" applyNumberFormat="1" applyFont="1" applyBorder="1" applyAlignment="1"/>
    <xf numFmtId="0" fontId="11" fillId="0" borderId="10" xfId="1" applyFont="1" applyBorder="1" applyAlignment="1"/>
    <xf numFmtId="3" fontId="26" fillId="0" borderId="0" xfId="0" applyNumberFormat="1" applyFont="1"/>
    <xf numFmtId="0" fontId="15" fillId="0" borderId="21" xfId="1" applyFont="1" applyBorder="1" applyAlignment="1">
      <alignment horizontal="center"/>
    </xf>
    <xf numFmtId="41" fontId="17" fillId="0" borderId="9" xfId="2" applyNumberFormat="1" applyFont="1" applyBorder="1" applyAlignment="1">
      <alignment horizontal="right"/>
    </xf>
    <xf numFmtId="41" fontId="17" fillId="0" borderId="10" xfId="2" applyNumberFormat="1" applyFont="1" applyBorder="1" applyAlignment="1">
      <alignment horizontal="right"/>
    </xf>
    <xf numFmtId="0" fontId="15" fillId="0" borderId="19" xfId="1" applyFont="1" applyBorder="1" applyAlignment="1">
      <alignment horizontal="center" vertical="center"/>
    </xf>
    <xf numFmtId="41" fontId="14" fillId="0" borderId="9" xfId="2" applyNumberFormat="1" applyFont="1" applyBorder="1" applyAlignment="1">
      <alignment horizontal="center"/>
    </xf>
    <xf numFmtId="41" fontId="14" fillId="0" borderId="10" xfId="2" applyNumberFormat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3" fontId="4" fillId="0" borderId="9" xfId="1" applyNumberFormat="1" applyFont="1" applyBorder="1" applyAlignment="1"/>
    <xf numFmtId="3" fontId="4" fillId="0" borderId="10" xfId="1" applyNumberFormat="1" applyFont="1" applyBorder="1" applyAlignment="1"/>
    <xf numFmtId="41" fontId="14" fillId="0" borderId="9" xfId="2" applyNumberFormat="1" applyFont="1" applyBorder="1" applyAlignment="1">
      <alignment horizontal="right"/>
    </xf>
    <xf numFmtId="0" fontId="21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49" fontId="8" fillId="0" borderId="0" xfId="1" applyNumberFormat="1" applyFont="1" applyFill="1" applyBorder="1" applyAlignment="1">
      <alignment horizontal="left" vertical="top"/>
    </xf>
    <xf numFmtId="0" fontId="5" fillId="0" borderId="29" xfId="1" applyFont="1" applyBorder="1" applyAlignment="1">
      <alignment horizontal="center"/>
    </xf>
    <xf numFmtId="0" fontId="9" fillId="0" borderId="9" xfId="0" quotePrefix="1" applyFont="1" applyBorder="1" applyAlignment="1"/>
    <xf numFmtId="0" fontId="8" fillId="0" borderId="9" xfId="0" quotePrefix="1" applyFont="1" applyBorder="1" applyAlignment="1">
      <alignment horizontal="left"/>
    </xf>
    <xf numFmtId="3" fontId="4" fillId="0" borderId="9" xfId="1" applyNumberFormat="1" applyFont="1" applyBorder="1" applyAlignment="1"/>
    <xf numFmtId="3" fontId="4" fillId="0" borderId="10" xfId="1" applyNumberFormat="1" applyFont="1" applyBorder="1" applyAlignment="1"/>
    <xf numFmtId="0" fontId="14" fillId="0" borderId="0" xfId="1" applyFont="1" applyBorder="1" applyAlignment="1">
      <alignment horizontal="left"/>
    </xf>
    <xf numFmtId="3" fontId="8" fillId="0" borderId="9" xfId="0" applyNumberFormat="1" applyFont="1" applyBorder="1" applyAlignment="1"/>
    <xf numFmtId="3" fontId="8" fillId="0" borderId="1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29" xfId="0" applyFont="1" applyBorder="1" applyAlignment="1">
      <alignment horizontal="left" wrapText="1"/>
    </xf>
    <xf numFmtId="49" fontId="8" fillId="0" borderId="0" xfId="1" applyNumberFormat="1" applyFont="1" applyFill="1" applyBorder="1" applyAlignment="1">
      <alignment horizontal="left" vertical="top"/>
    </xf>
    <xf numFmtId="0" fontId="14" fillId="0" borderId="1" xfId="1" applyFont="1" applyBorder="1"/>
    <xf numFmtId="0" fontId="14" fillId="0" borderId="2" xfId="1" applyFont="1" applyBorder="1"/>
    <xf numFmtId="0" fontId="14" fillId="0" borderId="2" xfId="1" applyFont="1" applyFill="1" applyBorder="1"/>
    <xf numFmtId="0" fontId="4" fillId="0" borderId="4" xfId="1" applyFont="1" applyBorder="1" applyAlignment="1">
      <alignment horizontal="left" indent="1"/>
    </xf>
    <xf numFmtId="0" fontId="14" fillId="0" borderId="2" xfId="1" applyFont="1" applyBorder="1" applyAlignment="1">
      <alignment horizontal="left"/>
    </xf>
    <xf numFmtId="0" fontId="1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1" fontId="4" fillId="0" borderId="37" xfId="2" applyFont="1" applyBorder="1"/>
    <xf numFmtId="0" fontId="14" fillId="0" borderId="6" xfId="1" applyFont="1" applyBorder="1"/>
    <xf numFmtId="0" fontId="14" fillId="0" borderId="7" xfId="1" applyFont="1" applyBorder="1"/>
    <xf numFmtId="0" fontId="14" fillId="0" borderId="7" xfId="1" applyFont="1" applyFill="1" applyBorder="1"/>
    <xf numFmtId="0" fontId="4" fillId="0" borderId="14" xfId="1" applyFont="1" applyBorder="1" applyAlignment="1">
      <alignment horizontal="left" indent="1"/>
    </xf>
    <xf numFmtId="0" fontId="14" fillId="0" borderId="7" xfId="1" applyFont="1" applyBorder="1" applyAlignment="1">
      <alignment horizontal="left"/>
    </xf>
    <xf numFmtId="0" fontId="14" fillId="0" borderId="7" xfId="1" applyFont="1" applyBorder="1" applyAlignment="1">
      <alignment horizontal="center"/>
    </xf>
    <xf numFmtId="0" fontId="14" fillId="0" borderId="14" xfId="1" applyFont="1" applyBorder="1" applyAlignment="1">
      <alignment horizontal="right"/>
    </xf>
    <xf numFmtId="0" fontId="14" fillId="0" borderId="14" xfId="1" applyFont="1" applyBorder="1" applyAlignment="1">
      <alignment horizontal="center"/>
    </xf>
    <xf numFmtId="41" fontId="14" fillId="0" borderId="36" xfId="2" applyNumberFormat="1" applyFont="1" applyBorder="1" applyAlignment="1"/>
    <xf numFmtId="0" fontId="9" fillId="0" borderId="4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8" fillId="0" borderId="0" xfId="0" applyFont="1" applyBorder="1" applyAlignment="1"/>
    <xf numFmtId="0" fontId="36" fillId="0" borderId="0" xfId="1" applyFont="1" applyBorder="1"/>
    <xf numFmtId="0" fontId="36" fillId="0" borderId="0" xfId="1" applyFont="1" applyBorder="1" applyAlignment="1">
      <alignment horizontal="center"/>
    </xf>
    <xf numFmtId="41" fontId="36" fillId="0" borderId="0" xfId="2" applyFont="1" applyBorder="1"/>
    <xf numFmtId="49" fontId="36" fillId="0" borderId="0" xfId="1" applyNumberFormat="1" applyFont="1" applyFill="1" applyBorder="1" applyAlignment="1">
      <alignment vertical="top"/>
    </xf>
    <xf numFmtId="0" fontId="9" fillId="0" borderId="10" xfId="0" applyFont="1" applyFill="1" applyBorder="1" applyAlignment="1">
      <alignment vertical="top"/>
    </xf>
    <xf numFmtId="0" fontId="9" fillId="0" borderId="17" xfId="0" applyFont="1" applyFill="1" applyBorder="1" applyAlignment="1">
      <alignment vertical="top"/>
    </xf>
    <xf numFmtId="0" fontId="9" fillId="0" borderId="1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41" fontId="10" fillId="0" borderId="9" xfId="2" applyNumberFormat="1" applyFont="1" applyBorder="1" applyAlignment="1">
      <alignment horizontal="right"/>
    </xf>
    <xf numFmtId="41" fontId="10" fillId="0" borderId="10" xfId="2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26" fillId="0" borderId="0" xfId="0" applyNumberFormat="1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49" fontId="8" fillId="0" borderId="0" xfId="1" applyNumberFormat="1" applyFont="1" applyFill="1" applyBorder="1" applyAlignment="1">
      <alignment horizontal="left" vertical="top"/>
    </xf>
    <xf numFmtId="165" fontId="9" fillId="0" borderId="9" xfId="4" applyNumberFormat="1" applyFont="1" applyBorder="1" applyAlignment="1">
      <alignment horizontal="right"/>
    </xf>
    <xf numFmtId="165" fontId="9" fillId="0" borderId="30" xfId="4" applyNumberFormat="1" applyFont="1" applyBorder="1" applyAlignment="1">
      <alignment horizontal="right"/>
    </xf>
    <xf numFmtId="41" fontId="9" fillId="0" borderId="9" xfId="5" applyFont="1" applyBorder="1" applyAlignment="1">
      <alignment horizontal="center"/>
    </xf>
    <xf numFmtId="41" fontId="9" fillId="0" borderId="30" xfId="5" applyNumberFormat="1" applyFont="1" applyBorder="1"/>
    <xf numFmtId="0" fontId="9" fillId="0" borderId="9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49" fontId="8" fillId="0" borderId="0" xfId="1" applyNumberFormat="1" applyFont="1" applyFill="1" applyBorder="1" applyAlignment="1">
      <alignment horizontal="left" vertical="top"/>
    </xf>
    <xf numFmtId="164" fontId="26" fillId="0" borderId="7" xfId="0" applyNumberFormat="1" applyFont="1" applyBorder="1" applyAlignment="1">
      <alignment horizontal="left"/>
    </xf>
    <xf numFmtId="0" fontId="27" fillId="0" borderId="0" xfId="0" applyFont="1" applyAlignment="1">
      <alignment vertical="center"/>
    </xf>
    <xf numFmtId="0" fontId="30" fillId="0" borderId="38" xfId="0" applyFont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30" fillId="0" borderId="39" xfId="0" applyFont="1" applyFill="1" applyBorder="1" applyAlignment="1">
      <alignment vertical="center"/>
    </xf>
    <xf numFmtId="0" fontId="37" fillId="0" borderId="40" xfId="0" applyFont="1" applyBorder="1" applyAlignment="1">
      <alignment vertical="center"/>
    </xf>
    <xf numFmtId="41" fontId="30" fillId="0" borderId="42" xfId="2" applyNumberFormat="1" applyFont="1" applyBorder="1" applyAlignment="1">
      <alignment vertical="center"/>
    </xf>
    <xf numFmtId="41" fontId="30" fillId="0" borderId="40" xfId="2" applyNumberFormat="1" applyFont="1" applyBorder="1" applyAlignment="1">
      <alignment vertical="center"/>
    </xf>
    <xf numFmtId="41" fontId="30" fillId="0" borderId="43" xfId="2" applyNumberFormat="1" applyFont="1" applyBorder="1" applyAlignment="1">
      <alignment vertical="center"/>
    </xf>
    <xf numFmtId="0" fontId="9" fillId="0" borderId="11" xfId="0" applyFont="1" applyBorder="1"/>
    <xf numFmtId="0" fontId="9" fillId="0" borderId="12" xfId="0" applyFont="1" applyFill="1" applyBorder="1"/>
    <xf numFmtId="0" fontId="9" fillId="0" borderId="31" xfId="0" applyFont="1" applyBorder="1"/>
    <xf numFmtId="0" fontId="9" fillId="0" borderId="33" xfId="0" applyFont="1" applyBorder="1"/>
    <xf numFmtId="0" fontId="9" fillId="0" borderId="33" xfId="0" applyFont="1" applyFill="1" applyBorder="1"/>
    <xf numFmtId="0" fontId="9" fillId="0" borderId="33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41" fontId="9" fillId="0" borderId="37" xfId="2" applyNumberFormat="1" applyFont="1" applyBorder="1" applyAlignment="1"/>
    <xf numFmtId="0" fontId="25" fillId="0" borderId="0" xfId="1" applyFont="1" applyBorder="1" applyAlignment="1">
      <alignment wrapText="1"/>
    </xf>
    <xf numFmtId="0" fontId="25" fillId="0" borderId="0" xfId="1" applyFont="1" applyBorder="1" applyAlignment="1">
      <alignment vertical="top" wrapText="1"/>
    </xf>
    <xf numFmtId="0" fontId="7" fillId="0" borderId="0" xfId="1" applyFont="1" applyBorder="1"/>
    <xf numFmtId="0" fontId="8" fillId="0" borderId="0" xfId="1" applyFont="1" applyFill="1" applyBorder="1"/>
    <xf numFmtId="0" fontId="8" fillId="0" borderId="0" xfId="1" applyFont="1" applyBorder="1" applyAlignment="1">
      <alignment horizontal="left"/>
    </xf>
    <xf numFmtId="0" fontId="8" fillId="0" borderId="0" xfId="1" applyFont="1" applyBorder="1" applyAlignment="1"/>
    <xf numFmtId="0" fontId="8" fillId="0" borderId="29" xfId="1" applyFont="1" applyBorder="1"/>
    <xf numFmtId="164" fontId="8" fillId="0" borderId="0" xfId="1" applyNumberFormat="1" applyFont="1" applyBorder="1" applyAlignment="1"/>
    <xf numFmtId="0" fontId="7" fillId="0" borderId="6" xfId="1" applyFont="1" applyBorder="1"/>
    <xf numFmtId="0" fontId="7" fillId="0" borderId="7" xfId="1" applyFont="1" applyBorder="1"/>
    <xf numFmtId="0" fontId="8" fillId="0" borderId="7" xfId="1" applyFont="1" applyFill="1" applyBorder="1"/>
    <xf numFmtId="164" fontId="8" fillId="0" borderId="7" xfId="1" applyNumberFormat="1" applyFont="1" applyBorder="1" applyAlignment="1"/>
    <xf numFmtId="0" fontId="8" fillId="0" borderId="7" xfId="1" applyFont="1" applyBorder="1" applyAlignment="1">
      <alignment horizontal="center"/>
    </xf>
    <xf numFmtId="0" fontId="8" fillId="0" borderId="7" xfId="1" applyFont="1" applyBorder="1"/>
    <xf numFmtId="41" fontId="8" fillId="0" borderId="7" xfId="2" applyFont="1" applyBorder="1"/>
    <xf numFmtId="0" fontId="8" fillId="0" borderId="7" xfId="1" applyFont="1" applyBorder="1" applyAlignment="1"/>
    <xf numFmtId="0" fontId="8" fillId="0" borderId="8" xfId="1" applyFont="1" applyBorder="1"/>
    <xf numFmtId="0" fontId="9" fillId="0" borderId="24" xfId="1" applyFont="1" applyBorder="1" applyAlignment="1"/>
    <xf numFmtId="0" fontId="9" fillId="0" borderId="22" xfId="1" applyFont="1" applyBorder="1" applyAlignment="1"/>
    <xf numFmtId="0" fontId="9" fillId="0" borderId="21" xfId="1" applyFont="1" applyBorder="1" applyAlignment="1"/>
    <xf numFmtId="0" fontId="9" fillId="0" borderId="22" xfId="1" applyFont="1" applyBorder="1"/>
    <xf numFmtId="0" fontId="9" fillId="0" borderId="23" xfId="1" applyFont="1" applyBorder="1"/>
    <xf numFmtId="0" fontId="9" fillId="0" borderId="12" xfId="1" applyFont="1" applyBorder="1"/>
    <xf numFmtId="0" fontId="9" fillId="0" borderId="13" xfId="1" applyFont="1" applyBorder="1"/>
    <xf numFmtId="0" fontId="9" fillId="0" borderId="9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41" fontId="9" fillId="0" borderId="0" xfId="2" applyFont="1" applyBorder="1" applyAlignment="1">
      <alignment vertical="center" wrapText="1"/>
    </xf>
    <xf numFmtId="0" fontId="9" fillId="0" borderId="29" xfId="1" applyFont="1" applyBorder="1"/>
    <xf numFmtId="0" fontId="9" fillId="0" borderId="14" xfId="1" applyFont="1" applyBorder="1"/>
    <xf numFmtId="0" fontId="9" fillId="0" borderId="7" xfId="1" applyFont="1" applyBorder="1"/>
    <xf numFmtId="0" fontId="9" fillId="0" borderId="7" xfId="2" applyNumberFormat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41" fontId="9" fillId="0" borderId="7" xfId="2" applyFont="1" applyBorder="1"/>
    <xf numFmtId="0" fontId="9" fillId="0" borderId="8" xfId="1" applyFont="1" applyBorder="1"/>
    <xf numFmtId="0" fontId="10" fillId="0" borderId="28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0" borderId="19" xfId="2" applyNumberFormat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41" fontId="10" fillId="0" borderId="19" xfId="2" applyFont="1" applyBorder="1" applyAlignment="1">
      <alignment horizontal="center" vertical="center" wrapText="1"/>
    </xf>
    <xf numFmtId="0" fontId="10" fillId="0" borderId="21" xfId="2" applyNumberFormat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41" fontId="10" fillId="0" borderId="21" xfId="2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26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 indent="1"/>
    </xf>
    <xf numFmtId="0" fontId="9" fillId="0" borderId="28" xfId="2" applyNumberFormat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39" fillId="0" borderId="9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29" xfId="1" applyFont="1" applyBorder="1" applyAlignment="1">
      <alignment horizontal="left"/>
    </xf>
    <xf numFmtId="0" fontId="10" fillId="0" borderId="9" xfId="1" applyFont="1" applyBorder="1" applyAlignment="1">
      <alignment horizontal="left" indent="1"/>
    </xf>
    <xf numFmtId="0" fontId="10" fillId="0" borderId="0" xfId="1" applyFont="1" applyBorder="1" applyAlignment="1">
      <alignment horizontal="left" indent="1"/>
    </xf>
    <xf numFmtId="0" fontId="9" fillId="0" borderId="30" xfId="1" applyFont="1" applyBorder="1"/>
    <xf numFmtId="41" fontId="10" fillId="0" borderId="29" xfId="1" applyNumberFormat="1" applyFont="1" applyBorder="1"/>
    <xf numFmtId="0" fontId="39" fillId="0" borderId="9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29" xfId="1" applyFont="1" applyBorder="1" applyAlignment="1">
      <alignment horizontal="left" vertical="top"/>
    </xf>
    <xf numFmtId="0" fontId="9" fillId="0" borderId="9" xfId="1" applyFont="1" applyBorder="1" applyAlignment="1">
      <alignment horizontal="left" indent="1"/>
    </xf>
    <xf numFmtId="41" fontId="9" fillId="0" borderId="29" xfId="1" applyNumberFormat="1" applyFont="1" applyBorder="1"/>
    <xf numFmtId="0" fontId="9" fillId="0" borderId="9" xfId="1" applyFont="1" applyBorder="1" applyAlignment="1">
      <alignment horizontal="left"/>
    </xf>
    <xf numFmtId="0" fontId="10" fillId="0" borderId="9" xfId="1" applyFont="1" applyBorder="1" applyAlignment="1">
      <alignment horizontal="left" indent="2"/>
    </xf>
    <xf numFmtId="0" fontId="9" fillId="0" borderId="9" xfId="1" quotePrefix="1" applyFont="1" applyBorder="1" applyAlignment="1">
      <alignment horizontal="left" indent="1"/>
    </xf>
    <xf numFmtId="0" fontId="9" fillId="0" borderId="30" xfId="2" applyNumberFormat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41" fontId="9" fillId="0" borderId="29" xfId="2" applyFont="1" applyBorder="1"/>
    <xf numFmtId="0" fontId="9" fillId="0" borderId="0" xfId="1" applyFont="1" applyBorder="1" applyAlignment="1"/>
    <xf numFmtId="0" fontId="9" fillId="0" borderId="9" xfId="2" applyNumberFormat="1" applyFont="1" applyBorder="1" applyAlignment="1">
      <alignment horizontal="center"/>
    </xf>
    <xf numFmtId="0" fontId="9" fillId="0" borderId="9" xfId="1" applyFont="1" applyBorder="1" applyAlignment="1">
      <alignment horizontal="left" vertical="top"/>
    </xf>
    <xf numFmtId="0" fontId="9" fillId="0" borderId="9" xfId="2" applyNumberFormat="1" applyFont="1" applyBorder="1" applyAlignment="1">
      <alignment horizontal="center" vertical="top"/>
    </xf>
    <xf numFmtId="0" fontId="9" fillId="0" borderId="30" xfId="1" applyFont="1" applyBorder="1" applyAlignment="1">
      <alignment horizontal="center" vertical="top"/>
    </xf>
    <xf numFmtId="41" fontId="9" fillId="0" borderId="29" xfId="2" applyFont="1" applyBorder="1" applyAlignment="1">
      <alignment vertical="top"/>
    </xf>
    <xf numFmtId="41" fontId="9" fillId="0" borderId="29" xfId="1" applyNumberFormat="1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9" xfId="1" quotePrefix="1" applyFont="1" applyBorder="1" applyAlignment="1">
      <alignment horizontal="right" vertical="top"/>
    </xf>
    <xf numFmtId="0" fontId="9" fillId="0" borderId="0" xfId="1" applyFont="1" applyBorder="1" applyAlignment="1">
      <alignment horizontal="left" vertical="top" wrapText="1"/>
    </xf>
    <xf numFmtId="0" fontId="9" fillId="0" borderId="29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center" vertical="top"/>
    </xf>
    <xf numFmtId="41" fontId="9" fillId="0" borderId="30" xfId="2" applyFont="1" applyBorder="1" applyAlignment="1">
      <alignment vertical="top"/>
    </xf>
    <xf numFmtId="0" fontId="9" fillId="0" borderId="9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29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41" fontId="9" fillId="0" borderId="9" xfId="2" applyFont="1" applyBorder="1" applyAlignment="1">
      <alignment horizontal="left"/>
    </xf>
    <xf numFmtId="41" fontId="10" fillId="0" borderId="30" xfId="1" applyNumberFormat="1" applyFont="1" applyBorder="1" applyAlignment="1"/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41" fontId="9" fillId="0" borderId="30" xfId="2" applyFont="1" applyBorder="1" applyAlignment="1">
      <alignment horizontal="left"/>
    </xf>
    <xf numFmtId="41" fontId="10" fillId="0" borderId="29" xfId="1" applyNumberFormat="1" applyFont="1" applyBorder="1" applyAlignment="1"/>
    <xf numFmtId="41" fontId="9" fillId="0" borderId="29" xfId="1" applyNumberFormat="1" applyFont="1" applyBorder="1" applyAlignment="1"/>
    <xf numFmtId="0" fontId="9" fillId="0" borderId="9" xfId="1" applyFont="1" applyBorder="1" applyAlignment="1">
      <alignment horizontal="center"/>
    </xf>
    <xf numFmtId="0" fontId="9" fillId="0" borderId="9" xfId="1" quotePrefix="1" applyFont="1" applyBorder="1" applyAlignment="1">
      <alignment horizontal="right" vertical="center"/>
    </xf>
    <xf numFmtId="0" fontId="9" fillId="0" borderId="9" xfId="0" quotePrefix="1" applyFont="1" applyFill="1" applyBorder="1" applyAlignment="1">
      <alignment horizontal="left" indent="1"/>
    </xf>
    <xf numFmtId="0" fontId="36" fillId="0" borderId="30" xfId="2" applyNumberFormat="1" applyFont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65" fontId="9" fillId="0" borderId="29" xfId="4" applyNumberFormat="1" applyFont="1" applyFill="1" applyBorder="1" applyAlignment="1">
      <alignment horizontal="right" indent="1"/>
    </xf>
    <xf numFmtId="0" fontId="10" fillId="0" borderId="21" xfId="1" applyFont="1" applyBorder="1" applyAlignment="1">
      <alignment horizontal="center" vertical="center"/>
    </xf>
    <xf numFmtId="41" fontId="10" fillId="0" borderId="28" xfId="1" applyNumberFormat="1" applyFont="1" applyBorder="1" applyAlignment="1">
      <alignment horizontal="center" vertical="center"/>
    </xf>
    <xf numFmtId="41" fontId="10" fillId="0" borderId="9" xfId="1" applyNumberFormat="1" applyFont="1" applyBorder="1" applyAlignment="1">
      <alignment horizontal="center" vertical="center"/>
    </xf>
    <xf numFmtId="0" fontId="10" fillId="0" borderId="26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3" fontId="9" fillId="0" borderId="12" xfId="1" applyNumberFormat="1" applyFont="1" applyBorder="1" applyAlignment="1">
      <alignment horizontal="right"/>
    </xf>
    <xf numFmtId="3" fontId="9" fillId="0" borderId="13" xfId="1" applyNumberFormat="1" applyFont="1" applyBorder="1" applyAlignment="1">
      <alignment horizontal="right"/>
    </xf>
    <xf numFmtId="0" fontId="8" fillId="0" borderId="17" xfId="1" applyFont="1" applyBorder="1"/>
    <xf numFmtId="0" fontId="9" fillId="0" borderId="0" xfId="1" applyFont="1" applyBorder="1" applyAlignment="1">
      <alignment horizontal="center"/>
    </xf>
    <xf numFmtId="3" fontId="8" fillId="0" borderId="0" xfId="1" applyNumberFormat="1" applyFont="1" applyBorder="1"/>
    <xf numFmtId="0" fontId="8" fillId="0" borderId="0" xfId="1" applyFont="1" applyBorder="1" applyAlignment="1">
      <alignment horizontal="center"/>
    </xf>
    <xf numFmtId="0" fontId="35" fillId="0" borderId="0" xfId="1" applyFont="1" applyBorder="1" applyAlignment="1"/>
    <xf numFmtId="0" fontId="9" fillId="0" borderId="7" xfId="1" applyFont="1" applyBorder="1" applyAlignment="1"/>
    <xf numFmtId="0" fontId="9" fillId="0" borderId="29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8" fillId="0" borderId="22" xfId="1" applyFont="1" applyBorder="1" applyAlignment="1"/>
    <xf numFmtId="0" fontId="8" fillId="0" borderId="22" xfId="1" applyFont="1" applyBorder="1"/>
    <xf numFmtId="0" fontId="8" fillId="0" borderId="23" xfId="1" applyFont="1" applyBorder="1"/>
    <xf numFmtId="0" fontId="9" fillId="0" borderId="12" xfId="1" applyFont="1" applyBorder="1" applyAlignment="1"/>
    <xf numFmtId="0" fontId="9" fillId="0" borderId="12" xfId="1" applyFont="1" applyBorder="1" applyAlignment="1">
      <alignment horizontal="center"/>
    </xf>
    <xf numFmtId="41" fontId="9" fillId="0" borderId="12" xfId="2" applyFont="1" applyBorder="1" applyAlignment="1"/>
    <xf numFmtId="0" fontId="8" fillId="0" borderId="12" xfId="1" applyFont="1" applyBorder="1" applyAlignment="1"/>
    <xf numFmtId="0" fontId="8" fillId="0" borderId="12" xfId="1" applyFont="1" applyBorder="1"/>
    <xf numFmtId="0" fontId="8" fillId="0" borderId="13" xfId="1" applyFont="1" applyBorder="1"/>
    <xf numFmtId="41" fontId="9" fillId="0" borderId="0" xfId="2" applyFont="1" applyBorder="1" applyAlignment="1"/>
    <xf numFmtId="0" fontId="9" fillId="0" borderId="9" xfId="1" applyFont="1" applyBorder="1" applyAlignment="1"/>
    <xf numFmtId="0" fontId="8" fillId="0" borderId="7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9" xfId="1" applyFont="1" applyBorder="1"/>
    <xf numFmtId="0" fontId="8" fillId="0" borderId="29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4" xfId="1" applyFont="1" applyBorder="1"/>
    <xf numFmtId="0" fontId="9" fillId="0" borderId="0" xfId="2" applyNumberFormat="1" applyFont="1" applyAlignment="1">
      <alignment horizontal="center"/>
    </xf>
    <xf numFmtId="0" fontId="9" fillId="0" borderId="0" xfId="1" applyFont="1" applyAlignment="1">
      <alignment horizontal="center"/>
    </xf>
    <xf numFmtId="41" fontId="9" fillId="0" borderId="0" xfId="2" applyFont="1"/>
    <xf numFmtId="0" fontId="9" fillId="0" borderId="26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34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9" fillId="0" borderId="32" xfId="1" applyFont="1" applyBorder="1" applyAlignment="1">
      <alignment horizontal="left" vertical="center"/>
    </xf>
    <xf numFmtId="0" fontId="9" fillId="0" borderId="33" xfId="1" applyFont="1" applyBorder="1" applyAlignment="1">
      <alignment horizontal="center" vertical="center"/>
    </xf>
    <xf numFmtId="0" fontId="9" fillId="0" borderId="33" xfId="1" applyFont="1" applyBorder="1" applyAlignment="1">
      <alignment vertical="center"/>
    </xf>
    <xf numFmtId="0" fontId="9" fillId="0" borderId="32" xfId="1" applyFont="1" applyBorder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4" xfId="1" quotePrefix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2" applyNumberFormat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41" fontId="9" fillId="0" borderId="37" xfId="2" applyFont="1" applyBorder="1" applyAlignment="1">
      <alignment horizontal="left"/>
    </xf>
    <xf numFmtId="41" fontId="9" fillId="0" borderId="3" xfId="1" applyNumberFormat="1" applyFont="1" applyBorder="1" applyAlignment="1"/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33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0" fontId="7" fillId="0" borderId="4" xfId="0" applyFont="1" applyBorder="1" applyAlignment="1">
      <alignment horizontal="left" indent="1"/>
    </xf>
    <xf numFmtId="165" fontId="9" fillId="0" borderId="0" xfId="4" applyNumberFormat="1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3" fontId="8" fillId="0" borderId="0" xfId="0" applyNumberFormat="1" applyFont="1" applyBorder="1" applyAlignment="1"/>
    <xf numFmtId="0" fontId="9" fillId="0" borderId="0" xfId="2" applyNumberFormat="1" applyFont="1" applyBorder="1" applyAlignment="1">
      <alignment horizontal="center"/>
    </xf>
    <xf numFmtId="41" fontId="10" fillId="0" borderId="30" xfId="2" applyNumberFormat="1" applyFont="1" applyBorder="1" applyAlignment="1"/>
    <xf numFmtId="41" fontId="10" fillId="0" borderId="45" xfId="2" applyNumberFormat="1" applyFont="1" applyBorder="1" applyAlignment="1"/>
    <xf numFmtId="0" fontId="36" fillId="0" borderId="29" xfId="2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1" fontId="9" fillId="0" borderId="0" xfId="2" applyNumberFormat="1" applyFont="1" applyBorder="1" applyAlignment="1"/>
    <xf numFmtId="0" fontId="8" fillId="0" borderId="7" xfId="0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41" fontId="9" fillId="0" borderId="29" xfId="2" applyNumberFormat="1" applyFont="1" applyBorder="1" applyAlignment="1"/>
    <xf numFmtId="41" fontId="10" fillId="0" borderId="0" xfId="1" applyNumberFormat="1" applyFont="1" applyBorder="1" applyAlignment="1">
      <alignment horizontal="center" vertical="center"/>
    </xf>
    <xf numFmtId="0" fontId="8" fillId="0" borderId="10" xfId="1" applyFont="1" applyBorder="1"/>
    <xf numFmtId="0" fontId="8" fillId="0" borderId="15" xfId="1" applyFont="1" applyBorder="1"/>
    <xf numFmtId="0" fontId="9" fillId="0" borderId="16" xfId="1" applyFont="1" applyBorder="1"/>
    <xf numFmtId="0" fontId="9" fillId="0" borderId="17" xfId="1" applyFont="1" applyBorder="1" applyAlignment="1">
      <alignment vertical="center" wrapText="1"/>
    </xf>
    <xf numFmtId="0" fontId="9" fillId="0" borderId="10" xfId="1" applyFont="1" applyBorder="1"/>
    <xf numFmtId="0" fontId="9" fillId="0" borderId="6" xfId="1" applyFont="1" applyBorder="1"/>
    <xf numFmtId="0" fontId="9" fillId="0" borderId="15" xfId="1" applyFont="1" applyBorder="1"/>
    <xf numFmtId="0" fontId="10" fillId="0" borderId="48" xfId="1" applyFont="1" applyBorder="1" applyAlignment="1">
      <alignment horizontal="center" vertical="center" wrapText="1"/>
    </xf>
    <xf numFmtId="0" fontId="10" fillId="0" borderId="47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9" fillId="0" borderId="11" xfId="1" applyFont="1" applyBorder="1" applyAlignment="1">
      <alignment horizontal="left"/>
    </xf>
    <xf numFmtId="0" fontId="39" fillId="0" borderId="17" xfId="1" applyFont="1" applyBorder="1" applyAlignment="1">
      <alignment horizontal="left"/>
    </xf>
    <xf numFmtId="41" fontId="10" fillId="0" borderId="10" xfId="1" applyNumberFormat="1" applyFont="1" applyBorder="1"/>
    <xf numFmtId="0" fontId="39" fillId="0" borderId="17" xfId="1" applyFont="1" applyBorder="1" applyAlignment="1">
      <alignment horizontal="left" vertical="top"/>
    </xf>
    <xf numFmtId="41" fontId="9" fillId="0" borderId="10" xfId="1" applyNumberFormat="1" applyFont="1" applyBorder="1"/>
    <xf numFmtId="0" fontId="9" fillId="0" borderId="17" xfId="1" applyFont="1" applyBorder="1" applyAlignment="1">
      <alignment horizontal="left"/>
    </xf>
    <xf numFmtId="0" fontId="9" fillId="0" borderId="17" xfId="1" applyFont="1" applyBorder="1" applyAlignment="1">
      <alignment horizontal="left" vertical="top"/>
    </xf>
    <xf numFmtId="41" fontId="9" fillId="0" borderId="10" xfId="1" applyNumberFormat="1" applyFont="1" applyBorder="1" applyAlignment="1">
      <alignment vertical="top"/>
    </xf>
    <xf numFmtId="0" fontId="9" fillId="0" borderId="17" xfId="1" applyFont="1" applyBorder="1" applyAlignment="1">
      <alignment horizontal="left" vertical="center"/>
    </xf>
    <xf numFmtId="41" fontId="10" fillId="0" borderId="45" xfId="1" applyNumberFormat="1" applyFont="1" applyBorder="1" applyAlignment="1"/>
    <xf numFmtId="41" fontId="10" fillId="0" borderId="10" xfId="1" applyNumberFormat="1" applyFont="1" applyBorder="1" applyAlignment="1"/>
    <xf numFmtId="41" fontId="9" fillId="0" borderId="10" xfId="1" applyNumberFormat="1" applyFont="1" applyBorder="1" applyAlignment="1"/>
    <xf numFmtId="0" fontId="9" fillId="0" borderId="11" xfId="1" applyFont="1" applyBorder="1" applyAlignment="1">
      <alignment horizontal="left" vertical="center"/>
    </xf>
    <xf numFmtId="0" fontId="9" fillId="0" borderId="3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41" fontId="9" fillId="0" borderId="5" xfId="1" applyNumberFormat="1" applyFont="1" applyBorder="1" applyAlignment="1"/>
    <xf numFmtId="3" fontId="8" fillId="0" borderId="47" xfId="0" applyNumberFormat="1" applyFont="1" applyBorder="1" applyAlignment="1"/>
    <xf numFmtId="41" fontId="10" fillId="0" borderId="48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/>
    </xf>
    <xf numFmtId="3" fontId="9" fillId="0" borderId="16" xfId="1" applyNumberFormat="1" applyFont="1" applyBorder="1" applyAlignment="1">
      <alignment horizontal="right"/>
    </xf>
    <xf numFmtId="0" fontId="9" fillId="0" borderId="10" xfId="1" applyFont="1" applyBorder="1" applyAlignment="1">
      <alignment horizontal="center"/>
    </xf>
    <xf numFmtId="0" fontId="8" fillId="0" borderId="25" xfId="1" applyFont="1" applyBorder="1"/>
    <xf numFmtId="0" fontId="8" fillId="0" borderId="16" xfId="1" applyFont="1" applyBorder="1"/>
    <xf numFmtId="0" fontId="9" fillId="0" borderId="17" xfId="1" applyFont="1" applyBorder="1" applyAlignment="1"/>
    <xf numFmtId="0" fontId="8" fillId="0" borderId="11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3" xfId="1" applyFont="1" applyBorder="1"/>
    <xf numFmtId="0" fontId="8" fillId="0" borderId="32" xfId="1" applyFont="1" applyBorder="1"/>
    <xf numFmtId="0" fontId="8" fillId="0" borderId="34" xfId="1" applyFont="1" applyBorder="1" applyAlignment="1">
      <alignment horizontal="center"/>
    </xf>
    <xf numFmtId="41" fontId="8" fillId="0" borderId="33" xfId="2" applyFont="1" applyBorder="1"/>
    <xf numFmtId="0" fontId="8" fillId="0" borderId="33" xfId="1" applyFont="1" applyBorder="1" applyAlignment="1"/>
    <xf numFmtId="0" fontId="8" fillId="0" borderId="34" xfId="1" applyFont="1" applyBorder="1"/>
    <xf numFmtId="0" fontId="8" fillId="0" borderId="35" xfId="1" applyFont="1" applyBorder="1"/>
    <xf numFmtId="0" fontId="9" fillId="0" borderId="24" xfId="1" applyFont="1" applyBorder="1" applyAlignment="1">
      <alignment vertical="top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5" fillId="0" borderId="9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36" fillId="0" borderId="0" xfId="1" applyNumberFormat="1" applyFont="1" applyFill="1" applyBorder="1" applyAlignment="1">
      <alignment horizontal="left" vertical="top"/>
    </xf>
    <xf numFmtId="0" fontId="27" fillId="0" borderId="18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27" fillId="0" borderId="24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9" fillId="0" borderId="19" xfId="0" applyFont="1" applyBorder="1" applyAlignment="1">
      <alignment horizontal="left" indent="1"/>
    </xf>
    <xf numFmtId="0" fontId="27" fillId="0" borderId="19" xfId="0" applyFont="1" applyBorder="1" applyAlignment="1">
      <alignment horizontal="left" indent="1"/>
    </xf>
    <xf numFmtId="9" fontId="27" fillId="0" borderId="19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0" fontId="9" fillId="0" borderId="21" xfId="0" applyFont="1" applyBorder="1" applyAlignment="1">
      <alignment horizontal="left" indent="1"/>
    </xf>
    <xf numFmtId="0" fontId="27" fillId="0" borderId="22" xfId="0" applyFont="1" applyBorder="1" applyAlignment="1">
      <alignment horizontal="left" indent="1"/>
    </xf>
    <xf numFmtId="0" fontId="27" fillId="0" borderId="23" xfId="0" applyFont="1" applyBorder="1" applyAlignment="1">
      <alignment horizontal="left" indent="1"/>
    </xf>
    <xf numFmtId="0" fontId="28" fillId="0" borderId="17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41" fontId="31" fillId="0" borderId="9" xfId="2" applyNumberFormat="1" applyFont="1" applyBorder="1" applyAlignment="1">
      <alignment horizontal="center"/>
    </xf>
    <xf numFmtId="41" fontId="31" fillId="0" borderId="10" xfId="2" applyNumberFormat="1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41" fontId="31" fillId="0" borderId="9" xfId="2" applyNumberFormat="1" applyFont="1" applyBorder="1" applyAlignment="1"/>
    <xf numFmtId="41" fontId="31" fillId="0" borderId="10" xfId="2" applyNumberFormat="1" applyFont="1" applyBorder="1" applyAlignment="1"/>
    <xf numFmtId="41" fontId="31" fillId="0" borderId="9" xfId="2" applyNumberFormat="1" applyFont="1" applyBorder="1" applyAlignment="1">
      <alignment horizontal="right"/>
    </xf>
    <xf numFmtId="41" fontId="31" fillId="0" borderId="10" xfId="2" applyNumberFormat="1" applyFont="1" applyBorder="1" applyAlignment="1">
      <alignment horizontal="right"/>
    </xf>
    <xf numFmtId="41" fontId="30" fillId="0" borderId="9" xfId="2" applyNumberFormat="1" applyFont="1" applyBorder="1" applyAlignment="1">
      <alignment horizontal="right"/>
    </xf>
    <xf numFmtId="41" fontId="30" fillId="0" borderId="10" xfId="2" applyNumberFormat="1" applyFont="1" applyBorder="1" applyAlignment="1">
      <alignment horizontal="right"/>
    </xf>
    <xf numFmtId="41" fontId="30" fillId="0" borderId="9" xfId="2" applyNumberFormat="1" applyFont="1" applyBorder="1" applyAlignment="1">
      <alignment horizontal="center"/>
    </xf>
    <xf numFmtId="41" fontId="30" fillId="0" borderId="10" xfId="2" applyNumberFormat="1" applyFont="1" applyBorder="1" applyAlignment="1">
      <alignment horizontal="center"/>
    </xf>
    <xf numFmtId="3" fontId="8" fillId="0" borderId="9" xfId="0" applyNumberFormat="1" applyFont="1" applyBorder="1" applyAlignment="1"/>
    <xf numFmtId="3" fontId="8" fillId="0" borderId="10" xfId="0" applyNumberFormat="1" applyFont="1" applyBorder="1" applyAlignment="1"/>
    <xf numFmtId="0" fontId="31" fillId="0" borderId="24" xfId="0" applyFont="1" applyBorder="1" applyAlignment="1">
      <alignment horizontal="right"/>
    </xf>
    <xf numFmtId="0" fontId="31" fillId="0" borderId="22" xfId="0" applyFont="1" applyBorder="1" applyAlignment="1">
      <alignment horizontal="right"/>
    </xf>
    <xf numFmtId="3" fontId="31" fillId="0" borderId="21" xfId="0" applyNumberFormat="1" applyFont="1" applyBorder="1" applyAlignment="1"/>
    <xf numFmtId="3" fontId="31" fillId="0" borderId="25" xfId="0" applyNumberFormat="1" applyFont="1" applyBorder="1" applyAlignment="1"/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41" fontId="30" fillId="0" borderId="14" xfId="2" applyFont="1" applyBorder="1" applyAlignment="1">
      <alignment horizontal="center"/>
    </xf>
    <xf numFmtId="41" fontId="30" fillId="0" borderId="15" xfId="2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41" fontId="9" fillId="0" borderId="9" xfId="2" applyNumberFormat="1" applyFont="1" applyBorder="1" applyAlignment="1">
      <alignment horizontal="right"/>
    </xf>
    <xf numFmtId="41" fontId="9" fillId="0" borderId="10" xfId="2" applyNumberFormat="1" applyFont="1" applyBorder="1" applyAlignment="1">
      <alignment horizontal="right"/>
    </xf>
    <xf numFmtId="41" fontId="10" fillId="0" borderId="9" xfId="2" applyNumberFormat="1" applyFont="1" applyBorder="1" applyAlignment="1">
      <alignment horizontal="right"/>
    </xf>
    <xf numFmtId="41" fontId="10" fillId="0" borderId="10" xfId="2" applyNumberFormat="1" applyFont="1" applyBorder="1" applyAlignment="1">
      <alignment horizontal="right"/>
    </xf>
    <xf numFmtId="41" fontId="9" fillId="0" borderId="9" xfId="2" applyNumberFormat="1" applyFont="1" applyBorder="1" applyAlignment="1">
      <alignment horizontal="center"/>
    </xf>
    <xf numFmtId="41" fontId="9" fillId="0" borderId="10" xfId="2" applyNumberFormat="1" applyFont="1" applyBorder="1" applyAlignment="1">
      <alignment horizontal="center"/>
    </xf>
    <xf numFmtId="0" fontId="9" fillId="0" borderId="17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29" xfId="0" applyFont="1" applyBorder="1" applyAlignment="1">
      <alignment horizontal="left" wrapText="1"/>
    </xf>
    <xf numFmtId="0" fontId="9" fillId="0" borderId="1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1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8" fillId="0" borderId="0" xfId="0" applyNumberFormat="1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9" fontId="9" fillId="0" borderId="19" xfId="0" applyNumberFormat="1" applyFont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2" xfId="0" applyFont="1" applyBorder="1" applyAlignment="1">
      <alignment horizontal="left" indent="1"/>
    </xf>
    <xf numFmtId="0" fontId="9" fillId="0" borderId="23" xfId="0" applyFont="1" applyBorder="1" applyAlignment="1">
      <alignment horizontal="left" indent="1"/>
    </xf>
    <xf numFmtId="41" fontId="10" fillId="0" borderId="9" xfId="2" applyNumberFormat="1" applyFont="1" applyBorder="1" applyAlignment="1"/>
    <xf numFmtId="41" fontId="10" fillId="0" borderId="10" xfId="2" applyNumberFormat="1" applyFont="1" applyBorder="1" applyAlignment="1"/>
    <xf numFmtId="41" fontId="10" fillId="0" borderId="9" xfId="2" applyNumberFormat="1" applyFont="1" applyBorder="1" applyAlignment="1">
      <alignment horizontal="center"/>
    </xf>
    <xf numFmtId="41" fontId="10" fillId="0" borderId="10" xfId="2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1" fontId="10" fillId="0" borderId="9" xfId="5" applyNumberFormat="1" applyFont="1" applyBorder="1" applyAlignment="1">
      <alignment horizontal="center"/>
    </xf>
    <xf numFmtId="41" fontId="10" fillId="0" borderId="10" xfId="5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41" fontId="9" fillId="0" borderId="14" xfId="2" applyFont="1" applyBorder="1" applyAlignment="1">
      <alignment horizontal="center"/>
    </xf>
    <xf numFmtId="41" fontId="9" fillId="0" borderId="15" xfId="2" applyFont="1" applyBorder="1" applyAlignment="1">
      <alignment horizontal="center"/>
    </xf>
    <xf numFmtId="0" fontId="10" fillId="0" borderId="24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3" fontId="10" fillId="0" borderId="21" xfId="0" applyNumberFormat="1" applyFont="1" applyBorder="1" applyAlignment="1"/>
    <xf numFmtId="3" fontId="10" fillId="0" borderId="25" xfId="0" applyNumberFormat="1" applyFont="1" applyBorder="1" applyAlignment="1"/>
    <xf numFmtId="0" fontId="38" fillId="0" borderId="26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41" fontId="9" fillId="0" borderId="28" xfId="2" applyNumberFormat="1" applyFont="1" applyBorder="1" applyAlignment="1">
      <alignment horizontal="center"/>
    </xf>
    <xf numFmtId="41" fontId="9" fillId="0" borderId="44" xfId="2" applyNumberFormat="1" applyFont="1" applyBorder="1" applyAlignment="1">
      <alignment horizontal="center"/>
    </xf>
    <xf numFmtId="41" fontId="9" fillId="0" borderId="26" xfId="2" applyNumberFormat="1" applyFont="1" applyBorder="1" applyAlignment="1">
      <alignment horizontal="center"/>
    </xf>
    <xf numFmtId="41" fontId="9" fillId="0" borderId="16" xfId="2" applyNumberFormat="1" applyFont="1" applyBorder="1" applyAlignment="1">
      <alignment horizontal="center"/>
    </xf>
    <xf numFmtId="41" fontId="9" fillId="0" borderId="34" xfId="2" applyNumberFormat="1" applyFont="1" applyBorder="1" applyAlignment="1">
      <alignment horizontal="center"/>
    </xf>
    <xf numFmtId="41" fontId="9" fillId="0" borderId="35" xfId="2" applyNumberFormat="1" applyFont="1" applyBorder="1" applyAlignment="1">
      <alignment horizontal="center"/>
    </xf>
    <xf numFmtId="41" fontId="10" fillId="0" borderId="4" xfId="2" applyNumberFormat="1" applyFont="1" applyBorder="1" applyAlignment="1"/>
    <xf numFmtId="41" fontId="10" fillId="0" borderId="5" xfId="2" applyNumberFormat="1" applyFont="1" applyBorder="1" applyAlignment="1"/>
    <xf numFmtId="0" fontId="8" fillId="0" borderId="24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41" fontId="10" fillId="0" borderId="21" xfId="1" applyNumberFormat="1" applyFont="1" applyBorder="1" applyAlignment="1">
      <alignment horizontal="center" vertical="center"/>
    </xf>
    <xf numFmtId="41" fontId="10" fillId="0" borderId="22" xfId="1" applyNumberFormat="1" applyFont="1" applyBorder="1" applyAlignment="1">
      <alignment horizontal="center" vertical="center"/>
    </xf>
    <xf numFmtId="41" fontId="10" fillId="0" borderId="23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35" fillId="0" borderId="0" xfId="1" applyFont="1" applyBorder="1" applyAlignment="1">
      <alignment horizontal="center"/>
    </xf>
    <xf numFmtId="0" fontId="35" fillId="0" borderId="10" xfId="1" applyFont="1" applyBorder="1" applyAlignment="1">
      <alignment horizontal="center"/>
    </xf>
    <xf numFmtId="0" fontId="10" fillId="0" borderId="24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9" fillId="0" borderId="11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10" fillId="0" borderId="1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8" fillId="0" borderId="26" xfId="1" applyFont="1" applyBorder="1" applyAlignment="1">
      <alignment horizontal="center" vertical="center"/>
    </xf>
    <xf numFmtId="0" fontId="38" fillId="0" borderId="12" xfId="1" quotePrefix="1" applyFont="1" applyBorder="1" applyAlignment="1">
      <alignment horizontal="center" vertical="center"/>
    </xf>
    <xf numFmtId="0" fontId="38" fillId="0" borderId="34" xfId="1" quotePrefix="1" applyFont="1" applyBorder="1" applyAlignment="1">
      <alignment horizontal="center" vertical="center"/>
    </xf>
    <xf numFmtId="0" fontId="38" fillId="0" borderId="33" xfId="1" quotePrefix="1" applyFont="1" applyBorder="1" applyAlignment="1">
      <alignment horizontal="center" vertical="center"/>
    </xf>
    <xf numFmtId="0" fontId="38" fillId="0" borderId="26" xfId="2" applyNumberFormat="1" applyFont="1" applyBorder="1" applyAlignment="1">
      <alignment horizontal="center"/>
    </xf>
    <xf numFmtId="0" fontId="38" fillId="0" borderId="13" xfId="2" applyNumberFormat="1" applyFont="1" applyBorder="1" applyAlignment="1">
      <alignment horizontal="center"/>
    </xf>
    <xf numFmtId="0" fontId="38" fillId="0" borderId="34" xfId="2" applyNumberFormat="1" applyFont="1" applyBorder="1" applyAlignment="1">
      <alignment horizontal="center"/>
    </xf>
    <xf numFmtId="0" fontId="38" fillId="0" borderId="32" xfId="2" applyNumberFormat="1" applyFont="1" applyBorder="1" applyAlignment="1">
      <alignment horizontal="center"/>
    </xf>
    <xf numFmtId="41" fontId="38" fillId="0" borderId="28" xfId="2" applyFont="1" applyBorder="1" applyAlignment="1">
      <alignment horizontal="center"/>
    </xf>
    <xf numFmtId="41" fontId="38" fillId="0" borderId="44" xfId="2" applyFont="1" applyBorder="1" applyAlignment="1">
      <alignment horizontal="center"/>
    </xf>
    <xf numFmtId="41" fontId="38" fillId="0" borderId="48" xfId="1" applyNumberFormat="1" applyFont="1" applyBorder="1" applyAlignment="1">
      <alignment horizontal="center"/>
    </xf>
    <xf numFmtId="41" fontId="38" fillId="0" borderId="49" xfId="1" applyNumberFormat="1" applyFont="1" applyBorder="1" applyAlignment="1">
      <alignment horizont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9" fillId="0" borderId="10" xfId="1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wrapText="1"/>
    </xf>
    <xf numFmtId="0" fontId="9" fillId="0" borderId="10" xfId="1" applyFont="1" applyFill="1" applyBorder="1" applyAlignment="1">
      <alignment horizontal="left" wrapText="1"/>
    </xf>
    <xf numFmtId="0" fontId="8" fillId="0" borderId="0" xfId="1" applyFont="1" applyBorder="1" applyAlignment="1">
      <alignment wrapText="1"/>
    </xf>
    <xf numFmtId="0" fontId="8" fillId="0" borderId="10" xfId="1" applyFont="1" applyBorder="1" applyAlignment="1">
      <alignment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25" fillId="0" borderId="46" xfId="1" applyFont="1" applyBorder="1" applyAlignment="1">
      <alignment horizontal="center" vertical="top" wrapText="1"/>
    </xf>
    <xf numFmtId="0" fontId="25" fillId="0" borderId="45" xfId="1" applyFont="1" applyBorder="1" applyAlignment="1">
      <alignment horizontal="center" vertical="top" wrapText="1"/>
    </xf>
    <xf numFmtId="0" fontId="25" fillId="0" borderId="47" xfId="1" applyFont="1" applyBorder="1" applyAlignment="1">
      <alignment horizontal="center" vertical="top" wrapText="1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24" fillId="0" borderId="1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29" xfId="1" applyFont="1" applyBorder="1" applyAlignment="1">
      <alignment horizontal="left" vertical="top" wrapText="1"/>
    </xf>
    <xf numFmtId="0" fontId="9" fillId="0" borderId="21" xfId="1" applyFont="1" applyBorder="1" applyAlignment="1">
      <alignment horizontal="left" wrapText="1"/>
    </xf>
    <xf numFmtId="0" fontId="9" fillId="0" borderId="22" xfId="1" quotePrefix="1" applyFont="1" applyBorder="1" applyAlignment="1">
      <alignment horizontal="left" wrapText="1"/>
    </xf>
    <xf numFmtId="0" fontId="9" fillId="0" borderId="23" xfId="1" quotePrefix="1" applyFont="1" applyBorder="1" applyAlignment="1">
      <alignment horizontal="left" wrapText="1"/>
    </xf>
    <xf numFmtId="164" fontId="8" fillId="0" borderId="0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1" xfId="1" applyFont="1" applyBorder="1" applyAlignment="1">
      <alignment horizontal="left" vertical="top" wrapText="1"/>
    </xf>
    <xf numFmtId="0" fontId="9" fillId="0" borderId="22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9" fontId="9" fillId="0" borderId="21" xfId="1" applyNumberFormat="1" applyFont="1" applyBorder="1" applyAlignment="1">
      <alignment horizontal="right" vertical="top"/>
    </xf>
    <xf numFmtId="9" fontId="9" fillId="0" borderId="25" xfId="1" applyNumberFormat="1" applyFont="1" applyBorder="1" applyAlignment="1">
      <alignment horizontal="right" vertical="top"/>
    </xf>
    <xf numFmtId="0" fontId="9" fillId="0" borderId="21" xfId="1" applyFont="1" applyBorder="1" applyAlignment="1">
      <alignment horizontal="left"/>
    </xf>
    <xf numFmtId="0" fontId="9" fillId="0" borderId="22" xfId="1" applyFont="1" applyBorder="1" applyAlignment="1">
      <alignment horizontal="left"/>
    </xf>
    <xf numFmtId="0" fontId="9" fillId="0" borderId="23" xfId="1" applyFont="1" applyBorder="1" applyAlignment="1">
      <alignment horizontal="left"/>
    </xf>
    <xf numFmtId="3" fontId="9" fillId="0" borderId="21" xfId="1" applyNumberFormat="1" applyFont="1" applyBorder="1" applyAlignment="1">
      <alignment horizontal="right"/>
    </xf>
    <xf numFmtId="3" fontId="9" fillId="0" borderId="25" xfId="1" applyNumberFormat="1" applyFont="1" applyBorder="1" applyAlignment="1">
      <alignment horizontal="right"/>
    </xf>
    <xf numFmtId="165" fontId="9" fillId="0" borderId="21" xfId="3" applyNumberFormat="1" applyFont="1" applyBorder="1" applyAlignment="1">
      <alignment horizontal="right"/>
    </xf>
    <xf numFmtId="165" fontId="9" fillId="0" borderId="25" xfId="3" applyNumberFormat="1" applyFont="1" applyBorder="1" applyAlignment="1">
      <alignment horizontal="right"/>
    </xf>
    <xf numFmtId="9" fontId="9" fillId="0" borderId="21" xfId="1" applyNumberFormat="1" applyFont="1" applyBorder="1" applyAlignment="1">
      <alignment horizontal="right"/>
    </xf>
    <xf numFmtId="9" fontId="9" fillId="0" borderId="25" xfId="1" applyNumberFormat="1" applyFont="1" applyBorder="1" applyAlignment="1">
      <alignment horizontal="right"/>
    </xf>
    <xf numFmtId="41" fontId="14" fillId="0" borderId="9" xfId="2" applyNumberFormat="1" applyFont="1" applyBorder="1" applyAlignment="1">
      <alignment horizontal="center"/>
    </xf>
    <xf numFmtId="41" fontId="14" fillId="0" borderId="10" xfId="2" applyNumberFormat="1" applyFont="1" applyBorder="1" applyAlignment="1">
      <alignment horizontal="center"/>
    </xf>
    <xf numFmtId="41" fontId="17" fillId="0" borderId="9" xfId="5" applyNumberFormat="1" applyFont="1" applyBorder="1" applyAlignment="1">
      <alignment horizontal="center"/>
    </xf>
    <xf numFmtId="41" fontId="17" fillId="0" borderId="10" xfId="5" applyNumberFormat="1" applyFont="1" applyBorder="1" applyAlignment="1">
      <alignment horizontal="center"/>
    </xf>
    <xf numFmtId="41" fontId="17" fillId="0" borderId="9" xfId="2" applyNumberFormat="1" applyFont="1" applyBorder="1" applyAlignment="1">
      <alignment horizontal="center"/>
    </xf>
    <xf numFmtId="41" fontId="17" fillId="0" borderId="10" xfId="2" applyNumberFormat="1" applyFont="1" applyBorder="1" applyAlignment="1">
      <alignment horizontal="center"/>
    </xf>
    <xf numFmtId="3" fontId="4" fillId="0" borderId="9" xfId="1" applyNumberFormat="1" applyFont="1" applyBorder="1" applyAlignment="1"/>
    <xf numFmtId="3" fontId="4" fillId="0" borderId="10" xfId="1" applyNumberFormat="1" applyFont="1" applyBorder="1" applyAlignment="1"/>
    <xf numFmtId="3" fontId="4" fillId="0" borderId="4" xfId="1" applyNumberFormat="1" applyFont="1" applyBorder="1" applyAlignment="1"/>
    <xf numFmtId="3" fontId="4" fillId="0" borderId="5" xfId="1" applyNumberFormat="1" applyFont="1" applyBorder="1" applyAlignment="1"/>
    <xf numFmtId="3" fontId="4" fillId="0" borderId="14" xfId="1" applyNumberFormat="1" applyFont="1" applyBorder="1" applyAlignment="1"/>
    <xf numFmtId="3" fontId="4" fillId="0" borderId="15" xfId="1" applyNumberFormat="1" applyFont="1" applyBorder="1" applyAlignment="1"/>
    <xf numFmtId="0" fontId="21" fillId="0" borderId="0" xfId="1" applyFont="1" applyBorder="1" applyAlignment="1">
      <alignment horizontal="center"/>
    </xf>
    <xf numFmtId="0" fontId="21" fillId="0" borderId="10" xfId="1" applyFont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21" fillId="0" borderId="15" xfId="1" applyFont="1" applyBorder="1" applyAlignment="1">
      <alignment horizontal="center"/>
    </xf>
    <xf numFmtId="0" fontId="17" fillId="0" borderId="24" xfId="1" applyFont="1" applyBorder="1" applyAlignment="1">
      <alignment horizontal="right"/>
    </xf>
    <xf numFmtId="0" fontId="17" fillId="0" borderId="22" xfId="1" applyFont="1" applyBorder="1" applyAlignment="1">
      <alignment horizontal="right"/>
    </xf>
    <xf numFmtId="3" fontId="17" fillId="0" borderId="21" xfId="1" applyNumberFormat="1" applyFont="1" applyBorder="1" applyAlignment="1"/>
    <xf numFmtId="3" fontId="17" fillId="0" borderId="25" xfId="1" applyNumberFormat="1" applyFont="1" applyBorder="1" applyAlignment="1"/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41" fontId="17" fillId="0" borderId="9" xfId="2" applyNumberFormat="1" applyFont="1" applyBorder="1" applyAlignment="1">
      <alignment horizontal="right" wrapText="1"/>
    </xf>
    <xf numFmtId="41" fontId="17" fillId="0" borderId="10" xfId="2" applyNumberFormat="1" applyFont="1" applyBorder="1" applyAlignment="1">
      <alignment horizontal="right" wrapText="1"/>
    </xf>
    <xf numFmtId="41" fontId="17" fillId="0" borderId="9" xfId="2" applyNumberFormat="1" applyFont="1" applyBorder="1" applyAlignment="1">
      <alignment horizontal="right"/>
    </xf>
    <xf numFmtId="41" fontId="17" fillId="0" borderId="10" xfId="2" applyNumberFormat="1" applyFont="1" applyBorder="1" applyAlignment="1">
      <alignment horizontal="right"/>
    </xf>
    <xf numFmtId="41" fontId="14" fillId="0" borderId="9" xfId="2" applyNumberFormat="1" applyFont="1" applyBorder="1" applyAlignment="1">
      <alignment horizontal="right"/>
    </xf>
    <xf numFmtId="41" fontId="14" fillId="0" borderId="10" xfId="2" applyNumberFormat="1" applyFont="1" applyBorder="1" applyAlignment="1">
      <alignment horizontal="right"/>
    </xf>
    <xf numFmtId="0" fontId="15" fillId="0" borderId="18" xfId="1" applyFont="1" applyBorder="1" applyAlignment="1">
      <alignment horizontal="left"/>
    </xf>
    <xf numFmtId="0" fontId="15" fillId="0" borderId="19" xfId="1" applyFont="1" applyBorder="1" applyAlignment="1">
      <alignment horizontal="left"/>
    </xf>
    <xf numFmtId="0" fontId="15" fillId="0" borderId="20" xfId="1" applyFont="1" applyBorder="1" applyAlignment="1">
      <alignment horizontal="left"/>
    </xf>
    <xf numFmtId="0" fontId="16" fillId="0" borderId="17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/>
    </xf>
    <xf numFmtId="0" fontId="15" fillId="0" borderId="28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15" fillId="0" borderId="22" xfId="1" applyFont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41" fontId="17" fillId="0" borderId="9" xfId="2" applyNumberFormat="1" applyFont="1" applyBorder="1" applyAlignment="1"/>
    <xf numFmtId="41" fontId="17" fillId="0" borderId="10" xfId="2" applyNumberFormat="1" applyFont="1" applyBorder="1" applyAlignment="1"/>
    <xf numFmtId="0" fontId="15" fillId="0" borderId="24" xfId="1" applyFont="1" applyBorder="1" applyAlignment="1">
      <alignment horizontal="left"/>
    </xf>
    <xf numFmtId="0" fontId="15" fillId="0" borderId="22" xfId="1" applyFont="1" applyBorder="1" applyAlignment="1">
      <alignment horizontal="left"/>
    </xf>
    <xf numFmtId="0" fontId="15" fillId="0" borderId="23" xfId="1" applyFont="1" applyBorder="1" applyAlignment="1">
      <alignment horizontal="left"/>
    </xf>
    <xf numFmtId="0" fontId="14" fillId="0" borderId="21" xfId="1" quotePrefix="1" applyFont="1" applyBorder="1" applyAlignment="1">
      <alignment horizontal="left" wrapText="1" indent="1"/>
    </xf>
    <xf numFmtId="0" fontId="15" fillId="0" borderId="22" xfId="1" applyFont="1" applyBorder="1" applyAlignment="1">
      <alignment horizontal="left" wrapText="1" indent="1"/>
    </xf>
    <xf numFmtId="0" fontId="15" fillId="0" borderId="23" xfId="1" applyFont="1" applyBorder="1" applyAlignment="1">
      <alignment horizontal="left" wrapText="1" indent="1"/>
    </xf>
    <xf numFmtId="165" fontId="14" fillId="0" borderId="21" xfId="3" applyNumberFormat="1" applyFont="1" applyBorder="1" applyAlignment="1">
      <alignment horizontal="right"/>
    </xf>
    <xf numFmtId="165" fontId="14" fillId="0" borderId="25" xfId="3" applyNumberFormat="1" applyFont="1" applyBorder="1" applyAlignment="1">
      <alignment horizontal="right"/>
    </xf>
    <xf numFmtId="0" fontId="14" fillId="0" borderId="19" xfId="1" applyFont="1" applyBorder="1" applyAlignment="1">
      <alignment horizontal="left" indent="1"/>
    </xf>
    <xf numFmtId="0" fontId="15" fillId="0" borderId="19" xfId="1" applyFont="1" applyBorder="1" applyAlignment="1">
      <alignment horizontal="left" indent="1"/>
    </xf>
    <xf numFmtId="9" fontId="15" fillId="0" borderId="19" xfId="1" applyNumberFormat="1" applyFont="1" applyBorder="1" applyAlignment="1">
      <alignment horizontal="center"/>
    </xf>
    <xf numFmtId="3" fontId="14" fillId="0" borderId="19" xfId="1" applyNumberFormat="1" applyFont="1" applyBorder="1" applyAlignment="1">
      <alignment horizontal="right"/>
    </xf>
    <xf numFmtId="3" fontId="14" fillId="0" borderId="20" xfId="1" applyNumberFormat="1" applyFont="1" applyBorder="1" applyAlignment="1">
      <alignment horizontal="right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15" fillId="0" borderId="18" xfId="1" applyFont="1" applyBorder="1" applyAlignment="1">
      <alignment horizontal="center"/>
    </xf>
    <xf numFmtId="0" fontId="15" fillId="0" borderId="2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3" fillId="0" borderId="9" xfId="1" applyFont="1" applyBorder="1" applyAlignment="1">
      <alignment horizontal="center" vertical="top" wrapText="1"/>
    </xf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9" fillId="0" borderId="21" xfId="1" quotePrefix="1" applyFont="1" applyBorder="1" applyAlignment="1">
      <alignment horizontal="left" wrapText="1"/>
    </xf>
    <xf numFmtId="0" fontId="8" fillId="0" borderId="23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top" wrapText="1"/>
    </xf>
    <xf numFmtId="0" fontId="9" fillId="0" borderId="29" xfId="1" applyFont="1" applyBorder="1" applyAlignment="1">
      <alignment horizontal="left" vertical="top" wrapText="1"/>
    </xf>
    <xf numFmtId="0" fontId="10" fillId="0" borderId="2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35" fillId="0" borderId="29" xfId="1" applyFont="1" applyBorder="1" applyAlignment="1">
      <alignment horizontal="center"/>
    </xf>
    <xf numFmtId="0" fontId="25" fillId="0" borderId="37" xfId="1" applyFont="1" applyBorder="1" applyAlignment="1">
      <alignment horizontal="center" vertical="top" wrapText="1"/>
    </xf>
    <xf numFmtId="0" fontId="25" fillId="0" borderId="30" xfId="1" applyFont="1" applyBorder="1" applyAlignment="1">
      <alignment horizontal="center" vertical="top" wrapText="1"/>
    </xf>
    <xf numFmtId="0" fontId="25" fillId="0" borderId="36" xfId="1" applyFont="1" applyBorder="1" applyAlignment="1">
      <alignment horizontal="center" vertical="top" wrapText="1"/>
    </xf>
    <xf numFmtId="0" fontId="24" fillId="0" borderId="26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9" fillId="0" borderId="29" xfId="1" applyFont="1" applyFill="1" applyBorder="1" applyAlignment="1">
      <alignment horizontal="left"/>
    </xf>
    <xf numFmtId="0" fontId="8" fillId="0" borderId="13" xfId="1" applyFont="1" applyBorder="1" applyAlignment="1">
      <alignment horizontal="left" vertical="top" wrapText="1"/>
    </xf>
    <xf numFmtId="0" fontId="9" fillId="0" borderId="29" xfId="1" applyFont="1" applyFill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29" xfId="1" applyFont="1" applyBorder="1" applyAlignment="1">
      <alignment horizontal="left" wrapText="1"/>
    </xf>
    <xf numFmtId="0" fontId="9" fillId="0" borderId="0" xfId="1" applyFont="1" applyFill="1" applyBorder="1" applyAlignment="1">
      <alignment horizontal="left" vertical="top"/>
    </xf>
    <xf numFmtId="0" fontId="9" fillId="0" borderId="29" xfId="1" applyFont="1" applyFill="1" applyBorder="1" applyAlignment="1">
      <alignment horizontal="left" vertical="top"/>
    </xf>
    <xf numFmtId="41" fontId="38" fillId="0" borderId="28" xfId="1" applyNumberFormat="1" applyFont="1" applyBorder="1" applyAlignment="1">
      <alignment horizontal="center"/>
    </xf>
    <xf numFmtId="41" fontId="38" fillId="0" borderId="44" xfId="1" applyNumberFormat="1" applyFont="1" applyBorder="1" applyAlignment="1">
      <alignment horizontal="center"/>
    </xf>
    <xf numFmtId="0" fontId="9" fillId="0" borderId="26" xfId="1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41" fontId="10" fillId="0" borderId="4" xfId="2" applyNumberFormat="1" applyFont="1" applyBorder="1" applyAlignment="1">
      <alignment horizontal="center"/>
    </xf>
    <xf numFmtId="41" fontId="10" fillId="0" borderId="5" xfId="2" applyNumberFormat="1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8" fillId="0" borderId="34" xfId="0" applyFont="1" applyBorder="1" applyAlignment="1">
      <alignment horizontal="center"/>
    </xf>
    <xf numFmtId="0" fontId="38" fillId="0" borderId="32" xfId="0" applyFont="1" applyBorder="1" applyAlignment="1">
      <alignment horizontal="center"/>
    </xf>
    <xf numFmtId="41" fontId="38" fillId="0" borderId="28" xfId="2" applyNumberFormat="1" applyFont="1" applyBorder="1" applyAlignment="1">
      <alignment horizontal="center"/>
    </xf>
    <xf numFmtId="41" fontId="38" fillId="0" borderId="44" xfId="2" applyNumberFormat="1" applyFont="1" applyBorder="1" applyAlignment="1">
      <alignment horizontal="center"/>
    </xf>
    <xf numFmtId="3" fontId="40" fillId="0" borderId="26" xfId="0" applyNumberFormat="1" applyFont="1" applyBorder="1" applyAlignment="1">
      <alignment horizontal="center"/>
    </xf>
    <xf numFmtId="3" fontId="40" fillId="0" borderId="16" xfId="0" applyNumberFormat="1" applyFont="1" applyBorder="1" applyAlignment="1">
      <alignment horizontal="center"/>
    </xf>
    <xf numFmtId="3" fontId="40" fillId="0" borderId="34" xfId="0" applyNumberFormat="1" applyFont="1" applyBorder="1" applyAlignment="1">
      <alignment horizontal="center"/>
    </xf>
    <xf numFmtId="3" fontId="40" fillId="0" borderId="35" xfId="0" applyNumberFormat="1" applyFont="1" applyBorder="1" applyAlignment="1">
      <alignment horizontal="center"/>
    </xf>
    <xf numFmtId="0" fontId="10" fillId="0" borderId="9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5" fillId="0" borderId="0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64" fontId="13" fillId="0" borderId="0" xfId="1" applyNumberFormat="1" applyFont="1" applyBorder="1" applyAlignment="1">
      <alignment horizontal="left"/>
    </xf>
    <xf numFmtId="0" fontId="3" fillId="0" borderId="10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top" wrapText="1"/>
    </xf>
  </cellXfs>
  <cellStyles count="6">
    <cellStyle name="Comma" xfId="4" builtinId="3"/>
    <cellStyle name="Comma [0]" xfId="5" builtinId="6"/>
    <cellStyle name="Comma [0] 2" xfId="2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bby/RKA/RKA%20PERUBAHAN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DPPA"/>
      <sheetName val="RKPA SKPD"/>
      <sheetName val="RKPA SKPD 1"/>
      <sheetName val="RKPA 2.1"/>
      <sheetName val="Rekab Belanja"/>
      <sheetName val="RKPA 2.2"/>
      <sheetName val="2,2,1 Air"/>
      <sheetName val="2,2,1 Tata Keu"/>
      <sheetName val="2,2,1 ATK"/>
      <sheetName val="2,2,1 Cetak"/>
      <sheetName val="2,2,1 Instalasi Listr"/>
      <sheetName val="2,2,1 Alat Kantor"/>
      <sheetName val="2,2,1 Koran"/>
      <sheetName val="2,2,1 Snack Makan"/>
      <sheetName val="2,2,1 Kebersihan"/>
      <sheetName val="2,2,1 Pemeliharaan Gdg"/>
      <sheetName val="2,2,1 Lembur"/>
      <sheetName val="2,2,1 JPU"/>
      <sheetName val="2,2,1 Kendaraan"/>
      <sheetName val="2,2,1 Komputer"/>
      <sheetName val="2,2,1 Proyek Pakaian"/>
      <sheetName val="K3 RKA"/>
      <sheetName val="K3"/>
      <sheetName val="2,2,1 Proyek e-KTP"/>
      <sheetName val="Peroyek Kapasitas"/>
      <sheetName val="Peroyek Kapasitas (2)"/>
      <sheetName val="Paving"/>
      <sheetName val="2,2,1 Proyek Cap Building"/>
      <sheetName val="2.2.1. Rutin New (2)"/>
      <sheetName val="2.1"/>
      <sheetName val="DPA SKPD 2.2"/>
      <sheetName val="DPA GAJI"/>
      <sheetName val="Sheet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2">
          <cell r="A12" t="str">
            <v>WAKTU PELAKSANAAN</v>
          </cell>
        </row>
        <row r="32">
          <cell r="A32" t="str">
            <v>Menurut Program dan Kegiatan Satuan Kerja Perangkat Daerah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96"/>
  <sheetViews>
    <sheetView topLeftCell="A67" workbookViewId="0">
      <selection activeCell="R95" sqref="R95"/>
    </sheetView>
  </sheetViews>
  <sheetFormatPr defaultRowHeight="15"/>
  <cols>
    <col min="1" max="4" width="2.85546875" style="184" customWidth="1"/>
    <col min="5" max="5" width="7.42578125" style="184" customWidth="1"/>
    <col min="6" max="6" width="9.140625" style="184"/>
    <col min="7" max="7" width="3.85546875" style="184" customWidth="1"/>
    <col min="8" max="8" width="14.140625" style="184" customWidth="1"/>
    <col min="9" max="10" width="3" style="184" customWidth="1"/>
    <col min="11" max="11" width="2.28515625" style="184" customWidth="1"/>
    <col min="12" max="12" width="2.42578125" style="184" customWidth="1"/>
    <col min="13" max="14" width="3" style="184" customWidth="1"/>
    <col min="15" max="15" width="3.140625" style="184" customWidth="1"/>
    <col min="16" max="16" width="5" style="324" customWidth="1"/>
    <col min="17" max="17" width="3.85546875" style="184" customWidth="1"/>
    <col min="18" max="18" width="10.5703125" style="325" customWidth="1"/>
    <col min="19" max="19" width="5" style="184" customWidth="1"/>
    <col min="20" max="20" width="8.42578125" style="326" customWidth="1"/>
    <col min="21" max="22" width="9.140625" style="184"/>
    <col min="23" max="23" width="11.28515625" style="184" customWidth="1"/>
    <col min="24" max="16384" width="9.140625" style="184"/>
  </cols>
  <sheetData>
    <row r="1" spans="1:22" s="166" customFormat="1" ht="15.75">
      <c r="A1" s="794" t="s">
        <v>0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6"/>
      <c r="S1" s="797" t="s">
        <v>1</v>
      </c>
      <c r="T1" s="798"/>
    </row>
    <row r="2" spans="1:22" s="166" customFormat="1" ht="15.75">
      <c r="A2" s="801" t="s">
        <v>2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802"/>
      <c r="N2" s="802"/>
      <c r="O2" s="802"/>
      <c r="P2" s="802"/>
      <c r="Q2" s="802"/>
      <c r="R2" s="803"/>
      <c r="S2" s="799"/>
      <c r="T2" s="800"/>
    </row>
    <row r="3" spans="1:22" s="166" customFormat="1" ht="15.75">
      <c r="A3" s="804" t="s">
        <v>3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6"/>
      <c r="S3" s="807" t="s">
        <v>4</v>
      </c>
      <c r="T3" s="808"/>
    </row>
    <row r="4" spans="1:22" s="166" customFormat="1" ht="15.75">
      <c r="A4" s="801" t="s">
        <v>5</v>
      </c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3"/>
      <c r="S4" s="809"/>
      <c r="T4" s="810"/>
    </row>
    <row r="5" spans="1:22" s="166" customFormat="1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9"/>
      <c r="Q5" s="168"/>
      <c r="R5" s="170"/>
      <c r="S5" s="168"/>
      <c r="T5" s="171"/>
    </row>
    <row r="6" spans="1:22" s="166" customFormat="1">
      <c r="A6" s="172" t="s">
        <v>6</v>
      </c>
      <c r="B6" s="173"/>
      <c r="C6" s="173"/>
      <c r="D6" s="173"/>
      <c r="E6" s="173"/>
      <c r="F6" s="173"/>
      <c r="G6" s="173" t="s">
        <v>7</v>
      </c>
      <c r="H6" s="813" t="s">
        <v>253</v>
      </c>
      <c r="I6" s="813"/>
      <c r="J6" s="813"/>
      <c r="K6" s="510" t="s">
        <v>119</v>
      </c>
      <c r="L6" s="510"/>
      <c r="M6" s="510"/>
      <c r="N6" s="510"/>
      <c r="O6" s="510"/>
      <c r="P6" s="510"/>
      <c r="Q6" s="510"/>
      <c r="R6" s="510"/>
      <c r="S6" s="510"/>
      <c r="T6" s="339"/>
    </row>
    <row r="7" spans="1:22" s="166" customFormat="1">
      <c r="A7" s="172"/>
      <c r="B7" s="173"/>
      <c r="C7" s="173"/>
      <c r="D7" s="173"/>
      <c r="E7" s="173"/>
      <c r="F7" s="173"/>
      <c r="G7" s="173"/>
      <c r="H7" s="174"/>
      <c r="I7" s="173"/>
      <c r="J7" s="173"/>
      <c r="K7" s="173"/>
      <c r="L7" s="173"/>
      <c r="M7" s="173"/>
      <c r="N7" s="173"/>
      <c r="O7" s="175"/>
      <c r="P7" s="173"/>
      <c r="Q7" s="15"/>
      <c r="R7" s="173"/>
      <c r="S7" s="176"/>
      <c r="T7" s="177"/>
    </row>
    <row r="8" spans="1:22" s="166" customFormat="1">
      <c r="A8" s="172" t="s">
        <v>10</v>
      </c>
      <c r="B8" s="173"/>
      <c r="C8" s="173"/>
      <c r="D8" s="173"/>
      <c r="E8" s="173"/>
      <c r="F8" s="173"/>
      <c r="G8" s="173" t="s">
        <v>7</v>
      </c>
      <c r="H8" s="814" t="s">
        <v>120</v>
      </c>
      <c r="I8" s="814"/>
      <c r="J8" s="814"/>
      <c r="K8" s="179" t="s">
        <v>12</v>
      </c>
      <c r="L8" s="173"/>
      <c r="M8" s="173"/>
      <c r="N8" s="173"/>
      <c r="O8" s="175"/>
      <c r="P8" s="173"/>
      <c r="Q8" s="15"/>
      <c r="R8" s="173"/>
      <c r="S8" s="176"/>
      <c r="T8" s="177"/>
    </row>
    <row r="9" spans="1:22" s="166" customFormat="1">
      <c r="A9" s="172" t="s">
        <v>121</v>
      </c>
      <c r="B9" s="173"/>
      <c r="C9" s="173"/>
      <c r="D9" s="173"/>
      <c r="E9" s="173"/>
      <c r="F9" s="173"/>
      <c r="G9" s="173"/>
      <c r="H9" s="814" t="s">
        <v>122</v>
      </c>
      <c r="I9" s="814"/>
      <c r="J9" s="814"/>
      <c r="K9" s="179" t="s">
        <v>12</v>
      </c>
      <c r="L9" s="173"/>
      <c r="M9" s="173"/>
      <c r="N9" s="173"/>
      <c r="O9" s="175"/>
      <c r="P9" s="173"/>
      <c r="Q9" s="15"/>
      <c r="R9" s="173"/>
      <c r="S9" s="176"/>
      <c r="T9" s="177"/>
    </row>
    <row r="10" spans="1:22">
      <c r="A10" s="180" t="s">
        <v>14</v>
      </c>
      <c r="B10" s="181"/>
      <c r="C10" s="181"/>
      <c r="D10" s="181"/>
      <c r="E10" s="181"/>
      <c r="F10" s="181"/>
      <c r="G10" s="181" t="s">
        <v>7</v>
      </c>
      <c r="H10" s="514" t="s">
        <v>237</v>
      </c>
      <c r="I10" s="514"/>
      <c r="J10" s="514"/>
      <c r="K10" s="511" t="s">
        <v>259</v>
      </c>
      <c r="L10" s="511"/>
      <c r="M10" s="511"/>
      <c r="N10" s="511"/>
      <c r="O10" s="511"/>
      <c r="P10" s="512"/>
      <c r="Q10" s="511"/>
      <c r="R10" s="513"/>
      <c r="S10" s="511"/>
      <c r="T10" s="459"/>
    </row>
    <row r="11" spans="1:22" s="188" customFormat="1" ht="29.25" customHeight="1">
      <c r="A11" s="185" t="s">
        <v>17</v>
      </c>
      <c r="B11" s="186"/>
      <c r="C11" s="186"/>
      <c r="D11" s="186"/>
      <c r="E11" s="186"/>
      <c r="F11" s="186"/>
      <c r="G11" s="187" t="s">
        <v>7</v>
      </c>
      <c r="H11" s="815" t="s">
        <v>254</v>
      </c>
      <c r="I11" s="815"/>
      <c r="J11" s="815"/>
      <c r="K11" s="811" t="s">
        <v>238</v>
      </c>
      <c r="L11" s="811"/>
      <c r="M11" s="811"/>
      <c r="N11" s="811"/>
      <c r="O11" s="811"/>
      <c r="P11" s="811"/>
      <c r="Q11" s="811"/>
      <c r="R11" s="811"/>
      <c r="S11" s="811"/>
      <c r="T11" s="812"/>
      <c r="U11" s="186"/>
      <c r="V11" s="186"/>
    </row>
    <row r="12" spans="1:22" s="166" customFormat="1">
      <c r="A12" s="189" t="s">
        <v>20</v>
      </c>
      <c r="B12" s="190"/>
      <c r="C12" s="190"/>
      <c r="D12" s="190"/>
      <c r="E12" s="190"/>
      <c r="F12" s="190"/>
      <c r="G12" s="191" t="s">
        <v>7</v>
      </c>
      <c r="H12" s="192" t="s">
        <v>12</v>
      </c>
      <c r="I12" s="191"/>
      <c r="J12" s="191"/>
      <c r="K12" s="191"/>
      <c r="L12" s="191"/>
      <c r="M12" s="191"/>
      <c r="N12" s="191"/>
      <c r="O12" s="176"/>
      <c r="P12" s="193"/>
      <c r="Q12" s="176"/>
      <c r="R12" s="194"/>
      <c r="S12" s="176"/>
      <c r="T12" s="195"/>
    </row>
    <row r="13" spans="1:22" s="166" customFormat="1">
      <c r="A13" s="189" t="s">
        <v>21</v>
      </c>
      <c r="B13" s="190"/>
      <c r="C13" s="190"/>
      <c r="D13" s="190"/>
      <c r="E13" s="190"/>
      <c r="F13" s="190"/>
      <c r="G13" s="191" t="s">
        <v>7</v>
      </c>
      <c r="H13" s="524" t="s">
        <v>22</v>
      </c>
      <c r="I13" s="196"/>
      <c r="J13" s="196"/>
      <c r="K13" s="196"/>
      <c r="L13" s="196"/>
      <c r="M13" s="196"/>
      <c r="N13" s="196"/>
      <c r="O13" s="196"/>
      <c r="P13" s="193"/>
      <c r="Q13" s="176"/>
      <c r="R13" s="194"/>
      <c r="S13" s="176"/>
      <c r="T13" s="195"/>
    </row>
    <row r="14" spans="1:22" s="166" customFormat="1">
      <c r="A14" s="189" t="s">
        <v>23</v>
      </c>
      <c r="B14" s="190"/>
      <c r="C14" s="190"/>
      <c r="D14" s="190"/>
      <c r="E14" s="190"/>
      <c r="F14" s="190"/>
      <c r="G14" s="191" t="s">
        <v>7</v>
      </c>
      <c r="H14" s="196">
        <f>S19</f>
        <v>20000000</v>
      </c>
      <c r="I14" s="196"/>
      <c r="J14" s="197"/>
      <c r="K14" s="196"/>
      <c r="L14" s="196"/>
      <c r="M14" s="196"/>
      <c r="N14" s="196"/>
      <c r="O14" s="196"/>
      <c r="P14" s="193"/>
      <c r="Q14" s="176"/>
      <c r="R14" s="194"/>
      <c r="S14" s="176"/>
      <c r="T14" s="195"/>
    </row>
    <row r="15" spans="1:22" s="166" customFormat="1">
      <c r="A15" s="189" t="s">
        <v>24</v>
      </c>
      <c r="B15" s="190"/>
      <c r="C15" s="190"/>
      <c r="D15" s="190"/>
      <c r="E15" s="190"/>
      <c r="F15" s="190"/>
      <c r="G15" s="191" t="s">
        <v>7</v>
      </c>
      <c r="H15" s="535">
        <v>0</v>
      </c>
      <c r="I15" s="535"/>
      <c r="J15" s="535"/>
      <c r="K15" s="535"/>
      <c r="L15" s="535"/>
      <c r="M15" s="535"/>
      <c r="N15" s="535"/>
      <c r="O15" s="535"/>
      <c r="P15" s="193"/>
      <c r="Q15" s="176"/>
      <c r="R15" s="194"/>
      <c r="S15" s="176"/>
      <c r="T15" s="195"/>
    </row>
    <row r="16" spans="1:22">
      <c r="A16" s="788" t="s">
        <v>25</v>
      </c>
      <c r="B16" s="789"/>
      <c r="C16" s="789"/>
      <c r="D16" s="789"/>
      <c r="E16" s="789"/>
      <c r="F16" s="789"/>
      <c r="G16" s="789"/>
      <c r="H16" s="789"/>
      <c r="I16" s="789"/>
      <c r="J16" s="789"/>
      <c r="K16" s="789"/>
      <c r="L16" s="789"/>
      <c r="M16" s="789"/>
      <c r="N16" s="789"/>
      <c r="O16" s="789"/>
      <c r="P16" s="789"/>
      <c r="Q16" s="789"/>
      <c r="R16" s="789"/>
      <c r="S16" s="789"/>
      <c r="T16" s="790"/>
    </row>
    <row r="17" spans="1:23">
      <c r="A17" s="788" t="s">
        <v>26</v>
      </c>
      <c r="B17" s="789"/>
      <c r="C17" s="789"/>
      <c r="D17" s="789"/>
      <c r="E17" s="789"/>
      <c r="F17" s="789"/>
      <c r="G17" s="789"/>
      <c r="H17" s="791" t="s">
        <v>27</v>
      </c>
      <c r="I17" s="792"/>
      <c r="J17" s="792"/>
      <c r="K17" s="792"/>
      <c r="L17" s="792"/>
      <c r="M17" s="792"/>
      <c r="N17" s="792"/>
      <c r="O17" s="792"/>
      <c r="P17" s="792"/>
      <c r="Q17" s="792"/>
      <c r="R17" s="793"/>
      <c r="S17" s="789" t="s">
        <v>28</v>
      </c>
      <c r="T17" s="790"/>
    </row>
    <row r="18" spans="1:23">
      <c r="A18" s="819" t="s">
        <v>29</v>
      </c>
      <c r="B18" s="820"/>
      <c r="C18" s="820"/>
      <c r="D18" s="820"/>
      <c r="E18" s="820"/>
      <c r="F18" s="820"/>
      <c r="G18" s="821"/>
      <c r="H18" s="822" t="s">
        <v>275</v>
      </c>
      <c r="I18" s="823"/>
      <c r="J18" s="823"/>
      <c r="K18" s="823"/>
      <c r="L18" s="823"/>
      <c r="M18" s="823"/>
      <c r="N18" s="823"/>
      <c r="O18" s="823"/>
      <c r="P18" s="823"/>
      <c r="Q18" s="823"/>
      <c r="R18" s="823"/>
      <c r="S18" s="824">
        <v>1</v>
      </c>
      <c r="T18" s="790"/>
    </row>
    <row r="19" spans="1:23">
      <c r="A19" s="819" t="s">
        <v>31</v>
      </c>
      <c r="B19" s="820"/>
      <c r="C19" s="820"/>
      <c r="D19" s="820"/>
      <c r="E19" s="820"/>
      <c r="F19" s="820"/>
      <c r="G19" s="821"/>
      <c r="H19" s="823" t="s">
        <v>32</v>
      </c>
      <c r="I19" s="823"/>
      <c r="J19" s="823"/>
      <c r="K19" s="823"/>
      <c r="L19" s="823"/>
      <c r="M19" s="823"/>
      <c r="N19" s="823"/>
      <c r="O19" s="823"/>
      <c r="P19" s="823"/>
      <c r="Q19" s="823"/>
      <c r="R19" s="823"/>
      <c r="S19" s="825">
        <f>S31</f>
        <v>20000000</v>
      </c>
      <c r="T19" s="826"/>
    </row>
    <row r="20" spans="1:23">
      <c r="A20" s="819" t="s">
        <v>123</v>
      </c>
      <c r="B20" s="820"/>
      <c r="C20" s="820"/>
      <c r="D20" s="820"/>
      <c r="E20" s="820"/>
      <c r="F20" s="820"/>
      <c r="G20" s="821"/>
      <c r="H20" s="827" t="s">
        <v>274</v>
      </c>
      <c r="I20" s="828"/>
      <c r="J20" s="828"/>
      <c r="K20" s="828"/>
      <c r="L20" s="828"/>
      <c r="M20" s="828"/>
      <c r="N20" s="828"/>
      <c r="O20" s="828"/>
      <c r="P20" s="828"/>
      <c r="Q20" s="828"/>
      <c r="R20" s="829"/>
      <c r="S20" s="198">
        <v>1</v>
      </c>
      <c r="T20" s="199" t="s">
        <v>124</v>
      </c>
    </row>
    <row r="21" spans="1:23">
      <c r="A21" s="819" t="s">
        <v>34</v>
      </c>
      <c r="B21" s="820"/>
      <c r="C21" s="820"/>
      <c r="D21" s="820"/>
      <c r="E21" s="820"/>
      <c r="F21" s="820"/>
      <c r="G21" s="821"/>
      <c r="H21" s="822" t="s">
        <v>276</v>
      </c>
      <c r="I21" s="823"/>
      <c r="J21" s="823"/>
      <c r="K21" s="823"/>
      <c r="L21" s="823"/>
      <c r="M21" s="823"/>
      <c r="N21" s="823"/>
      <c r="O21" s="823"/>
      <c r="P21" s="823"/>
      <c r="Q21" s="823"/>
      <c r="R21" s="823"/>
      <c r="S21" s="824">
        <v>1</v>
      </c>
      <c r="T21" s="790"/>
    </row>
    <row r="22" spans="1:23">
      <c r="A22" s="816" t="s">
        <v>239</v>
      </c>
      <c r="B22" s="817"/>
      <c r="C22" s="817"/>
      <c r="D22" s="817"/>
      <c r="E22" s="817"/>
      <c r="F22" s="817"/>
      <c r="G22" s="817"/>
      <c r="H22" s="817"/>
      <c r="I22" s="817"/>
      <c r="J22" s="817"/>
      <c r="K22" s="817"/>
      <c r="L22" s="817"/>
      <c r="M22" s="817"/>
      <c r="N22" s="817"/>
      <c r="O22" s="817"/>
      <c r="P22" s="817"/>
      <c r="Q22" s="817"/>
      <c r="R22" s="817"/>
      <c r="S22" s="817"/>
      <c r="T22" s="818"/>
    </row>
    <row r="23" spans="1:23">
      <c r="A23" s="200" t="s">
        <v>37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2"/>
      <c r="Q23" s="201"/>
      <c r="R23" s="203"/>
      <c r="S23" s="201"/>
      <c r="T23" s="204"/>
    </row>
    <row r="24" spans="1:23">
      <c r="A24" s="830" t="s">
        <v>38</v>
      </c>
      <c r="B24" s="831"/>
      <c r="C24" s="831"/>
      <c r="D24" s="831"/>
      <c r="E24" s="831"/>
      <c r="F24" s="831"/>
      <c r="G24" s="831"/>
      <c r="H24" s="831"/>
      <c r="I24" s="831"/>
      <c r="J24" s="831"/>
      <c r="K24" s="831"/>
      <c r="L24" s="831"/>
      <c r="M24" s="831"/>
      <c r="N24" s="831"/>
      <c r="O24" s="831"/>
      <c r="P24" s="831"/>
      <c r="Q24" s="831"/>
      <c r="R24" s="831"/>
      <c r="S24" s="831"/>
      <c r="T24" s="832"/>
    </row>
    <row r="25" spans="1:23">
      <c r="A25" s="830" t="s">
        <v>39</v>
      </c>
      <c r="B25" s="831"/>
      <c r="C25" s="831"/>
      <c r="D25" s="831"/>
      <c r="E25" s="831"/>
      <c r="F25" s="831"/>
      <c r="G25" s="831"/>
      <c r="H25" s="831"/>
      <c r="I25" s="831"/>
      <c r="J25" s="831"/>
      <c r="K25" s="831"/>
      <c r="L25" s="831"/>
      <c r="M25" s="831"/>
      <c r="N25" s="831"/>
      <c r="O25" s="831"/>
      <c r="P25" s="831"/>
      <c r="Q25" s="831"/>
      <c r="R25" s="831"/>
      <c r="S25" s="831"/>
      <c r="T25" s="832"/>
    </row>
    <row r="26" spans="1:23">
      <c r="A26" s="180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2"/>
      <c r="Q26" s="181"/>
      <c r="R26" s="183"/>
      <c r="S26" s="181"/>
      <c r="T26" s="205"/>
    </row>
    <row r="27" spans="1:23">
      <c r="A27" s="833" t="s">
        <v>40</v>
      </c>
      <c r="B27" s="834"/>
      <c r="C27" s="834"/>
      <c r="D27" s="834"/>
      <c r="E27" s="834"/>
      <c r="F27" s="835" t="s">
        <v>41</v>
      </c>
      <c r="G27" s="836"/>
      <c r="H27" s="836"/>
      <c r="I27" s="836"/>
      <c r="J27" s="836"/>
      <c r="K27" s="836"/>
      <c r="L27" s="836"/>
      <c r="M27" s="836"/>
      <c r="N27" s="836"/>
      <c r="O27" s="836"/>
      <c r="P27" s="839" t="s">
        <v>42</v>
      </c>
      <c r="Q27" s="839"/>
      <c r="R27" s="839"/>
      <c r="S27" s="840" t="s">
        <v>43</v>
      </c>
      <c r="T27" s="841"/>
    </row>
    <row r="28" spans="1:23">
      <c r="A28" s="833"/>
      <c r="B28" s="834"/>
      <c r="C28" s="834"/>
      <c r="D28" s="834"/>
      <c r="E28" s="834"/>
      <c r="F28" s="837"/>
      <c r="G28" s="838"/>
      <c r="H28" s="838"/>
      <c r="I28" s="838"/>
      <c r="J28" s="838"/>
      <c r="K28" s="838"/>
      <c r="L28" s="838"/>
      <c r="M28" s="838"/>
      <c r="N28" s="838"/>
      <c r="O28" s="838"/>
      <c r="P28" s="206" t="s">
        <v>44</v>
      </c>
      <c r="Q28" s="206" t="s">
        <v>45</v>
      </c>
      <c r="R28" s="207" t="s">
        <v>46</v>
      </c>
      <c r="S28" s="840"/>
      <c r="T28" s="841"/>
    </row>
    <row r="29" spans="1:23">
      <c r="A29" s="844">
        <v>1</v>
      </c>
      <c r="B29" s="845"/>
      <c r="C29" s="845"/>
      <c r="D29" s="845"/>
      <c r="E29" s="845"/>
      <c r="F29" s="791">
        <v>2</v>
      </c>
      <c r="G29" s="792"/>
      <c r="H29" s="792"/>
      <c r="I29" s="792"/>
      <c r="J29" s="792"/>
      <c r="K29" s="792"/>
      <c r="L29" s="792"/>
      <c r="M29" s="792"/>
      <c r="N29" s="792"/>
      <c r="O29" s="792"/>
      <c r="P29" s="208">
        <v>3</v>
      </c>
      <c r="Q29" s="208">
        <v>4</v>
      </c>
      <c r="R29" s="209">
        <v>5</v>
      </c>
      <c r="S29" s="789">
        <v>6</v>
      </c>
      <c r="T29" s="790"/>
    </row>
    <row r="30" spans="1:23">
      <c r="A30" s="210"/>
      <c r="B30" s="211"/>
      <c r="C30" s="211"/>
      <c r="D30" s="211"/>
      <c r="E30" s="212"/>
      <c r="F30" s="213"/>
      <c r="G30" s="211"/>
      <c r="H30" s="211"/>
      <c r="I30" s="214"/>
      <c r="J30" s="214"/>
      <c r="K30" s="214"/>
      <c r="L30" s="214"/>
      <c r="M30" s="214"/>
      <c r="N30" s="214"/>
      <c r="O30" s="215"/>
      <c r="P30" s="216"/>
      <c r="Q30" s="213"/>
      <c r="R30" s="217"/>
      <c r="S30" s="213"/>
      <c r="T30" s="218"/>
    </row>
    <row r="31" spans="1:23">
      <c r="A31" s="219">
        <v>5</v>
      </c>
      <c r="B31" s="220"/>
      <c r="C31" s="220"/>
      <c r="D31" s="221"/>
      <c r="E31" s="222"/>
      <c r="F31" s="223" t="s">
        <v>47</v>
      </c>
      <c r="G31" s="224"/>
      <c r="H31" s="224"/>
      <c r="I31" s="220"/>
      <c r="J31" s="220"/>
      <c r="K31" s="220"/>
      <c r="L31" s="220"/>
      <c r="M31" s="220"/>
      <c r="N31" s="220"/>
      <c r="O31" s="225"/>
      <c r="P31" s="226"/>
      <c r="Q31" s="227"/>
      <c r="R31" s="228"/>
      <c r="S31" s="846">
        <f>S32</f>
        <v>20000000</v>
      </c>
      <c r="T31" s="847"/>
      <c r="W31" s="229">
        <f>15000000-S31</f>
        <v>-5000000</v>
      </c>
    </row>
    <row r="32" spans="1:23">
      <c r="A32" s="219">
        <v>5</v>
      </c>
      <c r="B32" s="220">
        <v>2</v>
      </c>
      <c r="C32" s="220"/>
      <c r="D32" s="221"/>
      <c r="E32" s="222"/>
      <c r="F32" s="223" t="s">
        <v>48</v>
      </c>
      <c r="G32" s="224"/>
      <c r="H32" s="224"/>
      <c r="I32" s="220"/>
      <c r="J32" s="220"/>
      <c r="K32" s="220"/>
      <c r="L32" s="220"/>
      <c r="M32" s="220"/>
      <c r="N32" s="220"/>
      <c r="O32" s="225"/>
      <c r="P32" s="226"/>
      <c r="Q32" s="227"/>
      <c r="R32" s="228"/>
      <c r="S32" s="848">
        <f>S33+S40</f>
        <v>20000000</v>
      </c>
      <c r="T32" s="849"/>
    </row>
    <row r="33" spans="1:23">
      <c r="A33" s="219">
        <v>5</v>
      </c>
      <c r="B33" s="220">
        <v>2</v>
      </c>
      <c r="C33" s="220">
        <v>1</v>
      </c>
      <c r="D33" s="221"/>
      <c r="E33" s="222"/>
      <c r="F33" s="223" t="s">
        <v>49</v>
      </c>
      <c r="G33" s="225"/>
      <c r="H33" s="225"/>
      <c r="I33" s="220"/>
      <c r="J33" s="220"/>
      <c r="K33" s="220"/>
      <c r="L33" s="220"/>
      <c r="M33" s="220"/>
      <c r="N33" s="220"/>
      <c r="O33" s="225"/>
      <c r="P33" s="226"/>
      <c r="Q33" s="227"/>
      <c r="R33" s="230"/>
      <c r="S33" s="848">
        <f>S34</f>
        <v>2000000</v>
      </c>
      <c r="T33" s="849"/>
    </row>
    <row r="34" spans="1:23">
      <c r="A34" s="231" t="s">
        <v>50</v>
      </c>
      <c r="B34" s="232" t="s">
        <v>51</v>
      </c>
      <c r="C34" s="232" t="s">
        <v>52</v>
      </c>
      <c r="D34" s="232" t="s">
        <v>53</v>
      </c>
      <c r="E34" s="233"/>
      <c r="F34" s="234" t="s">
        <v>54</v>
      </c>
      <c r="G34" s="225"/>
      <c r="H34" s="225"/>
      <c r="I34" s="220"/>
      <c r="J34" s="220"/>
      <c r="K34" s="220"/>
      <c r="L34" s="220"/>
      <c r="M34" s="220"/>
      <c r="N34" s="220"/>
      <c r="O34" s="225"/>
      <c r="P34" s="226"/>
      <c r="Q34" s="227"/>
      <c r="R34" s="228"/>
      <c r="S34" s="848">
        <f>S35</f>
        <v>2000000</v>
      </c>
      <c r="T34" s="849"/>
    </row>
    <row r="35" spans="1:23">
      <c r="A35" s="231" t="s">
        <v>50</v>
      </c>
      <c r="B35" s="232" t="s">
        <v>51</v>
      </c>
      <c r="C35" s="232" t="s">
        <v>52</v>
      </c>
      <c r="D35" s="232" t="s">
        <v>53</v>
      </c>
      <c r="E35" s="233" t="s">
        <v>53</v>
      </c>
      <c r="F35" s="234" t="s">
        <v>125</v>
      </c>
      <c r="G35" s="225"/>
      <c r="H35" s="225"/>
      <c r="I35" s="220"/>
      <c r="J35" s="220"/>
      <c r="K35" s="220"/>
      <c r="L35" s="220"/>
      <c r="M35" s="220"/>
      <c r="N35" s="220"/>
      <c r="O35" s="225"/>
      <c r="P35" s="226"/>
      <c r="Q35" s="227"/>
      <c r="R35" s="228"/>
      <c r="S35" s="842">
        <f>SUM(S36)</f>
        <v>2000000</v>
      </c>
      <c r="T35" s="843"/>
    </row>
    <row r="36" spans="1:23">
      <c r="A36" s="235">
        <v>5</v>
      </c>
      <c r="B36" s="221">
        <v>2</v>
      </c>
      <c r="C36" s="221">
        <v>1</v>
      </c>
      <c r="D36" s="236">
        <v>2</v>
      </c>
      <c r="E36" s="222">
        <v>1</v>
      </c>
      <c r="F36" s="234" t="s">
        <v>126</v>
      </c>
      <c r="G36" s="225"/>
      <c r="H36" s="225"/>
      <c r="I36" s="220"/>
      <c r="J36" s="220"/>
      <c r="K36" s="220"/>
      <c r="L36" s="220"/>
      <c r="M36" s="220"/>
      <c r="N36" s="225"/>
      <c r="O36" s="237"/>
      <c r="P36" s="227"/>
      <c r="Q36" s="228"/>
      <c r="R36" s="238"/>
      <c r="S36" s="842">
        <f>SUM(S37:T38)</f>
        <v>2000000</v>
      </c>
      <c r="T36" s="843"/>
    </row>
    <row r="37" spans="1:23">
      <c r="A37" s="235"/>
      <c r="B37" s="221"/>
      <c r="C37" s="221"/>
      <c r="D37" s="236"/>
      <c r="E37" s="222"/>
      <c r="F37" s="239" t="s">
        <v>127</v>
      </c>
      <c r="G37" s="225"/>
      <c r="H37" s="225"/>
      <c r="I37" s="220">
        <v>2</v>
      </c>
      <c r="J37" s="220" t="s">
        <v>57</v>
      </c>
      <c r="K37" s="220" t="s">
        <v>58</v>
      </c>
      <c r="L37" s="220">
        <v>2</v>
      </c>
      <c r="M37" s="225" t="s">
        <v>128</v>
      </c>
      <c r="N37" s="225"/>
      <c r="P37" s="226">
        <f>I37*L37</f>
        <v>4</v>
      </c>
      <c r="Q37" s="227" t="s">
        <v>60</v>
      </c>
      <c r="R37" s="240">
        <v>300000</v>
      </c>
      <c r="S37" s="842">
        <f>SUM(P37*R37)</f>
        <v>1200000</v>
      </c>
      <c r="T37" s="843"/>
    </row>
    <row r="38" spans="1:23">
      <c r="A38" s="235"/>
      <c r="B38" s="221"/>
      <c r="C38" s="221"/>
      <c r="D38" s="236"/>
      <c r="E38" s="222"/>
      <c r="F38" s="239" t="s">
        <v>129</v>
      </c>
      <c r="G38" s="225"/>
      <c r="H38" s="225"/>
      <c r="I38" s="220">
        <v>2</v>
      </c>
      <c r="J38" s="220" t="s">
        <v>57</v>
      </c>
      <c r="K38" s="220" t="s">
        <v>58</v>
      </c>
      <c r="L38" s="220">
        <v>2</v>
      </c>
      <c r="M38" s="225" t="s">
        <v>128</v>
      </c>
      <c r="N38" s="225"/>
      <c r="P38" s="226">
        <f>I38*L38</f>
        <v>4</v>
      </c>
      <c r="Q38" s="227" t="s">
        <v>60</v>
      </c>
      <c r="R38" s="240">
        <v>200000</v>
      </c>
      <c r="S38" s="842">
        <f>SUM(P38*R38)</f>
        <v>800000</v>
      </c>
      <c r="T38" s="843"/>
      <c r="W38" s="229"/>
    </row>
    <row r="39" spans="1:23" ht="9" customHeight="1">
      <c r="A39" s="235"/>
      <c r="B39" s="221"/>
      <c r="C39" s="221"/>
      <c r="D39" s="236"/>
      <c r="E39" s="222"/>
      <c r="F39" s="239"/>
      <c r="G39" s="225"/>
      <c r="H39" s="225"/>
      <c r="I39" s="220"/>
      <c r="J39" s="220"/>
      <c r="K39" s="220"/>
      <c r="L39" s="220"/>
      <c r="M39" s="225"/>
      <c r="N39" s="225"/>
      <c r="O39" s="241"/>
      <c r="P39" s="227"/>
      <c r="Q39" s="242"/>
      <c r="R39" s="240"/>
      <c r="S39" s="243"/>
      <c r="T39" s="244"/>
    </row>
    <row r="40" spans="1:23">
      <c r="A40" s="235">
        <v>5</v>
      </c>
      <c r="B40" s="221">
        <v>2</v>
      </c>
      <c r="C40" s="221">
        <v>2</v>
      </c>
      <c r="D40" s="221"/>
      <c r="E40" s="222"/>
      <c r="F40" s="223" t="s">
        <v>69</v>
      </c>
      <c r="G40" s="225"/>
      <c r="H40" s="225"/>
      <c r="I40" s="220"/>
      <c r="J40" s="220"/>
      <c r="K40" s="220"/>
      <c r="L40" s="220"/>
      <c r="M40" s="220"/>
      <c r="N40" s="220"/>
      <c r="O40" s="225"/>
      <c r="P40" s="226"/>
      <c r="Q40" s="227"/>
      <c r="R40" s="228"/>
      <c r="S40" s="842">
        <f>SUM(S42+S44+S58+S62+S69)</f>
        <v>18000000</v>
      </c>
      <c r="T40" s="843"/>
    </row>
    <row r="41" spans="1:23">
      <c r="A41" s="235">
        <v>5</v>
      </c>
      <c r="B41" s="221">
        <v>2</v>
      </c>
      <c r="C41" s="221">
        <v>2</v>
      </c>
      <c r="D41" s="221">
        <v>3</v>
      </c>
      <c r="E41" s="222">
        <v>16</v>
      </c>
      <c r="F41" s="245" t="s">
        <v>130</v>
      </c>
      <c r="G41" s="225"/>
      <c r="H41" s="225"/>
      <c r="I41" s="220"/>
      <c r="J41" s="220"/>
      <c r="K41" s="220"/>
      <c r="L41" s="220"/>
      <c r="M41" s="220"/>
      <c r="N41" s="220"/>
      <c r="O41" s="225"/>
      <c r="P41" s="226"/>
      <c r="Q41" s="227"/>
      <c r="R41" s="228"/>
      <c r="S41" s="243"/>
      <c r="T41" s="244"/>
    </row>
    <row r="42" spans="1:23">
      <c r="A42" s="235"/>
      <c r="B42" s="221"/>
      <c r="C42" s="221"/>
      <c r="D42" s="221"/>
      <c r="E42" s="222"/>
      <c r="F42" s="245" t="s">
        <v>131</v>
      </c>
      <c r="G42" s="225"/>
      <c r="H42" s="225"/>
      <c r="I42" s="220">
        <v>63</v>
      </c>
      <c r="J42" s="220" t="s">
        <v>57</v>
      </c>
      <c r="K42" s="220" t="s">
        <v>58</v>
      </c>
      <c r="L42" s="220">
        <v>2</v>
      </c>
      <c r="M42" s="220" t="s">
        <v>124</v>
      </c>
      <c r="N42" s="220"/>
      <c r="O42" s="225"/>
      <c r="P42" s="226">
        <f>SUM(I42*L42)</f>
        <v>126</v>
      </c>
      <c r="Q42" s="227" t="s">
        <v>60</v>
      </c>
      <c r="R42" s="228">
        <v>75000</v>
      </c>
      <c r="S42" s="842">
        <f>SUM(P42*R42)</f>
        <v>9450000</v>
      </c>
      <c r="T42" s="843"/>
      <c r="W42" s="184">
        <v>65</v>
      </c>
    </row>
    <row r="43" spans="1:23" ht="9.75" customHeight="1">
      <c r="A43" s="235"/>
      <c r="B43" s="221"/>
      <c r="C43" s="221"/>
      <c r="D43" s="221"/>
      <c r="E43" s="222"/>
      <c r="F43" s="223"/>
      <c r="G43" s="225"/>
      <c r="H43" s="225"/>
      <c r="I43" s="220"/>
      <c r="J43" s="220"/>
      <c r="K43" s="220"/>
      <c r="L43" s="220"/>
      <c r="M43" s="220"/>
      <c r="N43" s="220"/>
      <c r="O43" s="225"/>
      <c r="P43" s="226"/>
      <c r="Q43" s="227"/>
      <c r="R43" s="228"/>
      <c r="S43" s="243"/>
      <c r="T43" s="244"/>
      <c r="W43" s="184">
        <v>20</v>
      </c>
    </row>
    <row r="44" spans="1:23">
      <c r="A44" s="235">
        <v>5</v>
      </c>
      <c r="B44" s="221">
        <v>2</v>
      </c>
      <c r="C44" s="221">
        <v>2</v>
      </c>
      <c r="D44" s="246" t="s">
        <v>53</v>
      </c>
      <c r="E44" s="247" t="s">
        <v>53</v>
      </c>
      <c r="F44" s="223" t="s">
        <v>70</v>
      </c>
      <c r="G44" s="225"/>
      <c r="H44" s="225"/>
      <c r="I44" s="220"/>
      <c r="J44" s="220"/>
      <c r="K44" s="220"/>
      <c r="L44" s="220"/>
      <c r="M44" s="220"/>
      <c r="N44" s="220"/>
      <c r="O44" s="225"/>
      <c r="P44" s="226"/>
      <c r="Q44" s="227"/>
      <c r="R44" s="228"/>
      <c r="S44" s="848">
        <f>SUM(S45:T56)</f>
        <v>2105000</v>
      </c>
      <c r="T44" s="849"/>
      <c r="W44" s="184">
        <f>SUM(W42/W43)</f>
        <v>3.25</v>
      </c>
    </row>
    <row r="45" spans="1:23">
      <c r="A45" s="235"/>
      <c r="B45" s="221"/>
      <c r="C45" s="221"/>
      <c r="D45" s="236"/>
      <c r="E45" s="222"/>
      <c r="F45" s="248" t="s">
        <v>80</v>
      </c>
      <c r="G45" s="225"/>
      <c r="H45" s="225"/>
      <c r="I45" s="220"/>
      <c r="J45" s="220"/>
      <c r="K45" s="220"/>
      <c r="L45" s="220"/>
      <c r="M45" s="220"/>
      <c r="N45" s="220"/>
      <c r="O45" s="225"/>
      <c r="P45" s="249">
        <v>21</v>
      </c>
      <c r="Q45" s="250" t="s">
        <v>72</v>
      </c>
      <c r="R45" s="251">
        <v>500</v>
      </c>
      <c r="S45" s="850">
        <f t="shared" ref="S45:S56" si="0">P45*R45</f>
        <v>10500</v>
      </c>
      <c r="T45" s="851"/>
    </row>
    <row r="46" spans="1:23">
      <c r="A46" s="235"/>
      <c r="B46" s="221"/>
      <c r="C46" s="221"/>
      <c r="D46" s="236"/>
      <c r="E46" s="222"/>
      <c r="F46" s="248" t="s">
        <v>132</v>
      </c>
      <c r="G46" s="225"/>
      <c r="H46" s="225"/>
      <c r="I46" s="220"/>
      <c r="J46" s="220"/>
      <c r="K46" s="220"/>
      <c r="L46" s="220"/>
      <c r="M46" s="220"/>
      <c r="N46" s="220"/>
      <c r="O46" s="225"/>
      <c r="P46" s="249">
        <v>65</v>
      </c>
      <c r="Q46" s="252" t="s">
        <v>72</v>
      </c>
      <c r="R46" s="251">
        <v>3650</v>
      </c>
      <c r="S46" s="852">
        <f>SUM(P46*R46)</f>
        <v>237250</v>
      </c>
      <c r="T46" s="853"/>
    </row>
    <row r="47" spans="1:23">
      <c r="A47" s="235"/>
      <c r="B47" s="221"/>
      <c r="C47" s="221"/>
      <c r="D47" s="236"/>
      <c r="E47" s="222"/>
      <c r="F47" s="248" t="s">
        <v>248</v>
      </c>
      <c r="G47" s="225"/>
      <c r="H47" s="225"/>
      <c r="I47" s="220"/>
      <c r="J47" s="220"/>
      <c r="K47" s="220"/>
      <c r="L47" s="220"/>
      <c r="M47" s="220"/>
      <c r="N47" s="220"/>
      <c r="O47" s="225"/>
      <c r="P47" s="249">
        <v>65</v>
      </c>
      <c r="Q47" s="252" t="s">
        <v>72</v>
      </c>
      <c r="R47" s="251">
        <v>2500</v>
      </c>
      <c r="S47" s="852">
        <f>SUM(P47*R47)</f>
        <v>162500</v>
      </c>
      <c r="T47" s="853"/>
    </row>
    <row r="48" spans="1:23">
      <c r="A48" s="235"/>
      <c r="B48" s="221"/>
      <c r="C48" s="221"/>
      <c r="D48" s="236"/>
      <c r="E48" s="222"/>
      <c r="F48" s="248" t="s">
        <v>133</v>
      </c>
      <c r="G48" s="225"/>
      <c r="H48" s="225"/>
      <c r="I48" s="220"/>
      <c r="J48" s="220"/>
      <c r="K48" s="220"/>
      <c r="L48" s="220"/>
      <c r="M48" s="220"/>
      <c r="N48" s="220"/>
      <c r="O48" s="225"/>
      <c r="P48" s="249">
        <v>65</v>
      </c>
      <c r="Q48" s="252" t="s">
        <v>72</v>
      </c>
      <c r="R48" s="251">
        <v>3650</v>
      </c>
      <c r="S48" s="852">
        <f>SUM(P48*R48)</f>
        <v>237250</v>
      </c>
      <c r="T48" s="853"/>
    </row>
    <row r="49" spans="1:20">
      <c r="A49" s="235"/>
      <c r="B49" s="221"/>
      <c r="C49" s="221"/>
      <c r="D49" s="236"/>
      <c r="E49" s="222"/>
      <c r="F49" s="248" t="s">
        <v>73</v>
      </c>
      <c r="G49" s="225"/>
      <c r="H49" s="225"/>
      <c r="I49" s="220"/>
      <c r="J49" s="220"/>
      <c r="K49" s="220"/>
      <c r="L49" s="220"/>
      <c r="M49" s="220"/>
      <c r="N49" s="220"/>
      <c r="O49" s="225"/>
      <c r="P49" s="249">
        <v>4</v>
      </c>
      <c r="Q49" s="252" t="s">
        <v>74</v>
      </c>
      <c r="R49" s="251">
        <v>22500</v>
      </c>
      <c r="S49" s="850">
        <f t="shared" si="0"/>
        <v>90000</v>
      </c>
      <c r="T49" s="851"/>
    </row>
    <row r="50" spans="1:20">
      <c r="A50" s="235"/>
      <c r="B50" s="221"/>
      <c r="C50" s="221"/>
      <c r="D50" s="236"/>
      <c r="E50" s="222"/>
      <c r="F50" s="248" t="s">
        <v>81</v>
      </c>
      <c r="G50" s="225"/>
      <c r="H50" s="225"/>
      <c r="I50" s="220"/>
      <c r="J50" s="220"/>
      <c r="K50" s="220"/>
      <c r="L50" s="220"/>
      <c r="M50" s="220"/>
      <c r="N50" s="220"/>
      <c r="O50" s="225"/>
      <c r="P50" s="249">
        <v>4</v>
      </c>
      <c r="Q50" s="252" t="s">
        <v>74</v>
      </c>
      <c r="R50" s="251">
        <v>15625</v>
      </c>
      <c r="S50" s="852">
        <f>SUM(P50*R50)</f>
        <v>62500</v>
      </c>
      <c r="T50" s="853"/>
    </row>
    <row r="51" spans="1:20">
      <c r="A51" s="235"/>
      <c r="B51" s="221"/>
      <c r="C51" s="221"/>
      <c r="D51" s="236"/>
      <c r="E51" s="222"/>
      <c r="F51" s="248" t="s">
        <v>134</v>
      </c>
      <c r="G51" s="225"/>
      <c r="H51" s="225"/>
      <c r="I51" s="220"/>
      <c r="J51" s="220"/>
      <c r="K51" s="220"/>
      <c r="L51" s="220"/>
      <c r="M51" s="220"/>
      <c r="N51" s="220"/>
      <c r="O51" s="225"/>
      <c r="P51" s="249">
        <v>14</v>
      </c>
      <c r="Q51" s="252" t="s">
        <v>72</v>
      </c>
      <c r="R51" s="251">
        <v>28125</v>
      </c>
      <c r="S51" s="850">
        <f t="shared" si="0"/>
        <v>393750</v>
      </c>
      <c r="T51" s="851"/>
    </row>
    <row r="52" spans="1:20">
      <c r="A52" s="235"/>
      <c r="B52" s="221"/>
      <c r="C52" s="221"/>
      <c r="D52" s="236"/>
      <c r="E52" s="222"/>
      <c r="F52" s="248" t="s">
        <v>135</v>
      </c>
      <c r="G52" s="225"/>
      <c r="H52" s="225"/>
      <c r="I52" s="220"/>
      <c r="J52" s="220"/>
      <c r="K52" s="220"/>
      <c r="L52" s="220"/>
      <c r="M52" s="220"/>
      <c r="N52" s="220"/>
      <c r="O52" s="225"/>
      <c r="P52" s="249">
        <v>25</v>
      </c>
      <c r="Q52" s="252" t="s">
        <v>72</v>
      </c>
      <c r="R52" s="251">
        <v>700</v>
      </c>
      <c r="S52" s="850">
        <f t="shared" si="0"/>
        <v>17500</v>
      </c>
      <c r="T52" s="851"/>
    </row>
    <row r="53" spans="1:20">
      <c r="A53" s="235"/>
      <c r="B53" s="221"/>
      <c r="C53" s="221"/>
      <c r="D53" s="236"/>
      <c r="E53" s="222"/>
      <c r="F53" s="248" t="s">
        <v>75</v>
      </c>
      <c r="G53" s="225"/>
      <c r="H53" s="225"/>
      <c r="I53" s="220"/>
      <c r="J53" s="220"/>
      <c r="K53" s="220"/>
      <c r="L53" s="220"/>
      <c r="M53" s="220"/>
      <c r="N53" s="220"/>
      <c r="O53" s="225"/>
      <c r="P53" s="249">
        <v>7</v>
      </c>
      <c r="Q53" s="252" t="s">
        <v>76</v>
      </c>
      <c r="R53" s="251">
        <v>56250</v>
      </c>
      <c r="S53" s="850">
        <f t="shared" si="0"/>
        <v>393750</v>
      </c>
      <c r="T53" s="851"/>
    </row>
    <row r="54" spans="1:20">
      <c r="A54" s="235"/>
      <c r="B54" s="221"/>
      <c r="C54" s="221"/>
      <c r="D54" s="236"/>
      <c r="E54" s="222"/>
      <c r="F54" s="248" t="s">
        <v>77</v>
      </c>
      <c r="G54" s="225"/>
      <c r="H54" s="225"/>
      <c r="I54" s="220"/>
      <c r="J54" s="220"/>
      <c r="K54" s="220"/>
      <c r="L54" s="220"/>
      <c r="M54" s="220"/>
      <c r="N54" s="220"/>
      <c r="O54" s="225"/>
      <c r="P54" s="249">
        <v>8</v>
      </c>
      <c r="Q54" s="252" t="s">
        <v>78</v>
      </c>
      <c r="R54" s="251">
        <v>43750</v>
      </c>
      <c r="S54" s="850">
        <f t="shared" si="0"/>
        <v>350000</v>
      </c>
      <c r="T54" s="851"/>
    </row>
    <row r="55" spans="1:20">
      <c r="A55" s="235"/>
      <c r="B55" s="221"/>
      <c r="C55" s="221"/>
      <c r="D55" s="236"/>
      <c r="E55" s="222"/>
      <c r="F55" s="248" t="s">
        <v>136</v>
      </c>
      <c r="G55" s="225"/>
      <c r="H55" s="225"/>
      <c r="I55" s="220"/>
      <c r="J55" s="220"/>
      <c r="K55" s="220"/>
      <c r="L55" s="220"/>
      <c r="M55" s="220"/>
      <c r="N55" s="220"/>
      <c r="O55" s="225"/>
      <c r="P55" s="249">
        <v>6</v>
      </c>
      <c r="Q55" s="252" t="s">
        <v>72</v>
      </c>
      <c r="R55" s="251">
        <v>21250</v>
      </c>
      <c r="S55" s="852">
        <f t="shared" si="0"/>
        <v>127500</v>
      </c>
      <c r="T55" s="853"/>
    </row>
    <row r="56" spans="1:20">
      <c r="A56" s="235"/>
      <c r="B56" s="221"/>
      <c r="C56" s="221"/>
      <c r="D56" s="236"/>
      <c r="E56" s="222"/>
      <c r="F56" s="248" t="s">
        <v>79</v>
      </c>
      <c r="G56" s="225"/>
      <c r="H56" s="225"/>
      <c r="I56" s="220"/>
      <c r="J56" s="220"/>
      <c r="K56" s="220"/>
      <c r="L56" s="220"/>
      <c r="M56" s="220"/>
      <c r="N56" s="220"/>
      <c r="O56" s="225"/>
      <c r="P56" s="253">
        <v>3</v>
      </c>
      <c r="Q56" s="254" t="s">
        <v>72</v>
      </c>
      <c r="R56" s="251">
        <v>7500</v>
      </c>
      <c r="S56" s="852">
        <f t="shared" si="0"/>
        <v>22500</v>
      </c>
      <c r="T56" s="853"/>
    </row>
    <row r="57" spans="1:20" s="536" customFormat="1" ht="24" customHeight="1" thickBot="1">
      <c r="A57" s="537"/>
      <c r="B57" s="538"/>
      <c r="C57" s="538"/>
      <c r="D57" s="539"/>
      <c r="E57" s="538"/>
      <c r="F57" s="540" t="s">
        <v>255</v>
      </c>
      <c r="G57" s="538"/>
      <c r="H57" s="538"/>
      <c r="I57" s="538"/>
      <c r="J57" s="538"/>
      <c r="K57" s="538"/>
      <c r="L57" s="538"/>
      <c r="M57" s="538" t="s">
        <v>83</v>
      </c>
      <c r="N57" s="538"/>
      <c r="O57" s="538"/>
      <c r="P57" s="863" t="s">
        <v>256</v>
      </c>
      <c r="Q57" s="864"/>
      <c r="R57" s="541" t="s">
        <v>257</v>
      </c>
      <c r="S57" s="542" t="s">
        <v>258</v>
      </c>
      <c r="T57" s="543"/>
    </row>
    <row r="58" spans="1:20">
      <c r="A58" s="235">
        <v>5</v>
      </c>
      <c r="B58" s="221">
        <v>2</v>
      </c>
      <c r="C58" s="221">
        <v>2</v>
      </c>
      <c r="D58" s="246" t="s">
        <v>84</v>
      </c>
      <c r="E58" s="221"/>
      <c r="F58" s="259" t="s">
        <v>85</v>
      </c>
      <c r="G58" s="225"/>
      <c r="H58" s="225"/>
      <c r="I58" s="523"/>
      <c r="J58" s="523"/>
      <c r="K58" s="523"/>
      <c r="L58" s="523"/>
      <c r="M58" s="523"/>
      <c r="N58" s="523"/>
      <c r="O58" s="225"/>
      <c r="P58" s="255"/>
      <c r="Q58" s="256"/>
      <c r="R58" s="251" t="s">
        <v>83</v>
      </c>
      <c r="S58" s="842">
        <f>S60</f>
        <v>300000</v>
      </c>
      <c r="T58" s="843"/>
    </row>
    <row r="59" spans="1:20">
      <c r="A59" s="235">
        <v>5</v>
      </c>
      <c r="B59" s="221">
        <v>2</v>
      </c>
      <c r="C59" s="221">
        <v>2</v>
      </c>
      <c r="D59" s="246" t="s">
        <v>84</v>
      </c>
      <c r="E59" s="221">
        <v>18</v>
      </c>
      <c r="F59" s="260" t="s">
        <v>86</v>
      </c>
      <c r="G59" s="225"/>
      <c r="H59" s="225"/>
      <c r="I59" s="220"/>
      <c r="J59" s="220"/>
      <c r="K59" s="220"/>
      <c r="L59" s="220"/>
      <c r="M59" s="220"/>
      <c r="N59" s="220"/>
      <c r="O59" s="225"/>
      <c r="P59" s="255"/>
      <c r="Q59" s="256"/>
      <c r="R59" s="251"/>
      <c r="S59" s="257" t="s">
        <v>83</v>
      </c>
      <c r="T59" s="258"/>
    </row>
    <row r="60" spans="1:20">
      <c r="A60" s="235"/>
      <c r="B60" s="221"/>
      <c r="C60" s="221"/>
      <c r="D60" s="236"/>
      <c r="E60" s="221"/>
      <c r="F60" s="260" t="s">
        <v>144</v>
      </c>
      <c r="G60" s="225"/>
      <c r="H60" s="225"/>
      <c r="I60" s="220">
        <v>2</v>
      </c>
      <c r="J60" s="297" t="s">
        <v>57</v>
      </c>
      <c r="K60" s="220" t="s">
        <v>58</v>
      </c>
      <c r="L60" s="297">
        <v>2</v>
      </c>
      <c r="M60" s="220" t="s">
        <v>100</v>
      </c>
      <c r="N60" s="220"/>
      <c r="O60" s="225"/>
      <c r="P60" s="261">
        <v>4</v>
      </c>
      <c r="Q60" s="261" t="s">
        <v>89</v>
      </c>
      <c r="R60" s="262">
        <v>75000</v>
      </c>
      <c r="S60" s="854">
        <f>R60*P60</f>
        <v>300000</v>
      </c>
      <c r="T60" s="855"/>
    </row>
    <row r="61" spans="1:20" ht="9.75" customHeight="1">
      <c r="A61" s="235"/>
      <c r="B61" s="221"/>
      <c r="C61" s="221"/>
      <c r="D61" s="236"/>
      <c r="E61" s="221"/>
      <c r="F61" s="245"/>
      <c r="G61" s="225"/>
      <c r="H61" s="225"/>
      <c r="I61" s="220"/>
      <c r="J61" s="220"/>
      <c r="K61" s="220"/>
      <c r="L61" s="220"/>
      <c r="M61" s="220"/>
      <c r="N61" s="220"/>
      <c r="O61" s="225"/>
      <c r="P61" s="255"/>
      <c r="Q61" s="256"/>
      <c r="R61" s="251"/>
      <c r="S61" s="257"/>
      <c r="T61" s="258"/>
    </row>
    <row r="62" spans="1:20">
      <c r="A62" s="235">
        <v>5</v>
      </c>
      <c r="B62" s="221">
        <v>2</v>
      </c>
      <c r="C62" s="221">
        <v>2</v>
      </c>
      <c r="D62" s="246" t="s">
        <v>90</v>
      </c>
      <c r="E62" s="221"/>
      <c r="F62" s="263" t="s">
        <v>91</v>
      </c>
      <c r="G62" s="225"/>
      <c r="H62" s="225"/>
      <c r="I62" s="220"/>
      <c r="J62" s="220"/>
      <c r="K62" s="220"/>
      <c r="L62" s="220"/>
      <c r="M62" s="220"/>
      <c r="N62" s="220"/>
      <c r="O62" s="225"/>
      <c r="P62" s="255"/>
      <c r="Q62" s="256"/>
      <c r="R62" s="251"/>
      <c r="S62" s="842">
        <f>SUM(S64:T66)</f>
        <v>223000</v>
      </c>
      <c r="T62" s="843"/>
    </row>
    <row r="63" spans="1:20">
      <c r="A63" s="235">
        <v>5</v>
      </c>
      <c r="B63" s="221">
        <v>2</v>
      </c>
      <c r="C63" s="221">
        <v>2</v>
      </c>
      <c r="D63" s="246" t="s">
        <v>90</v>
      </c>
      <c r="E63" s="264" t="s">
        <v>92</v>
      </c>
      <c r="F63" s="265" t="s">
        <v>93</v>
      </c>
      <c r="G63" s="225"/>
      <c r="H63" s="225"/>
      <c r="I63" s="220"/>
      <c r="J63" s="220"/>
      <c r="K63" s="220"/>
      <c r="L63" s="220"/>
      <c r="M63" s="220"/>
      <c r="N63" s="220"/>
      <c r="O63" s="225"/>
      <c r="P63" s="255"/>
      <c r="Q63" s="256"/>
      <c r="R63" s="251"/>
      <c r="S63" s="852"/>
      <c r="T63" s="853"/>
    </row>
    <row r="64" spans="1:20">
      <c r="A64" s="235"/>
      <c r="B64" s="221"/>
      <c r="C64" s="221"/>
      <c r="D64" s="236"/>
      <c r="E64" s="221"/>
      <c r="F64" s="265" t="s">
        <v>94</v>
      </c>
      <c r="G64" s="225"/>
      <c r="H64" s="225"/>
      <c r="I64" s="220"/>
      <c r="J64" s="220"/>
      <c r="K64" s="220"/>
      <c r="L64" s="220"/>
      <c r="M64" s="220"/>
      <c r="N64" s="220"/>
      <c r="O64" s="225"/>
      <c r="P64" s="261">
        <v>580</v>
      </c>
      <c r="Q64" s="261" t="s">
        <v>95</v>
      </c>
      <c r="R64" s="266">
        <v>250</v>
      </c>
      <c r="S64" s="854">
        <f>R64*P64</f>
        <v>145000</v>
      </c>
      <c r="T64" s="855"/>
    </row>
    <row r="65" spans="1:27" s="188" customFormat="1" ht="29.25" customHeight="1">
      <c r="A65" s="407">
        <v>5</v>
      </c>
      <c r="B65" s="408">
        <v>2</v>
      </c>
      <c r="C65" s="408">
        <v>2</v>
      </c>
      <c r="D65" s="409">
        <v>1</v>
      </c>
      <c r="E65" s="408">
        <v>11</v>
      </c>
      <c r="F65" s="860" t="s">
        <v>137</v>
      </c>
      <c r="G65" s="861"/>
      <c r="H65" s="861"/>
      <c r="I65" s="861"/>
      <c r="J65" s="861"/>
      <c r="K65" s="861"/>
      <c r="L65" s="861"/>
      <c r="M65" s="861"/>
      <c r="N65" s="861"/>
      <c r="O65" s="862"/>
      <c r="P65" s="410"/>
      <c r="Q65" s="410"/>
      <c r="R65" s="411"/>
      <c r="S65" s="412"/>
      <c r="T65" s="413"/>
    </row>
    <row r="66" spans="1:27">
      <c r="A66" s="235"/>
      <c r="B66" s="221"/>
      <c r="C66" s="221"/>
      <c r="D66" s="236"/>
      <c r="E66" s="221"/>
      <c r="F66" s="265" t="s">
        <v>138</v>
      </c>
      <c r="G66" s="225"/>
      <c r="H66" s="225"/>
      <c r="I66" s="220">
        <v>1</v>
      </c>
      <c r="J66" s="220" t="s">
        <v>139</v>
      </c>
      <c r="K66" s="220" t="s">
        <v>58</v>
      </c>
      <c r="L66" s="220">
        <v>3</v>
      </c>
      <c r="M66" s="220" t="s">
        <v>139</v>
      </c>
      <c r="N66" s="220" t="s">
        <v>58</v>
      </c>
      <c r="O66" s="225" t="s">
        <v>140</v>
      </c>
      <c r="P66" s="267">
        <v>3</v>
      </c>
      <c r="Q66" s="267" t="s">
        <v>141</v>
      </c>
      <c r="R66" s="266">
        <v>26000</v>
      </c>
      <c r="S66" s="854">
        <f>R66*P66</f>
        <v>78000</v>
      </c>
      <c r="T66" s="855"/>
    </row>
    <row r="67" spans="1:27" ht="6.75" customHeight="1">
      <c r="A67" s="235"/>
      <c r="B67" s="221"/>
      <c r="C67" s="221"/>
      <c r="D67" s="236"/>
      <c r="E67" s="221"/>
      <c r="F67" s="245"/>
      <c r="G67" s="225"/>
      <c r="H67" s="225"/>
      <c r="I67" s="220"/>
      <c r="J67" s="220"/>
      <c r="K67" s="220"/>
      <c r="L67" s="220"/>
      <c r="M67" s="220"/>
      <c r="N67" s="220"/>
      <c r="O67" s="225"/>
      <c r="P67" s="255"/>
      <c r="Q67" s="256"/>
      <c r="R67" s="251"/>
      <c r="S67" s="257"/>
      <c r="T67" s="258"/>
    </row>
    <row r="68" spans="1:27">
      <c r="A68" s="235">
        <v>5</v>
      </c>
      <c r="B68" s="221">
        <v>2</v>
      </c>
      <c r="C68" s="221">
        <v>2</v>
      </c>
      <c r="D68" s="236">
        <v>11</v>
      </c>
      <c r="E68" s="222"/>
      <c r="F68" s="263" t="s">
        <v>96</v>
      </c>
      <c r="G68" s="225"/>
      <c r="H68" s="225"/>
      <c r="I68" s="220"/>
      <c r="J68" s="220"/>
      <c r="K68" s="220"/>
      <c r="L68" s="220"/>
      <c r="M68" s="220"/>
      <c r="N68" s="220"/>
      <c r="O68" s="225"/>
      <c r="P68" s="255"/>
      <c r="Q68" s="256"/>
      <c r="R68" s="251"/>
      <c r="S68" s="842"/>
      <c r="T68" s="843"/>
    </row>
    <row r="69" spans="1:27">
      <c r="A69" s="235">
        <v>5</v>
      </c>
      <c r="B69" s="221">
        <v>2</v>
      </c>
      <c r="C69" s="221">
        <v>2</v>
      </c>
      <c r="D69" s="236">
        <v>11</v>
      </c>
      <c r="E69" s="247" t="s">
        <v>92</v>
      </c>
      <c r="F69" s="265" t="s">
        <v>97</v>
      </c>
      <c r="G69" s="225"/>
      <c r="H69" s="225"/>
      <c r="I69" s="220"/>
      <c r="J69" s="220"/>
      <c r="K69" s="220"/>
      <c r="L69" s="220"/>
      <c r="M69" s="220"/>
      <c r="N69" s="220"/>
      <c r="O69" s="225"/>
      <c r="P69" s="255"/>
      <c r="Q69" s="256"/>
      <c r="R69" s="251"/>
      <c r="S69" s="842">
        <f>S70</f>
        <v>5922000</v>
      </c>
      <c r="T69" s="843"/>
    </row>
    <row r="70" spans="1:27">
      <c r="A70" s="235"/>
      <c r="B70" s="221"/>
      <c r="C70" s="221"/>
      <c r="D70" s="236"/>
      <c r="E70" s="221"/>
      <c r="F70" s="265" t="s">
        <v>142</v>
      </c>
      <c r="G70" s="225"/>
      <c r="H70" s="225"/>
      <c r="I70" s="220"/>
      <c r="J70" s="220"/>
      <c r="K70" s="220"/>
      <c r="L70" s="220"/>
      <c r="M70" s="220"/>
      <c r="N70" s="220"/>
      <c r="O70" s="225"/>
      <c r="P70" s="255"/>
      <c r="Q70" s="256"/>
      <c r="R70" s="251"/>
      <c r="S70" s="852">
        <f>SUM(S71:T73)</f>
        <v>5922000</v>
      </c>
      <c r="T70" s="853"/>
    </row>
    <row r="71" spans="1:27">
      <c r="A71" s="235"/>
      <c r="B71" s="221"/>
      <c r="C71" s="221"/>
      <c r="D71" s="236"/>
      <c r="E71" s="221"/>
      <c r="F71" s="265" t="s">
        <v>99</v>
      </c>
      <c r="G71" s="225"/>
      <c r="H71" s="225"/>
      <c r="I71" s="268">
        <v>63</v>
      </c>
      <c r="J71" s="268" t="s">
        <v>57</v>
      </c>
      <c r="K71" s="268" t="s">
        <v>58</v>
      </c>
      <c r="L71" s="268">
        <v>2</v>
      </c>
      <c r="M71" s="220" t="s">
        <v>100</v>
      </c>
      <c r="N71" s="220"/>
      <c r="O71" s="225"/>
      <c r="P71" s="255">
        <f>I71*L71</f>
        <v>126</v>
      </c>
      <c r="Q71" s="256" t="s">
        <v>74</v>
      </c>
      <c r="R71" s="251">
        <v>27000</v>
      </c>
      <c r="S71" s="854">
        <f>R71*P71</f>
        <v>3402000</v>
      </c>
      <c r="T71" s="855"/>
      <c r="W71" s="184" t="s">
        <v>83</v>
      </c>
      <c r="Y71" s="184">
        <v>1386</v>
      </c>
      <c r="AA71" s="184">
        <v>7000</v>
      </c>
    </row>
    <row r="72" spans="1:27">
      <c r="A72" s="235"/>
      <c r="B72" s="221"/>
      <c r="C72" s="221"/>
      <c r="D72" s="236"/>
      <c r="E72" s="221"/>
      <c r="F72" s="265" t="s">
        <v>101</v>
      </c>
      <c r="G72" s="225"/>
      <c r="H72" s="225"/>
      <c r="I72" s="268">
        <v>63</v>
      </c>
      <c r="J72" s="268" t="s">
        <v>57</v>
      </c>
      <c r="K72" s="268" t="s">
        <v>58</v>
      </c>
      <c r="L72" s="268">
        <v>2</v>
      </c>
      <c r="M72" s="220" t="s">
        <v>100</v>
      </c>
      <c r="N72" s="220"/>
      <c r="O72" s="225"/>
      <c r="P72" s="255">
        <f>I72*L72</f>
        <v>126</v>
      </c>
      <c r="Q72" s="256" t="s">
        <v>74</v>
      </c>
      <c r="R72" s="251">
        <v>10000</v>
      </c>
      <c r="S72" s="854">
        <f>R72*P72</f>
        <v>1260000</v>
      </c>
      <c r="T72" s="855"/>
      <c r="W72" s="184">
        <v>69300</v>
      </c>
      <c r="X72" s="184">
        <v>250</v>
      </c>
      <c r="Y72" s="184">
        <f>SUM(W72/X72)</f>
        <v>277.2</v>
      </c>
      <c r="AA72" s="184">
        <v>500</v>
      </c>
    </row>
    <row r="73" spans="1:27">
      <c r="A73" s="235"/>
      <c r="B73" s="221"/>
      <c r="C73" s="221"/>
      <c r="D73" s="236"/>
      <c r="E73" s="221"/>
      <c r="F73" s="265" t="s">
        <v>143</v>
      </c>
      <c r="G73" s="225"/>
      <c r="H73" s="225"/>
      <c r="I73" s="268">
        <v>63</v>
      </c>
      <c r="J73" s="268" t="s">
        <v>57</v>
      </c>
      <c r="K73" s="268" t="s">
        <v>58</v>
      </c>
      <c r="L73" s="268">
        <v>2</v>
      </c>
      <c r="M73" s="220" t="s">
        <v>100</v>
      </c>
      <c r="N73" s="220"/>
      <c r="O73" s="225"/>
      <c r="P73" s="255">
        <f>I73*L73</f>
        <v>126</v>
      </c>
      <c r="Q73" s="256" t="s">
        <v>74</v>
      </c>
      <c r="R73" s="251">
        <v>10000</v>
      </c>
      <c r="S73" s="854">
        <f>R73*P73</f>
        <v>1260000</v>
      </c>
      <c r="T73" s="855"/>
      <c r="Y73" s="184">
        <f>SUM(Y71-Y72)</f>
        <v>1108.8</v>
      </c>
      <c r="AA73" s="184">
        <f>SUM(AA71/AA72)</f>
        <v>14</v>
      </c>
    </row>
    <row r="74" spans="1:27">
      <c r="A74" s="269"/>
      <c r="B74" s="270"/>
      <c r="C74" s="270"/>
      <c r="D74" s="270"/>
      <c r="E74" s="271"/>
      <c r="F74" s="272"/>
      <c r="G74" s="273"/>
      <c r="H74" s="273"/>
      <c r="I74" s="274"/>
      <c r="J74" s="274"/>
      <c r="K74" s="274"/>
      <c r="L74" s="274"/>
      <c r="M74" s="274"/>
      <c r="N74" s="274"/>
      <c r="O74" s="275"/>
      <c r="P74" s="276"/>
      <c r="Q74" s="277"/>
      <c r="R74" s="278"/>
      <c r="S74" s="865"/>
      <c r="T74" s="866"/>
    </row>
    <row r="75" spans="1:27">
      <c r="A75" s="856" t="s">
        <v>102</v>
      </c>
      <c r="B75" s="857"/>
      <c r="C75" s="857"/>
      <c r="D75" s="857"/>
      <c r="E75" s="857"/>
      <c r="F75" s="857"/>
      <c r="G75" s="857"/>
      <c r="H75" s="857"/>
      <c r="I75" s="857"/>
      <c r="J75" s="857"/>
      <c r="K75" s="857"/>
      <c r="L75" s="857"/>
      <c r="M75" s="857"/>
      <c r="N75" s="857"/>
      <c r="O75" s="857"/>
      <c r="P75" s="857"/>
      <c r="Q75" s="857"/>
      <c r="R75" s="857"/>
      <c r="S75" s="858">
        <f>S32</f>
        <v>20000000</v>
      </c>
      <c r="T75" s="859"/>
      <c r="W75" s="279">
        <f>25000000-S75</f>
        <v>5000000</v>
      </c>
    </row>
    <row r="76" spans="1:27">
      <c r="A76" s="280"/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2"/>
      <c r="T76" s="283"/>
      <c r="W76" s="279"/>
    </row>
    <row r="77" spans="1:27" s="166" customFormat="1">
      <c r="A77" s="284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872" t="s">
        <v>145</v>
      </c>
      <c r="Q77" s="872"/>
      <c r="R77" s="872"/>
      <c r="S77" s="872"/>
      <c r="T77" s="873"/>
      <c r="W77" s="166">
        <v>30000000</v>
      </c>
    </row>
    <row r="78" spans="1:27" s="166" customFormat="1">
      <c r="A78" s="284"/>
      <c r="B78" s="285"/>
      <c r="C78" s="285"/>
      <c r="D78" s="285"/>
      <c r="E78" s="285"/>
      <c r="F78" s="285"/>
      <c r="G78" s="285"/>
      <c r="H78" s="286"/>
      <c r="I78" s="285"/>
      <c r="J78" s="285"/>
      <c r="K78" s="285"/>
      <c r="L78" s="285"/>
      <c r="M78" s="285"/>
      <c r="N78" s="285"/>
      <c r="O78" s="285"/>
      <c r="P78" s="874" t="s">
        <v>104</v>
      </c>
      <c r="Q78" s="874"/>
      <c r="R78" s="874"/>
      <c r="S78" s="874"/>
      <c r="T78" s="875"/>
      <c r="W78" s="460">
        <f>SUM(W77-S75)</f>
        <v>10000000</v>
      </c>
    </row>
    <row r="79" spans="1:27" s="166" customFormat="1">
      <c r="A79" s="284"/>
      <c r="B79" s="285"/>
      <c r="C79" s="285"/>
      <c r="D79" s="285"/>
      <c r="E79" s="285"/>
      <c r="F79" s="285"/>
      <c r="G79" s="285"/>
      <c r="H79" s="286"/>
      <c r="I79" s="285"/>
      <c r="J79" s="285"/>
      <c r="K79" s="285"/>
      <c r="L79" s="285"/>
      <c r="M79" s="285"/>
      <c r="N79" s="285"/>
      <c r="O79" s="285"/>
      <c r="P79" s="287"/>
      <c r="Q79" s="285"/>
      <c r="R79" s="288"/>
      <c r="S79" s="285"/>
      <c r="T79" s="289"/>
    </row>
    <row r="80" spans="1:27" s="166" customFormat="1">
      <c r="A80" s="284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7"/>
      <c r="Q80" s="285"/>
      <c r="R80" s="288"/>
      <c r="S80" s="285"/>
      <c r="T80" s="289"/>
    </row>
    <row r="81" spans="1:20" s="166" customFormat="1">
      <c r="A81" s="284"/>
      <c r="B81" s="285"/>
      <c r="C81" s="285"/>
      <c r="D81" s="285"/>
      <c r="E81" s="285"/>
      <c r="F81" s="285"/>
      <c r="G81" s="285"/>
      <c r="H81" s="286"/>
      <c r="I81" s="285"/>
      <c r="J81" s="285"/>
      <c r="K81" s="285"/>
      <c r="L81" s="285"/>
      <c r="M81" s="285"/>
      <c r="N81" s="285"/>
      <c r="O81" s="285"/>
      <c r="P81" s="287"/>
      <c r="Q81" s="285"/>
      <c r="R81" s="288"/>
      <c r="S81" s="285"/>
      <c r="T81" s="289"/>
    </row>
    <row r="82" spans="1:20" s="166" customFormat="1">
      <c r="A82" s="284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876" t="s">
        <v>105</v>
      </c>
      <c r="Q82" s="876"/>
      <c r="R82" s="876"/>
      <c r="S82" s="876"/>
      <c r="T82" s="877"/>
    </row>
    <row r="83" spans="1:20" s="166" customFormat="1">
      <c r="A83" s="284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878" t="s">
        <v>106</v>
      </c>
      <c r="Q83" s="878"/>
      <c r="R83" s="878"/>
      <c r="S83" s="878"/>
      <c r="T83" s="879"/>
    </row>
    <row r="84" spans="1:20" s="166" customFormat="1">
      <c r="A84" s="290" t="s">
        <v>107</v>
      </c>
      <c r="B84" s="291"/>
      <c r="C84" s="291"/>
      <c r="D84" s="291"/>
      <c r="E84" s="291"/>
      <c r="F84" s="291"/>
      <c r="G84" s="292" t="s">
        <v>7</v>
      </c>
      <c r="H84" s="291"/>
      <c r="I84" s="291"/>
      <c r="J84" s="291"/>
      <c r="K84" s="291"/>
      <c r="L84" s="291"/>
      <c r="M84" s="291"/>
      <c r="N84" s="291"/>
      <c r="O84" s="291"/>
      <c r="P84" s="293"/>
      <c r="Q84" s="291"/>
      <c r="R84" s="294"/>
      <c r="S84" s="291"/>
      <c r="T84" s="295"/>
    </row>
    <row r="85" spans="1:20" s="166" customFormat="1">
      <c r="A85" s="290" t="s">
        <v>108</v>
      </c>
      <c r="B85" s="291"/>
      <c r="C85" s="291"/>
      <c r="D85" s="291"/>
      <c r="E85" s="291"/>
      <c r="F85" s="291"/>
      <c r="G85" s="292" t="s">
        <v>7</v>
      </c>
      <c r="H85" s="291"/>
      <c r="I85" s="291"/>
      <c r="J85" s="291"/>
      <c r="K85" s="291"/>
      <c r="L85" s="291"/>
      <c r="M85" s="291"/>
      <c r="N85" s="291"/>
      <c r="O85" s="291"/>
      <c r="P85" s="293"/>
      <c r="Q85" s="291"/>
      <c r="R85" s="294"/>
      <c r="S85" s="291"/>
      <c r="T85" s="295"/>
    </row>
    <row r="86" spans="1:20" s="166" customFormat="1">
      <c r="A86" s="290" t="s">
        <v>109</v>
      </c>
      <c r="B86" s="291"/>
      <c r="C86" s="291"/>
      <c r="D86" s="291"/>
      <c r="E86" s="291"/>
      <c r="F86" s="291"/>
      <c r="G86" s="292" t="s">
        <v>7</v>
      </c>
      <c r="H86" s="291"/>
      <c r="I86" s="291"/>
      <c r="J86" s="291"/>
      <c r="K86" s="291"/>
      <c r="L86" s="291"/>
      <c r="M86" s="291"/>
      <c r="N86" s="291"/>
      <c r="O86" s="291"/>
      <c r="P86" s="293"/>
      <c r="Q86" s="291"/>
      <c r="R86" s="294"/>
      <c r="S86" s="291"/>
      <c r="T86" s="295"/>
    </row>
    <row r="87" spans="1:20" s="166" customFormat="1">
      <c r="A87" s="296">
        <v>1</v>
      </c>
      <c r="B87" s="297"/>
      <c r="C87" s="225"/>
      <c r="D87" s="297"/>
      <c r="E87" s="225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20"/>
      <c r="Q87" s="297"/>
      <c r="R87" s="298"/>
      <c r="S87" s="297"/>
      <c r="T87" s="289"/>
    </row>
    <row r="88" spans="1:20" s="166" customFormat="1">
      <c r="A88" s="299">
        <v>2</v>
      </c>
      <c r="B88" s="297"/>
      <c r="C88" s="225"/>
      <c r="D88" s="297"/>
      <c r="E88" s="225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20"/>
      <c r="Q88" s="297"/>
      <c r="R88" s="298"/>
      <c r="S88" s="297"/>
      <c r="T88" s="289"/>
    </row>
    <row r="89" spans="1:20" s="166" customFormat="1">
      <c r="A89" s="300"/>
      <c r="B89" s="301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274"/>
      <c r="Q89" s="301"/>
      <c r="R89" s="302"/>
      <c r="S89" s="301"/>
      <c r="T89" s="303"/>
    </row>
    <row r="90" spans="1:20" s="166" customFormat="1">
      <c r="A90" s="880" t="s">
        <v>110</v>
      </c>
      <c r="B90" s="881"/>
      <c r="C90" s="881"/>
      <c r="D90" s="881"/>
      <c r="E90" s="881"/>
      <c r="F90" s="881"/>
      <c r="G90" s="881"/>
      <c r="H90" s="881"/>
      <c r="I90" s="881"/>
      <c r="J90" s="881"/>
      <c r="K90" s="881"/>
      <c r="L90" s="881"/>
      <c r="M90" s="881"/>
      <c r="N90" s="881"/>
      <c r="O90" s="881"/>
      <c r="P90" s="881"/>
      <c r="Q90" s="881"/>
      <c r="R90" s="881"/>
      <c r="S90" s="881"/>
      <c r="T90" s="289"/>
    </row>
    <row r="91" spans="1:20" s="166" customFormat="1">
      <c r="A91" s="867" t="s">
        <v>111</v>
      </c>
      <c r="B91" s="868"/>
      <c r="C91" s="869" t="s">
        <v>112</v>
      </c>
      <c r="D91" s="869"/>
      <c r="E91" s="869"/>
      <c r="F91" s="869"/>
      <c r="G91" s="869"/>
      <c r="H91" s="868"/>
      <c r="I91" s="870" t="s">
        <v>113</v>
      </c>
      <c r="J91" s="869"/>
      <c r="K91" s="869"/>
      <c r="L91" s="869"/>
      <c r="M91" s="869"/>
      <c r="N91" s="869"/>
      <c r="O91" s="868"/>
      <c r="P91" s="870" t="s">
        <v>114</v>
      </c>
      <c r="Q91" s="868"/>
      <c r="R91" s="871" t="s">
        <v>115</v>
      </c>
      <c r="S91" s="870"/>
      <c r="T91" s="295"/>
    </row>
    <row r="92" spans="1:20" s="166" customFormat="1">
      <c r="A92" s="304">
        <v>1</v>
      </c>
      <c r="B92" s="305"/>
      <c r="C92" s="306"/>
      <c r="D92" s="306"/>
      <c r="E92" s="307"/>
      <c r="F92" s="307"/>
      <c r="G92" s="307"/>
      <c r="H92" s="308"/>
      <c r="I92" s="307"/>
      <c r="J92" s="307"/>
      <c r="K92" s="307"/>
      <c r="L92" s="307"/>
      <c r="M92" s="307"/>
      <c r="N92" s="307"/>
      <c r="O92" s="308"/>
      <c r="P92" s="309"/>
      <c r="Q92" s="308"/>
      <c r="R92" s="310"/>
      <c r="S92" s="285"/>
      <c r="T92" s="289"/>
    </row>
    <row r="93" spans="1:20" s="166" customFormat="1">
      <c r="A93" s="311">
        <v>2</v>
      </c>
      <c r="B93" s="312"/>
      <c r="C93" s="287"/>
      <c r="D93" s="287"/>
      <c r="E93" s="285"/>
      <c r="F93" s="285"/>
      <c r="G93" s="285"/>
      <c r="H93" s="313"/>
      <c r="I93" s="285"/>
      <c r="J93" s="285"/>
      <c r="K93" s="285"/>
      <c r="L93" s="285"/>
      <c r="M93" s="285"/>
      <c r="N93" s="285"/>
      <c r="O93" s="313"/>
      <c r="P93" s="314"/>
      <c r="Q93" s="313"/>
      <c r="R93" s="310"/>
      <c r="S93" s="285"/>
      <c r="T93" s="289"/>
    </row>
    <row r="94" spans="1:20" s="166" customFormat="1">
      <c r="A94" s="311">
        <v>3</v>
      </c>
      <c r="B94" s="312"/>
      <c r="C94" s="287"/>
      <c r="D94" s="287"/>
      <c r="E94" s="285"/>
      <c r="F94" s="285"/>
      <c r="G94" s="285"/>
      <c r="H94" s="313"/>
      <c r="I94" s="285"/>
      <c r="J94" s="285"/>
      <c r="K94" s="285"/>
      <c r="L94" s="285"/>
      <c r="M94" s="285"/>
      <c r="N94" s="285"/>
      <c r="O94" s="313"/>
      <c r="P94" s="314"/>
      <c r="Q94" s="313"/>
      <c r="R94" s="310"/>
      <c r="S94" s="285"/>
      <c r="T94" s="289"/>
    </row>
    <row r="95" spans="1:20" s="166" customFormat="1" ht="15.75" thickBot="1">
      <c r="A95" s="315"/>
      <c r="B95" s="316"/>
      <c r="C95" s="317"/>
      <c r="D95" s="317"/>
      <c r="E95" s="318"/>
      <c r="F95" s="318"/>
      <c r="G95" s="318"/>
      <c r="H95" s="319"/>
      <c r="I95" s="318"/>
      <c r="J95" s="318"/>
      <c r="K95" s="318"/>
      <c r="L95" s="318"/>
      <c r="M95" s="318"/>
      <c r="N95" s="318"/>
      <c r="O95" s="319"/>
      <c r="P95" s="320"/>
      <c r="Q95" s="319"/>
      <c r="R95" s="321"/>
      <c r="S95" s="318"/>
      <c r="T95" s="322"/>
    </row>
    <row r="96" spans="1:20">
      <c r="A96" s="182"/>
      <c r="B96" s="182"/>
      <c r="C96" s="182"/>
      <c r="D96" s="182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2"/>
      <c r="Q96" s="181"/>
      <c r="R96" s="183"/>
      <c r="S96" s="181"/>
      <c r="T96" s="323"/>
    </row>
  </sheetData>
  <mergeCells count="86">
    <mergeCell ref="P57:Q57"/>
    <mergeCell ref="S73:T73"/>
    <mergeCell ref="S74:T74"/>
    <mergeCell ref="A91:B91"/>
    <mergeCell ref="C91:H91"/>
    <mergeCell ref="I91:O91"/>
    <mergeCell ref="P91:Q91"/>
    <mergeCell ref="R91:S91"/>
    <mergeCell ref="P77:T77"/>
    <mergeCell ref="P78:T78"/>
    <mergeCell ref="P82:T82"/>
    <mergeCell ref="P83:T83"/>
    <mergeCell ref="A90:S90"/>
    <mergeCell ref="S55:T55"/>
    <mergeCell ref="S56:T56"/>
    <mergeCell ref="S58:T58"/>
    <mergeCell ref="S60:T60"/>
    <mergeCell ref="A75:R75"/>
    <mergeCell ref="S75:T75"/>
    <mergeCell ref="S62:T62"/>
    <mergeCell ref="S63:T63"/>
    <mergeCell ref="S64:T64"/>
    <mergeCell ref="S66:T66"/>
    <mergeCell ref="S68:T68"/>
    <mergeCell ref="S69:T69"/>
    <mergeCell ref="F65:O65"/>
    <mergeCell ref="S70:T70"/>
    <mergeCell ref="S71:T71"/>
    <mergeCell ref="S72:T72"/>
    <mergeCell ref="S54:T54"/>
    <mergeCell ref="S42:T42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53:T53"/>
    <mergeCell ref="S40:T40"/>
    <mergeCell ref="A29:E29"/>
    <mergeCell ref="F29:O29"/>
    <mergeCell ref="S29:T29"/>
    <mergeCell ref="S31:T31"/>
    <mergeCell ref="S32:T32"/>
    <mergeCell ref="S33:T33"/>
    <mergeCell ref="S34:T34"/>
    <mergeCell ref="S35:T35"/>
    <mergeCell ref="S36:T36"/>
    <mergeCell ref="S37:T37"/>
    <mergeCell ref="S38:T38"/>
    <mergeCell ref="A24:T24"/>
    <mergeCell ref="A25:T25"/>
    <mergeCell ref="A27:E28"/>
    <mergeCell ref="F27:O28"/>
    <mergeCell ref="P27:R27"/>
    <mergeCell ref="S27:T28"/>
    <mergeCell ref="A22:T22"/>
    <mergeCell ref="A18:G18"/>
    <mergeCell ref="H18:R18"/>
    <mergeCell ref="S18:T18"/>
    <mergeCell ref="A19:G19"/>
    <mergeCell ref="H19:R19"/>
    <mergeCell ref="S19:T19"/>
    <mergeCell ref="A20:G20"/>
    <mergeCell ref="H20:R20"/>
    <mergeCell ref="A21:G21"/>
    <mergeCell ref="H21:R21"/>
    <mergeCell ref="S21:T21"/>
    <mergeCell ref="A16:T16"/>
    <mergeCell ref="A17:G17"/>
    <mergeCell ref="H17:R17"/>
    <mergeCell ref="S17:T17"/>
    <mergeCell ref="A1:R1"/>
    <mergeCell ref="S1:T2"/>
    <mergeCell ref="A2:R2"/>
    <mergeCell ref="A3:R3"/>
    <mergeCell ref="S3:T4"/>
    <mergeCell ref="A4:R4"/>
    <mergeCell ref="K11:T11"/>
    <mergeCell ref="H6:J6"/>
    <mergeCell ref="H8:J8"/>
    <mergeCell ref="H9:J9"/>
    <mergeCell ref="H11:J11"/>
  </mergeCells>
  <pageMargins left="0.45" right="0.45" top="0.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W99"/>
  <sheetViews>
    <sheetView topLeftCell="A69" workbookViewId="0">
      <selection activeCell="J83" sqref="J83"/>
    </sheetView>
  </sheetViews>
  <sheetFormatPr defaultRowHeight="15"/>
  <cols>
    <col min="1" max="1" width="2" style="184" customWidth="1"/>
    <col min="2" max="2" width="1.85546875" style="184" customWidth="1"/>
    <col min="3" max="3" width="2.140625" style="184" customWidth="1"/>
    <col min="4" max="4" width="2.85546875" style="184" customWidth="1"/>
    <col min="5" max="5" width="14.42578125" style="184" customWidth="1"/>
    <col min="6" max="6" width="9.140625" style="184"/>
    <col min="7" max="7" width="2.5703125" style="184" customWidth="1"/>
    <col min="8" max="8" width="14.140625" style="184" customWidth="1"/>
    <col min="9" max="10" width="3" style="184" customWidth="1"/>
    <col min="11" max="11" width="2.28515625" style="184" customWidth="1"/>
    <col min="12" max="12" width="2.85546875" style="184" customWidth="1"/>
    <col min="13" max="13" width="4" style="184" customWidth="1"/>
    <col min="14" max="15" width="1.5703125" style="184" customWidth="1"/>
    <col min="16" max="16" width="4.85546875" style="324" customWidth="1"/>
    <col min="17" max="17" width="3.85546875" style="184" customWidth="1"/>
    <col min="18" max="18" width="9.85546875" style="325" customWidth="1"/>
    <col min="19" max="19" width="5" style="184" customWidth="1"/>
    <col min="20" max="20" width="7.42578125" style="326" customWidth="1"/>
    <col min="21" max="22" width="9.140625" style="184"/>
    <col min="23" max="23" width="11.28515625" style="184" customWidth="1"/>
    <col min="24" max="16384" width="9.140625" style="184"/>
  </cols>
  <sheetData>
    <row r="1" spans="1:20" s="166" customFormat="1" ht="15.75">
      <c r="A1" s="794" t="s">
        <v>0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6"/>
      <c r="S1" s="797" t="s">
        <v>1</v>
      </c>
      <c r="T1" s="798"/>
    </row>
    <row r="2" spans="1:20" s="166" customFormat="1" ht="15.75">
      <c r="A2" s="801" t="s">
        <v>2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802"/>
      <c r="N2" s="802"/>
      <c r="O2" s="802"/>
      <c r="P2" s="802"/>
      <c r="Q2" s="802"/>
      <c r="R2" s="803"/>
      <c r="S2" s="799"/>
      <c r="T2" s="800"/>
    </row>
    <row r="3" spans="1:20" s="166" customFormat="1" ht="15.75">
      <c r="A3" s="804" t="s">
        <v>3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6"/>
      <c r="S3" s="807" t="s">
        <v>4</v>
      </c>
      <c r="T3" s="808"/>
    </row>
    <row r="4" spans="1:20" s="166" customFormat="1" ht="15.75">
      <c r="A4" s="801" t="s">
        <v>5</v>
      </c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3"/>
      <c r="S4" s="809"/>
      <c r="T4" s="810"/>
    </row>
    <row r="5" spans="1:20" s="166" customFormat="1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9"/>
      <c r="Q5" s="168"/>
      <c r="R5" s="170"/>
      <c r="S5" s="168"/>
      <c r="T5" s="171"/>
    </row>
    <row r="6" spans="1:20" s="328" customFormat="1" ht="12.75">
      <c r="A6" s="172" t="s">
        <v>6</v>
      </c>
      <c r="B6" s="173"/>
      <c r="C6" s="173"/>
      <c r="D6" s="173"/>
      <c r="E6" s="173"/>
      <c r="F6" s="173"/>
      <c r="G6" s="173" t="s">
        <v>7</v>
      </c>
      <c r="H6" s="174" t="s">
        <v>118</v>
      </c>
      <c r="I6" s="173" t="s">
        <v>119</v>
      </c>
      <c r="J6" s="173"/>
      <c r="K6" s="173"/>
      <c r="L6" s="173"/>
      <c r="M6" s="173"/>
      <c r="N6" s="173"/>
      <c r="O6" s="175"/>
      <c r="P6" s="173"/>
      <c r="Q6" s="15"/>
      <c r="R6" s="173"/>
      <c r="S6" s="173"/>
      <c r="T6" s="327"/>
    </row>
    <row r="7" spans="1:20" s="328" customFormat="1" ht="12.75">
      <c r="A7" s="172"/>
      <c r="B7" s="173"/>
      <c r="C7" s="173"/>
      <c r="D7" s="173"/>
      <c r="E7" s="173"/>
      <c r="F7" s="173"/>
      <c r="G7" s="173"/>
      <c r="H7" s="174"/>
      <c r="I7" s="173"/>
      <c r="J7" s="173"/>
      <c r="K7" s="173"/>
      <c r="L7" s="173"/>
      <c r="M7" s="173"/>
      <c r="N7" s="173"/>
      <c r="O7" s="175"/>
      <c r="P7" s="173"/>
      <c r="Q7" s="15"/>
      <c r="R7" s="173"/>
      <c r="S7" s="173"/>
      <c r="T7" s="327"/>
    </row>
    <row r="8" spans="1:20" s="328" customFormat="1" ht="12.75">
      <c r="A8" s="172" t="s">
        <v>10</v>
      </c>
      <c r="B8" s="173"/>
      <c r="C8" s="173"/>
      <c r="D8" s="173"/>
      <c r="E8" s="173"/>
      <c r="F8" s="173"/>
      <c r="G8" s="173" t="s">
        <v>7</v>
      </c>
      <c r="H8" s="178" t="s">
        <v>120</v>
      </c>
      <c r="I8" s="179" t="s">
        <v>12</v>
      </c>
      <c r="J8" s="173"/>
      <c r="K8" s="173"/>
      <c r="L8" s="173"/>
      <c r="M8" s="173"/>
      <c r="N8" s="173"/>
      <c r="O8" s="175"/>
      <c r="P8" s="173"/>
      <c r="Q8" s="15"/>
      <c r="R8" s="173"/>
      <c r="S8" s="173"/>
      <c r="T8" s="327"/>
    </row>
    <row r="9" spans="1:20" s="328" customFormat="1" ht="12.75">
      <c r="A9" s="172" t="s">
        <v>121</v>
      </c>
      <c r="B9" s="173"/>
      <c r="C9" s="173"/>
      <c r="D9" s="173"/>
      <c r="E9" s="173"/>
      <c r="F9" s="173"/>
      <c r="G9" s="173"/>
      <c r="H9" s="178" t="s">
        <v>122</v>
      </c>
      <c r="I9" s="179" t="s">
        <v>12</v>
      </c>
      <c r="J9" s="173"/>
      <c r="K9" s="173"/>
      <c r="L9" s="173"/>
      <c r="M9" s="173"/>
      <c r="N9" s="173"/>
      <c r="O9" s="175"/>
      <c r="P9" s="173"/>
      <c r="Q9" s="15"/>
      <c r="R9" s="173"/>
      <c r="S9" s="173"/>
      <c r="T9" s="327"/>
    </row>
    <row r="10" spans="1:20" s="331" customFormat="1" ht="12.75">
      <c r="A10" s="329" t="s">
        <v>14</v>
      </c>
      <c r="B10" s="330"/>
      <c r="C10" s="330"/>
      <c r="D10" s="330"/>
      <c r="E10" s="330"/>
      <c r="F10" s="330"/>
      <c r="G10" s="330" t="s">
        <v>7</v>
      </c>
      <c r="H10" s="490" t="s">
        <v>242</v>
      </c>
      <c r="I10" s="11" t="s">
        <v>16</v>
      </c>
      <c r="J10" s="20"/>
      <c r="K10" s="11"/>
      <c r="L10" s="11"/>
      <c r="M10" s="11"/>
      <c r="N10" s="11"/>
      <c r="O10" s="20"/>
      <c r="P10" s="21"/>
      <c r="Q10" s="20"/>
      <c r="R10" s="22"/>
      <c r="S10" s="20"/>
      <c r="T10" s="23"/>
    </row>
    <row r="11" spans="1:20" s="335" customFormat="1" ht="27" customHeight="1">
      <c r="A11" s="332" t="s">
        <v>17</v>
      </c>
      <c r="B11" s="333"/>
      <c r="C11" s="333"/>
      <c r="D11" s="333"/>
      <c r="E11" s="333"/>
      <c r="F11" s="333"/>
      <c r="G11" s="334" t="s">
        <v>7</v>
      </c>
      <c r="H11" s="490" t="s">
        <v>243</v>
      </c>
      <c r="I11" s="811" t="s">
        <v>252</v>
      </c>
      <c r="J11" s="811"/>
      <c r="K11" s="811"/>
      <c r="L11" s="811"/>
      <c r="M11" s="811"/>
      <c r="N11" s="811"/>
      <c r="O11" s="811"/>
      <c r="P11" s="811"/>
      <c r="Q11" s="811"/>
      <c r="R11" s="811"/>
      <c r="S11" s="811"/>
      <c r="T11" s="812"/>
    </row>
    <row r="12" spans="1:20" s="328" customFormat="1" ht="12.75">
      <c r="A12" s="172" t="s">
        <v>20</v>
      </c>
      <c r="B12" s="336"/>
      <c r="C12" s="336"/>
      <c r="D12" s="336"/>
      <c r="E12" s="336"/>
      <c r="F12" s="336"/>
      <c r="G12" s="337" t="s">
        <v>7</v>
      </c>
      <c r="H12" s="338" t="s">
        <v>12</v>
      </c>
      <c r="I12" s="337"/>
      <c r="J12" s="337"/>
      <c r="K12" s="337"/>
      <c r="L12" s="337"/>
      <c r="M12" s="337"/>
      <c r="N12" s="337"/>
      <c r="O12" s="173"/>
      <c r="P12" s="175"/>
      <c r="Q12" s="173"/>
      <c r="R12" s="15"/>
      <c r="S12" s="173"/>
      <c r="T12" s="339"/>
    </row>
    <row r="13" spans="1:20" s="328" customFormat="1" ht="12.75">
      <c r="A13" s="172" t="s">
        <v>21</v>
      </c>
      <c r="B13" s="336"/>
      <c r="C13" s="336"/>
      <c r="D13" s="336"/>
      <c r="E13" s="336"/>
      <c r="F13" s="336"/>
      <c r="G13" s="337" t="s">
        <v>7</v>
      </c>
      <c r="H13" s="340" t="s">
        <v>22</v>
      </c>
      <c r="I13" s="340"/>
      <c r="J13" s="340"/>
      <c r="K13" s="340"/>
      <c r="L13" s="340"/>
      <c r="M13" s="340"/>
      <c r="N13" s="340"/>
      <c r="O13" s="340"/>
      <c r="P13" s="175"/>
      <c r="Q13" s="173"/>
      <c r="R13" s="15"/>
      <c r="S13" s="173"/>
      <c r="T13" s="339"/>
    </row>
    <row r="14" spans="1:20" s="328" customFormat="1" ht="12.75">
      <c r="A14" s="172" t="s">
        <v>23</v>
      </c>
      <c r="B14" s="336"/>
      <c r="C14" s="336"/>
      <c r="D14" s="336"/>
      <c r="E14" s="336"/>
      <c r="F14" s="336"/>
      <c r="G14" s="337" t="s">
        <v>7</v>
      </c>
      <c r="H14" s="340">
        <f>S19</f>
        <v>30000000</v>
      </c>
      <c r="I14" s="340"/>
      <c r="J14" s="197"/>
      <c r="K14" s="340"/>
      <c r="L14" s="340"/>
      <c r="M14" s="340"/>
      <c r="N14" s="340"/>
      <c r="O14" s="340"/>
      <c r="P14" s="175"/>
      <c r="Q14" s="173"/>
      <c r="R14" s="15"/>
      <c r="S14" s="173"/>
      <c r="T14" s="339"/>
    </row>
    <row r="15" spans="1:20" s="328" customFormat="1" ht="12.75">
      <c r="A15" s="172" t="s">
        <v>24</v>
      </c>
      <c r="B15" s="336"/>
      <c r="C15" s="336"/>
      <c r="D15" s="336"/>
      <c r="E15" s="336"/>
      <c r="F15" s="336"/>
      <c r="G15" s="337" t="s">
        <v>7</v>
      </c>
      <c r="H15" s="900">
        <v>0</v>
      </c>
      <c r="I15" s="900"/>
      <c r="J15" s="900"/>
      <c r="K15" s="900"/>
      <c r="L15" s="900"/>
      <c r="M15" s="900"/>
      <c r="N15" s="900"/>
      <c r="O15" s="900"/>
      <c r="P15" s="175"/>
      <c r="Q15" s="173"/>
      <c r="R15" s="15"/>
      <c r="S15" s="173"/>
      <c r="T15" s="339"/>
    </row>
    <row r="16" spans="1:20" s="331" customFormat="1" ht="12.75">
      <c r="A16" s="901" t="s">
        <v>25</v>
      </c>
      <c r="B16" s="902"/>
      <c r="C16" s="902"/>
      <c r="D16" s="902"/>
      <c r="E16" s="902"/>
      <c r="F16" s="902"/>
      <c r="G16" s="902"/>
      <c r="H16" s="902"/>
      <c r="I16" s="902"/>
      <c r="J16" s="902"/>
      <c r="K16" s="902"/>
      <c r="L16" s="902"/>
      <c r="M16" s="902"/>
      <c r="N16" s="902"/>
      <c r="O16" s="902"/>
      <c r="P16" s="902"/>
      <c r="Q16" s="902"/>
      <c r="R16" s="902"/>
      <c r="S16" s="902"/>
      <c r="T16" s="903"/>
    </row>
    <row r="17" spans="1:23" s="331" customFormat="1" ht="12.75">
      <c r="A17" s="901" t="s">
        <v>26</v>
      </c>
      <c r="B17" s="902"/>
      <c r="C17" s="902"/>
      <c r="D17" s="902"/>
      <c r="E17" s="902"/>
      <c r="F17" s="902"/>
      <c r="G17" s="902"/>
      <c r="H17" s="904" t="s">
        <v>27</v>
      </c>
      <c r="I17" s="905"/>
      <c r="J17" s="905"/>
      <c r="K17" s="905"/>
      <c r="L17" s="905"/>
      <c r="M17" s="905"/>
      <c r="N17" s="905"/>
      <c r="O17" s="905"/>
      <c r="P17" s="905"/>
      <c r="Q17" s="905"/>
      <c r="R17" s="906"/>
      <c r="S17" s="902" t="s">
        <v>28</v>
      </c>
      <c r="T17" s="903"/>
    </row>
    <row r="18" spans="1:23" s="331" customFormat="1" ht="12.75">
      <c r="A18" s="910" t="s">
        <v>29</v>
      </c>
      <c r="B18" s="911"/>
      <c r="C18" s="911"/>
      <c r="D18" s="911"/>
      <c r="E18" s="911"/>
      <c r="F18" s="911"/>
      <c r="G18" s="912"/>
      <c r="H18" s="822" t="s">
        <v>30</v>
      </c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913">
        <v>1</v>
      </c>
      <c r="T18" s="903"/>
    </row>
    <row r="19" spans="1:23" s="331" customFormat="1" ht="12.75">
      <c r="A19" s="910" t="s">
        <v>31</v>
      </c>
      <c r="B19" s="911"/>
      <c r="C19" s="911"/>
      <c r="D19" s="911"/>
      <c r="E19" s="911"/>
      <c r="F19" s="911"/>
      <c r="G19" s="912"/>
      <c r="H19" s="822" t="s">
        <v>32</v>
      </c>
      <c r="I19" s="822"/>
      <c r="J19" s="822"/>
      <c r="K19" s="822"/>
      <c r="L19" s="822"/>
      <c r="M19" s="822"/>
      <c r="N19" s="822"/>
      <c r="O19" s="822"/>
      <c r="P19" s="822"/>
      <c r="Q19" s="822"/>
      <c r="R19" s="822"/>
      <c r="S19" s="914">
        <f>S31</f>
        <v>30000000</v>
      </c>
      <c r="T19" s="915"/>
    </row>
    <row r="20" spans="1:23" s="331" customFormat="1" ht="12.75">
      <c r="A20" s="910" t="s">
        <v>123</v>
      </c>
      <c r="B20" s="911"/>
      <c r="C20" s="911"/>
      <c r="D20" s="911"/>
      <c r="E20" s="911"/>
      <c r="F20" s="911"/>
      <c r="G20" s="912"/>
      <c r="H20" s="827" t="s">
        <v>273</v>
      </c>
      <c r="I20" s="929"/>
      <c r="J20" s="929"/>
      <c r="K20" s="929"/>
      <c r="L20" s="929"/>
      <c r="M20" s="929"/>
      <c r="N20" s="929"/>
      <c r="O20" s="929"/>
      <c r="P20" s="929"/>
      <c r="Q20" s="929"/>
      <c r="R20" s="930"/>
      <c r="S20" s="198">
        <v>1</v>
      </c>
      <c r="T20" s="199" t="s">
        <v>124</v>
      </c>
    </row>
    <row r="21" spans="1:23" s="331" customFormat="1" ht="12.75">
      <c r="A21" s="910" t="s">
        <v>34</v>
      </c>
      <c r="B21" s="911"/>
      <c r="C21" s="911"/>
      <c r="D21" s="911"/>
      <c r="E21" s="911"/>
      <c r="F21" s="911"/>
      <c r="G21" s="912"/>
      <c r="H21" s="822" t="s">
        <v>272</v>
      </c>
      <c r="I21" s="822"/>
      <c r="J21" s="822"/>
      <c r="K21" s="822"/>
      <c r="L21" s="822"/>
      <c r="M21" s="822"/>
      <c r="N21" s="822"/>
      <c r="O21" s="822"/>
      <c r="P21" s="822"/>
      <c r="Q21" s="822"/>
      <c r="R21" s="822"/>
      <c r="S21" s="913">
        <v>1</v>
      </c>
      <c r="T21" s="903"/>
    </row>
    <row r="22" spans="1:23" s="331" customFormat="1" ht="12.75">
      <c r="A22" s="907" t="s">
        <v>36</v>
      </c>
      <c r="B22" s="908"/>
      <c r="C22" s="908"/>
      <c r="D22" s="908"/>
      <c r="E22" s="908"/>
      <c r="F22" s="908"/>
      <c r="G22" s="908"/>
      <c r="H22" s="908"/>
      <c r="I22" s="908"/>
      <c r="J22" s="908"/>
      <c r="K22" s="908"/>
      <c r="L22" s="908"/>
      <c r="M22" s="908"/>
      <c r="N22" s="908"/>
      <c r="O22" s="908"/>
      <c r="P22" s="908"/>
      <c r="Q22" s="908"/>
      <c r="R22" s="908"/>
      <c r="S22" s="908"/>
      <c r="T22" s="909"/>
    </row>
    <row r="23" spans="1:23" s="331" customFormat="1" ht="12.75">
      <c r="A23" s="341" t="s">
        <v>37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3"/>
      <c r="Q23" s="342"/>
      <c r="R23" s="344"/>
      <c r="S23" s="342"/>
      <c r="T23" s="345"/>
    </row>
    <row r="24" spans="1:23" s="331" customFormat="1" ht="12.75">
      <c r="A24" s="916" t="s">
        <v>38</v>
      </c>
      <c r="B24" s="917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8"/>
    </row>
    <row r="25" spans="1:23" s="331" customFormat="1" ht="12.75">
      <c r="A25" s="916" t="s">
        <v>39</v>
      </c>
      <c r="B25" s="917"/>
      <c r="C25" s="917"/>
      <c r="D25" s="917"/>
      <c r="E25" s="917"/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7"/>
      <c r="Q25" s="917"/>
      <c r="R25" s="917"/>
      <c r="S25" s="917"/>
      <c r="T25" s="918"/>
    </row>
    <row r="26" spans="1:23" s="331" customFormat="1" ht="12.75">
      <c r="A26" s="329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268"/>
      <c r="Q26" s="330"/>
      <c r="R26" s="22"/>
      <c r="S26" s="330"/>
      <c r="T26" s="346"/>
    </row>
    <row r="27" spans="1:23" s="331" customFormat="1" ht="12.75">
      <c r="A27" s="919" t="s">
        <v>40</v>
      </c>
      <c r="B27" s="920"/>
      <c r="C27" s="920"/>
      <c r="D27" s="920"/>
      <c r="E27" s="920"/>
      <c r="F27" s="921" t="s">
        <v>41</v>
      </c>
      <c r="G27" s="922"/>
      <c r="H27" s="922"/>
      <c r="I27" s="922"/>
      <c r="J27" s="922"/>
      <c r="K27" s="922"/>
      <c r="L27" s="922"/>
      <c r="M27" s="922"/>
      <c r="N27" s="922"/>
      <c r="O27" s="922"/>
      <c r="P27" s="920" t="s">
        <v>42</v>
      </c>
      <c r="Q27" s="920"/>
      <c r="R27" s="920"/>
      <c r="S27" s="925" t="s">
        <v>43</v>
      </c>
      <c r="T27" s="926"/>
    </row>
    <row r="28" spans="1:23" s="331" customFormat="1" ht="25.5">
      <c r="A28" s="919"/>
      <c r="B28" s="920"/>
      <c r="C28" s="920"/>
      <c r="D28" s="920"/>
      <c r="E28" s="920"/>
      <c r="F28" s="923"/>
      <c r="G28" s="924"/>
      <c r="H28" s="924"/>
      <c r="I28" s="924"/>
      <c r="J28" s="924"/>
      <c r="K28" s="924"/>
      <c r="L28" s="924"/>
      <c r="M28" s="924"/>
      <c r="N28" s="924"/>
      <c r="O28" s="924"/>
      <c r="P28" s="206" t="s">
        <v>44</v>
      </c>
      <c r="Q28" s="206" t="s">
        <v>45</v>
      </c>
      <c r="R28" s="347" t="s">
        <v>46</v>
      </c>
      <c r="S28" s="925"/>
      <c r="T28" s="926"/>
    </row>
    <row r="29" spans="1:23" s="331" customFormat="1" ht="12.75">
      <c r="A29" s="927">
        <v>1</v>
      </c>
      <c r="B29" s="928"/>
      <c r="C29" s="928"/>
      <c r="D29" s="928"/>
      <c r="E29" s="928"/>
      <c r="F29" s="904">
        <v>2</v>
      </c>
      <c r="G29" s="905"/>
      <c r="H29" s="905"/>
      <c r="I29" s="905"/>
      <c r="J29" s="905"/>
      <c r="K29" s="905"/>
      <c r="L29" s="905"/>
      <c r="M29" s="905"/>
      <c r="N29" s="905"/>
      <c r="O29" s="905"/>
      <c r="P29" s="348">
        <v>3</v>
      </c>
      <c r="Q29" s="348">
        <v>4</v>
      </c>
      <c r="R29" s="349">
        <v>5</v>
      </c>
      <c r="S29" s="902">
        <v>6</v>
      </c>
      <c r="T29" s="903"/>
    </row>
    <row r="30" spans="1:23" s="331" customFormat="1" ht="12.75">
      <c r="A30" s="935"/>
      <c r="B30" s="936"/>
      <c r="C30" s="936"/>
      <c r="D30" s="936"/>
      <c r="E30" s="937"/>
      <c r="F30" s="350"/>
      <c r="G30" s="351"/>
      <c r="H30" s="351"/>
      <c r="I30" s="352"/>
      <c r="J30" s="352"/>
      <c r="K30" s="352"/>
      <c r="L30" s="352"/>
      <c r="M30" s="352"/>
      <c r="N30" s="352"/>
      <c r="O30" s="353"/>
      <c r="P30" s="354"/>
      <c r="Q30" s="350"/>
      <c r="R30" s="355"/>
      <c r="S30" s="350"/>
      <c r="T30" s="356"/>
    </row>
    <row r="31" spans="1:23" s="331" customFormat="1" ht="12.75">
      <c r="A31" s="891" t="s">
        <v>160</v>
      </c>
      <c r="B31" s="892"/>
      <c r="C31" s="892"/>
      <c r="D31" s="892"/>
      <c r="E31" s="893"/>
      <c r="F31" s="357" t="s">
        <v>47</v>
      </c>
      <c r="G31" s="358"/>
      <c r="H31" s="358"/>
      <c r="I31" s="268"/>
      <c r="J31" s="268"/>
      <c r="K31" s="268"/>
      <c r="L31" s="268"/>
      <c r="M31" s="268"/>
      <c r="N31" s="268"/>
      <c r="O31" s="359"/>
      <c r="P31" s="360"/>
      <c r="Q31" s="361"/>
      <c r="R31" s="362"/>
      <c r="S31" s="931">
        <f>S32</f>
        <v>30000000</v>
      </c>
      <c r="T31" s="932"/>
      <c r="W31" s="363"/>
    </row>
    <row r="32" spans="1:23" s="331" customFormat="1" ht="12.75">
      <c r="A32" s="891" t="s">
        <v>161</v>
      </c>
      <c r="B32" s="892"/>
      <c r="C32" s="892"/>
      <c r="D32" s="892"/>
      <c r="E32" s="893"/>
      <c r="F32" s="357" t="s">
        <v>48</v>
      </c>
      <c r="G32" s="358"/>
      <c r="H32" s="358"/>
      <c r="I32" s="268"/>
      <c r="J32" s="268"/>
      <c r="K32" s="268"/>
      <c r="L32" s="268"/>
      <c r="M32" s="268"/>
      <c r="N32" s="268"/>
      <c r="O32" s="359"/>
      <c r="P32" s="360"/>
      <c r="Q32" s="361"/>
      <c r="R32" s="362"/>
      <c r="S32" s="884">
        <f>SUM(S33+S46)</f>
        <v>30000000</v>
      </c>
      <c r="T32" s="885"/>
    </row>
    <row r="33" spans="1:23" s="331" customFormat="1" ht="12.75">
      <c r="A33" s="891" t="s">
        <v>162</v>
      </c>
      <c r="B33" s="892"/>
      <c r="C33" s="892"/>
      <c r="D33" s="892"/>
      <c r="E33" s="893"/>
      <c r="F33" s="357" t="s">
        <v>49</v>
      </c>
      <c r="G33" s="359"/>
      <c r="H33" s="359"/>
      <c r="I33" s="268"/>
      <c r="J33" s="268"/>
      <c r="K33" s="268"/>
      <c r="L33" s="268"/>
      <c r="M33" s="268"/>
      <c r="N33" s="268"/>
      <c r="O33" s="359"/>
      <c r="P33" s="360"/>
      <c r="Q33" s="361"/>
      <c r="R33" s="364"/>
      <c r="S33" s="884">
        <f>S34</f>
        <v>10400000</v>
      </c>
      <c r="T33" s="885"/>
    </row>
    <row r="34" spans="1:23" s="331" customFormat="1" ht="12.75">
      <c r="A34" s="891" t="s">
        <v>163</v>
      </c>
      <c r="B34" s="892"/>
      <c r="C34" s="892"/>
      <c r="D34" s="892"/>
      <c r="E34" s="893"/>
      <c r="F34" s="365" t="s">
        <v>54</v>
      </c>
      <c r="G34" s="359"/>
      <c r="H34" s="359"/>
      <c r="I34" s="268"/>
      <c r="J34" s="268"/>
      <c r="K34" s="268"/>
      <c r="L34" s="268"/>
      <c r="M34" s="268"/>
      <c r="N34" s="268"/>
      <c r="O34" s="359"/>
      <c r="P34" s="360"/>
      <c r="Q34" s="361"/>
      <c r="R34" s="362"/>
      <c r="S34" s="884">
        <f>SUM(S35+S39)</f>
        <v>10400000</v>
      </c>
      <c r="T34" s="885"/>
    </row>
    <row r="35" spans="1:23" s="331" customFormat="1" ht="12.75">
      <c r="A35" s="75"/>
      <c r="B35" s="76"/>
      <c r="C35" s="76"/>
      <c r="D35" s="76"/>
      <c r="E35" s="77"/>
      <c r="F35" s="357" t="s">
        <v>197</v>
      </c>
      <c r="G35" s="518"/>
      <c r="H35" s="518"/>
      <c r="I35" s="522"/>
      <c r="J35" s="522"/>
      <c r="K35" s="522"/>
      <c r="L35" s="522"/>
      <c r="M35" s="522"/>
      <c r="N35" s="522"/>
      <c r="O35" s="518"/>
      <c r="P35" s="529"/>
      <c r="Q35" s="361"/>
      <c r="R35" s="530"/>
      <c r="S35" s="938">
        <f>SUM(S36:T37)</f>
        <v>2000000</v>
      </c>
      <c r="T35" s="939"/>
    </row>
    <row r="36" spans="1:23" s="331" customFormat="1" ht="12.75">
      <c r="A36" s="75"/>
      <c r="B36" s="76"/>
      <c r="C36" s="76"/>
      <c r="D36" s="76"/>
      <c r="E36" s="77"/>
      <c r="F36" s="377" t="s">
        <v>217</v>
      </c>
      <c r="G36" s="518"/>
      <c r="H36" s="518"/>
      <c r="I36" s="522">
        <v>1</v>
      </c>
      <c r="J36" s="522" t="s">
        <v>57</v>
      </c>
      <c r="K36" s="522" t="s">
        <v>58</v>
      </c>
      <c r="L36" s="522">
        <v>8</v>
      </c>
      <c r="M36" s="522" t="s">
        <v>59</v>
      </c>
      <c r="N36" s="522"/>
      <c r="O36" s="518"/>
      <c r="P36" s="529">
        <f>SUM(I36*L36)</f>
        <v>8</v>
      </c>
      <c r="Q36" s="361" t="s">
        <v>218</v>
      </c>
      <c r="R36" s="530">
        <v>150000</v>
      </c>
      <c r="S36" s="938">
        <f>SUM(P36*R36)</f>
        <v>1200000</v>
      </c>
      <c r="T36" s="939"/>
    </row>
    <row r="37" spans="1:23" s="331" customFormat="1" ht="12.75">
      <c r="A37" s="75"/>
      <c r="B37" s="76"/>
      <c r="C37" s="76"/>
      <c r="D37" s="76"/>
      <c r="E37" s="77"/>
      <c r="F37" s="531" t="s">
        <v>219</v>
      </c>
      <c r="G37" s="518"/>
      <c r="H37" s="518"/>
      <c r="I37" s="522">
        <v>1</v>
      </c>
      <c r="J37" s="522" t="s">
        <v>57</v>
      </c>
      <c r="K37" s="522" t="s">
        <v>58</v>
      </c>
      <c r="L37" s="522">
        <v>8</v>
      </c>
      <c r="M37" s="522" t="s">
        <v>59</v>
      </c>
      <c r="N37" s="522"/>
      <c r="O37" s="518"/>
      <c r="P37" s="529">
        <f t="shared" ref="P37" si="0">SUM(I37*L37)</f>
        <v>8</v>
      </c>
      <c r="Q37" s="361" t="s">
        <v>218</v>
      </c>
      <c r="R37" s="530">
        <v>100000</v>
      </c>
      <c r="S37" s="938">
        <f>SUM(P37*R37)</f>
        <v>800000</v>
      </c>
      <c r="T37" s="939"/>
    </row>
    <row r="38" spans="1:23" s="331" customFormat="1" ht="12.75">
      <c r="A38" s="517"/>
      <c r="B38" s="518"/>
      <c r="C38" s="518"/>
      <c r="D38" s="518"/>
      <c r="E38" s="519"/>
      <c r="F38" s="365"/>
      <c r="G38" s="518"/>
      <c r="H38" s="518"/>
      <c r="I38" s="522"/>
      <c r="J38" s="522"/>
      <c r="K38" s="522"/>
      <c r="L38" s="522"/>
      <c r="M38" s="522"/>
      <c r="N38" s="522"/>
      <c r="O38" s="518"/>
      <c r="P38" s="360"/>
      <c r="Q38" s="361"/>
      <c r="R38" s="362"/>
      <c r="S38" s="520"/>
      <c r="T38" s="521"/>
    </row>
    <row r="39" spans="1:23" s="331" customFormat="1" ht="12.75">
      <c r="A39" s="891" t="s">
        <v>164</v>
      </c>
      <c r="B39" s="892"/>
      <c r="C39" s="892"/>
      <c r="D39" s="892"/>
      <c r="E39" s="893"/>
      <c r="F39" s="365" t="s">
        <v>165</v>
      </c>
      <c r="G39" s="359"/>
      <c r="H39" s="359"/>
      <c r="I39" s="268"/>
      <c r="J39" s="268"/>
      <c r="K39" s="268"/>
      <c r="L39" s="268"/>
      <c r="M39" s="268"/>
      <c r="N39" s="268"/>
      <c r="O39" s="359"/>
      <c r="P39" s="360"/>
      <c r="Q39" s="361"/>
      <c r="R39" s="362"/>
      <c r="S39" s="933">
        <f>SUM(S40)</f>
        <v>8400000</v>
      </c>
      <c r="T39" s="934"/>
    </row>
    <row r="40" spans="1:23" s="331" customFormat="1" ht="12.75">
      <c r="A40" s="897"/>
      <c r="B40" s="898"/>
      <c r="C40" s="898"/>
      <c r="D40" s="898"/>
      <c r="E40" s="899"/>
      <c r="F40" s="365" t="s">
        <v>154</v>
      </c>
      <c r="G40" s="359"/>
      <c r="H40" s="359"/>
      <c r="I40" s="268"/>
      <c r="J40" s="268"/>
      <c r="K40" s="268"/>
      <c r="L40" s="268"/>
      <c r="M40" s="268"/>
      <c r="N40" s="359"/>
      <c r="O40" s="366"/>
      <c r="P40" s="361"/>
      <c r="Q40" s="362"/>
      <c r="R40" s="367"/>
      <c r="S40" s="933">
        <f>SUM(S41:T44)</f>
        <v>8400000</v>
      </c>
      <c r="T40" s="934"/>
    </row>
    <row r="41" spans="1:23" s="331" customFormat="1" ht="12.75">
      <c r="A41" s="329"/>
      <c r="B41" s="330"/>
      <c r="C41" s="330"/>
      <c r="D41" s="179"/>
      <c r="E41" s="368"/>
      <c r="F41" s="369" t="s">
        <v>155</v>
      </c>
      <c r="G41" s="359"/>
      <c r="H41" s="359"/>
      <c r="I41" s="268">
        <v>1</v>
      </c>
      <c r="J41" s="268" t="s">
        <v>57</v>
      </c>
      <c r="K41" s="268" t="s">
        <v>58</v>
      </c>
      <c r="L41" s="268">
        <v>8</v>
      </c>
      <c r="M41" s="359" t="s">
        <v>59</v>
      </c>
      <c r="N41" s="359"/>
      <c r="P41" s="360">
        <f>I41*L41</f>
        <v>8</v>
      </c>
      <c r="Q41" s="361" t="s">
        <v>60</v>
      </c>
      <c r="R41" s="370">
        <v>300000</v>
      </c>
      <c r="S41" s="933">
        <f>SUM(P41*R41)</f>
        <v>2400000</v>
      </c>
      <c r="T41" s="934"/>
    </row>
    <row r="42" spans="1:23" s="331" customFormat="1" ht="12.75">
      <c r="A42" s="329"/>
      <c r="B42" s="330"/>
      <c r="C42" s="330"/>
      <c r="D42" s="179"/>
      <c r="E42" s="368"/>
      <c r="F42" s="369" t="s">
        <v>156</v>
      </c>
      <c r="G42" s="359"/>
      <c r="H42" s="359"/>
      <c r="I42" s="268">
        <v>1</v>
      </c>
      <c r="J42" s="268" t="s">
        <v>57</v>
      </c>
      <c r="K42" s="268" t="s">
        <v>58</v>
      </c>
      <c r="L42" s="268">
        <v>8</v>
      </c>
      <c r="M42" s="359" t="s">
        <v>59</v>
      </c>
      <c r="N42" s="359"/>
      <c r="P42" s="360">
        <f>I42*L42</f>
        <v>8</v>
      </c>
      <c r="Q42" s="361" t="s">
        <v>60</v>
      </c>
      <c r="R42" s="370">
        <v>250000</v>
      </c>
      <c r="S42" s="933">
        <f>SUM(P42*R42)</f>
        <v>2000000</v>
      </c>
      <c r="T42" s="934"/>
      <c r="W42" s="363"/>
    </row>
    <row r="43" spans="1:23" s="331" customFormat="1" ht="12.75">
      <c r="A43" s="329"/>
      <c r="B43" s="330"/>
      <c r="C43" s="330"/>
      <c r="D43" s="179"/>
      <c r="E43" s="368"/>
      <c r="F43" s="369" t="s">
        <v>157</v>
      </c>
      <c r="G43" s="359"/>
      <c r="H43" s="359"/>
      <c r="I43" s="268">
        <v>1</v>
      </c>
      <c r="J43" s="268" t="s">
        <v>57</v>
      </c>
      <c r="K43" s="268" t="s">
        <v>58</v>
      </c>
      <c r="L43" s="268">
        <v>8</v>
      </c>
      <c r="M43" s="359" t="s">
        <v>59</v>
      </c>
      <c r="N43" s="359"/>
      <c r="P43" s="360">
        <f t="shared" ref="P43:P44" si="1">I43*L43</f>
        <v>8</v>
      </c>
      <c r="Q43" s="361" t="s">
        <v>60</v>
      </c>
      <c r="R43" s="370">
        <v>200000</v>
      </c>
      <c r="S43" s="933">
        <f t="shared" ref="S43:S44" si="2">SUM(P43*R43)</f>
        <v>1600000</v>
      </c>
      <c r="T43" s="934"/>
      <c r="W43" s="363"/>
    </row>
    <row r="44" spans="1:23" s="331" customFormat="1" ht="12.75">
      <c r="A44" s="329"/>
      <c r="B44" s="330"/>
      <c r="C44" s="330"/>
      <c r="D44" s="179"/>
      <c r="E44" s="368"/>
      <c r="F44" s="369" t="s">
        <v>158</v>
      </c>
      <c r="G44" s="359"/>
      <c r="H44" s="359"/>
      <c r="I44" s="268">
        <v>3</v>
      </c>
      <c r="J44" s="268" t="s">
        <v>57</v>
      </c>
      <c r="K44" s="268" t="s">
        <v>58</v>
      </c>
      <c r="L44" s="268">
        <v>8</v>
      </c>
      <c r="M44" s="359" t="s">
        <v>59</v>
      </c>
      <c r="N44" s="359"/>
      <c r="P44" s="360">
        <f t="shared" si="1"/>
        <v>24</v>
      </c>
      <c r="Q44" s="361" t="s">
        <v>60</v>
      </c>
      <c r="R44" s="370">
        <v>100000</v>
      </c>
      <c r="S44" s="933">
        <f t="shared" si="2"/>
        <v>2400000</v>
      </c>
      <c r="T44" s="934"/>
      <c r="W44" s="363"/>
    </row>
    <row r="45" spans="1:23" s="331" customFormat="1" ht="12.75">
      <c r="A45" s="329"/>
      <c r="B45" s="330"/>
      <c r="C45" s="330"/>
      <c r="D45" s="179"/>
      <c r="E45" s="368"/>
      <c r="F45" s="369"/>
      <c r="G45" s="359"/>
      <c r="H45" s="359"/>
      <c r="I45" s="268"/>
      <c r="J45" s="268"/>
      <c r="K45" s="268"/>
      <c r="L45" s="268"/>
      <c r="M45" s="359"/>
      <c r="N45" s="359"/>
      <c r="P45" s="360"/>
      <c r="Q45" s="361"/>
      <c r="R45" s="370"/>
      <c r="S45" s="371"/>
      <c r="T45" s="372"/>
      <c r="W45" s="363"/>
    </row>
    <row r="46" spans="1:23" s="331" customFormat="1" ht="12.75">
      <c r="A46" s="891" t="s">
        <v>166</v>
      </c>
      <c r="B46" s="892"/>
      <c r="C46" s="892"/>
      <c r="D46" s="892"/>
      <c r="E46" s="893"/>
      <c r="F46" s="373" t="s">
        <v>69</v>
      </c>
      <c r="G46" s="359"/>
      <c r="H46" s="359"/>
      <c r="I46" s="268"/>
      <c r="J46" s="268"/>
      <c r="K46" s="268"/>
      <c r="L46" s="268"/>
      <c r="M46" s="359"/>
      <c r="N46" s="359"/>
      <c r="P46" s="360"/>
      <c r="Q46" s="361"/>
      <c r="R46" s="370"/>
      <c r="S46" s="933">
        <f>SUM(S47+S65+S73)</f>
        <v>19600000</v>
      </c>
      <c r="T46" s="934"/>
      <c r="W46" s="363"/>
    </row>
    <row r="47" spans="1:23" s="331" customFormat="1" ht="12.75">
      <c r="A47" s="891" t="s">
        <v>167</v>
      </c>
      <c r="B47" s="892"/>
      <c r="C47" s="892"/>
      <c r="D47" s="892"/>
      <c r="E47" s="893"/>
      <c r="F47" s="373" t="s">
        <v>169</v>
      </c>
      <c r="G47" s="359"/>
      <c r="H47" s="359"/>
      <c r="I47" s="268"/>
      <c r="J47" s="268"/>
      <c r="K47" s="268"/>
      <c r="L47" s="268"/>
      <c r="M47" s="359"/>
      <c r="N47" s="359"/>
      <c r="P47" s="360"/>
      <c r="Q47" s="361"/>
      <c r="R47" s="370"/>
      <c r="S47" s="933">
        <f>SUM(S48+S60)</f>
        <v>2281000</v>
      </c>
      <c r="T47" s="934"/>
      <c r="V47" s="331">
        <v>2530500</v>
      </c>
      <c r="W47" s="363"/>
    </row>
    <row r="48" spans="1:23" s="331" customFormat="1" ht="12.75">
      <c r="A48" s="891" t="s">
        <v>168</v>
      </c>
      <c r="B48" s="892"/>
      <c r="C48" s="892"/>
      <c r="D48" s="892"/>
      <c r="E48" s="893"/>
      <c r="F48" s="357" t="s">
        <v>70</v>
      </c>
      <c r="G48" s="359"/>
      <c r="H48" s="359"/>
      <c r="I48" s="268"/>
      <c r="J48" s="268"/>
      <c r="K48" s="268"/>
      <c r="L48" s="268"/>
      <c r="M48" s="268"/>
      <c r="N48" s="268"/>
      <c r="O48" s="359"/>
      <c r="P48" s="360"/>
      <c r="Q48" s="361"/>
      <c r="R48" s="362"/>
      <c r="S48" s="884">
        <f>SUM(S49:T58)</f>
        <v>1904750</v>
      </c>
      <c r="T48" s="885"/>
      <c r="V48" s="331">
        <v>625750</v>
      </c>
    </row>
    <row r="49" spans="1:22" s="331" customFormat="1" ht="12.75">
      <c r="A49" s="329"/>
      <c r="B49" s="330"/>
      <c r="C49" s="330"/>
      <c r="D49" s="179"/>
      <c r="E49" s="368"/>
      <c r="F49" s="374" t="s">
        <v>80</v>
      </c>
      <c r="G49" s="359"/>
      <c r="H49" s="359"/>
      <c r="I49" s="268"/>
      <c r="J49" s="268"/>
      <c r="K49" s="268"/>
      <c r="L49" s="268"/>
      <c r="M49" s="268"/>
      <c r="N49" s="268"/>
      <c r="O49" s="359"/>
      <c r="P49" s="527">
        <v>26</v>
      </c>
      <c r="Q49" s="254" t="s">
        <v>72</v>
      </c>
      <c r="R49" s="376">
        <v>500</v>
      </c>
      <c r="S49" s="882">
        <f>P49*R49</f>
        <v>13000</v>
      </c>
      <c r="T49" s="883"/>
      <c r="V49" s="331">
        <v>18000000</v>
      </c>
    </row>
    <row r="50" spans="1:22" s="331" customFormat="1" ht="12.75">
      <c r="A50" s="329"/>
      <c r="B50" s="330"/>
      <c r="C50" s="330"/>
      <c r="D50" s="179"/>
      <c r="E50" s="368"/>
      <c r="F50" s="374" t="s">
        <v>250</v>
      </c>
      <c r="G50" s="359"/>
      <c r="H50" s="359"/>
      <c r="I50" s="268"/>
      <c r="J50" s="268"/>
      <c r="K50" s="268"/>
      <c r="L50" s="268"/>
      <c r="M50" s="268"/>
      <c r="N50" s="268"/>
      <c r="O50" s="359"/>
      <c r="P50" s="527">
        <v>24</v>
      </c>
      <c r="Q50" s="256" t="s">
        <v>72</v>
      </c>
      <c r="R50" s="376">
        <v>2500</v>
      </c>
      <c r="S50" s="886">
        <f>SUM(P50*R50)</f>
        <v>60000</v>
      </c>
      <c r="T50" s="887"/>
      <c r="V50" s="331">
        <v>444000</v>
      </c>
    </row>
    <row r="51" spans="1:22" s="331" customFormat="1" ht="12.75">
      <c r="A51" s="329"/>
      <c r="B51" s="330"/>
      <c r="C51" s="330"/>
      <c r="D51" s="179"/>
      <c r="E51" s="368"/>
      <c r="F51" s="374" t="s">
        <v>73</v>
      </c>
      <c r="G51" s="359"/>
      <c r="H51" s="359"/>
      <c r="I51" s="268"/>
      <c r="J51" s="268"/>
      <c r="K51" s="268"/>
      <c r="L51" s="268"/>
      <c r="M51" s="268"/>
      <c r="N51" s="268"/>
      <c r="O51" s="359"/>
      <c r="P51" s="527">
        <v>2</v>
      </c>
      <c r="Q51" s="256" t="s">
        <v>74</v>
      </c>
      <c r="R51" s="376">
        <v>22500</v>
      </c>
      <c r="S51" s="882">
        <f t="shared" ref="S51:S58" si="3">P51*R51</f>
        <v>45000</v>
      </c>
      <c r="T51" s="883"/>
      <c r="V51" s="331">
        <f>SUM(V47:V50)</f>
        <v>21600250</v>
      </c>
    </row>
    <row r="52" spans="1:22" s="331" customFormat="1" ht="12.75">
      <c r="A52" s="329"/>
      <c r="B52" s="330"/>
      <c r="C52" s="330"/>
      <c r="D52" s="179"/>
      <c r="E52" s="368"/>
      <c r="F52" s="374" t="s">
        <v>81</v>
      </c>
      <c r="G52" s="359"/>
      <c r="H52" s="359"/>
      <c r="I52" s="268"/>
      <c r="J52" s="268"/>
      <c r="K52" s="268"/>
      <c r="L52" s="268"/>
      <c r="M52" s="268"/>
      <c r="N52" s="268"/>
      <c r="O52" s="359"/>
      <c r="P52" s="527">
        <v>2</v>
      </c>
      <c r="Q52" s="256" t="s">
        <v>74</v>
      </c>
      <c r="R52" s="376">
        <v>15625</v>
      </c>
      <c r="S52" s="886">
        <f>SUM(P52*R52)</f>
        <v>31250</v>
      </c>
      <c r="T52" s="887"/>
    </row>
    <row r="53" spans="1:22" s="331" customFormat="1" ht="12.75">
      <c r="A53" s="329"/>
      <c r="B53" s="330"/>
      <c r="C53" s="330"/>
      <c r="D53" s="179"/>
      <c r="E53" s="368"/>
      <c r="F53" s="374" t="s">
        <v>134</v>
      </c>
      <c r="G53" s="359"/>
      <c r="H53" s="359"/>
      <c r="I53" s="268"/>
      <c r="J53" s="268"/>
      <c r="K53" s="268"/>
      <c r="L53" s="268"/>
      <c r="M53" s="268"/>
      <c r="N53" s="268"/>
      <c r="O53" s="359"/>
      <c r="P53" s="527">
        <v>10</v>
      </c>
      <c r="Q53" s="256" t="s">
        <v>72</v>
      </c>
      <c r="R53" s="376">
        <v>28125</v>
      </c>
      <c r="S53" s="882">
        <f t="shared" si="3"/>
        <v>281250</v>
      </c>
      <c r="T53" s="883"/>
    </row>
    <row r="54" spans="1:22" s="331" customFormat="1" ht="12.75">
      <c r="A54" s="329"/>
      <c r="B54" s="330"/>
      <c r="C54" s="330"/>
      <c r="D54" s="179"/>
      <c r="E54" s="368"/>
      <c r="F54" s="374" t="s">
        <v>135</v>
      </c>
      <c r="G54" s="359"/>
      <c r="H54" s="359"/>
      <c r="I54" s="268"/>
      <c r="J54" s="268"/>
      <c r="K54" s="268"/>
      <c r="L54" s="268"/>
      <c r="M54" s="268"/>
      <c r="N54" s="268"/>
      <c r="O54" s="359"/>
      <c r="P54" s="527">
        <v>25</v>
      </c>
      <c r="Q54" s="256" t="s">
        <v>72</v>
      </c>
      <c r="R54" s="376">
        <v>750</v>
      </c>
      <c r="S54" s="882">
        <f t="shared" si="3"/>
        <v>18750</v>
      </c>
      <c r="T54" s="883"/>
    </row>
    <row r="55" spans="1:22" s="331" customFormat="1" ht="12.75">
      <c r="A55" s="329"/>
      <c r="B55" s="330"/>
      <c r="C55" s="330"/>
      <c r="D55" s="179"/>
      <c r="E55" s="368"/>
      <c r="F55" s="374" t="s">
        <v>75</v>
      </c>
      <c r="G55" s="359"/>
      <c r="H55" s="359"/>
      <c r="I55" s="268"/>
      <c r="J55" s="268"/>
      <c r="K55" s="268"/>
      <c r="L55" s="268"/>
      <c r="M55" s="268"/>
      <c r="N55" s="268"/>
      <c r="O55" s="359"/>
      <c r="P55" s="527">
        <v>12</v>
      </c>
      <c r="Q55" s="256" t="s">
        <v>76</v>
      </c>
      <c r="R55" s="376">
        <v>56250</v>
      </c>
      <c r="S55" s="882">
        <f t="shared" si="3"/>
        <v>675000</v>
      </c>
      <c r="T55" s="883"/>
    </row>
    <row r="56" spans="1:22" s="331" customFormat="1" ht="12.75">
      <c r="A56" s="329"/>
      <c r="B56" s="330"/>
      <c r="C56" s="330"/>
      <c r="D56" s="179"/>
      <c r="E56" s="368"/>
      <c r="F56" s="374" t="s">
        <v>77</v>
      </c>
      <c r="G56" s="359"/>
      <c r="H56" s="359"/>
      <c r="I56" s="268"/>
      <c r="J56" s="268"/>
      <c r="K56" s="268"/>
      <c r="L56" s="268"/>
      <c r="M56" s="268"/>
      <c r="N56" s="268"/>
      <c r="O56" s="359"/>
      <c r="P56" s="527">
        <v>10</v>
      </c>
      <c r="Q56" s="256" t="s">
        <v>78</v>
      </c>
      <c r="R56" s="376">
        <v>43750</v>
      </c>
      <c r="S56" s="882">
        <f t="shared" si="3"/>
        <v>437500</v>
      </c>
      <c r="T56" s="883"/>
    </row>
    <row r="57" spans="1:22" s="331" customFormat="1" ht="12.75">
      <c r="A57" s="329"/>
      <c r="B57" s="330"/>
      <c r="C57" s="330"/>
      <c r="D57" s="179"/>
      <c r="E57" s="368"/>
      <c r="F57" s="374" t="s">
        <v>136</v>
      </c>
      <c r="G57" s="359"/>
      <c r="H57" s="359"/>
      <c r="I57" s="268"/>
      <c r="J57" s="268"/>
      <c r="K57" s="268"/>
      <c r="L57" s="268"/>
      <c r="M57" s="268"/>
      <c r="N57" s="268"/>
      <c r="O57" s="359"/>
      <c r="P57" s="527">
        <v>10</v>
      </c>
      <c r="Q57" s="256" t="s">
        <v>72</v>
      </c>
      <c r="R57" s="376">
        <v>21250</v>
      </c>
      <c r="S57" s="886">
        <f t="shared" si="3"/>
        <v>212500</v>
      </c>
      <c r="T57" s="887"/>
    </row>
    <row r="58" spans="1:22" s="331" customFormat="1" ht="12.75">
      <c r="A58" s="329"/>
      <c r="B58" s="330"/>
      <c r="C58" s="330"/>
      <c r="D58" s="179"/>
      <c r="E58" s="368"/>
      <c r="F58" s="374" t="s">
        <v>251</v>
      </c>
      <c r="G58" s="359"/>
      <c r="H58" s="359"/>
      <c r="I58" s="268"/>
      <c r="J58" s="268"/>
      <c r="K58" s="268"/>
      <c r="L58" s="268"/>
      <c r="M58" s="268"/>
      <c r="N58" s="268"/>
      <c r="O58" s="359"/>
      <c r="P58" s="528">
        <v>9</v>
      </c>
      <c r="Q58" s="254" t="s">
        <v>72</v>
      </c>
      <c r="R58" s="376">
        <v>14500</v>
      </c>
      <c r="S58" s="886">
        <f t="shared" si="3"/>
        <v>130500</v>
      </c>
      <c r="T58" s="887"/>
    </row>
    <row r="59" spans="1:22" s="331" customFormat="1" ht="12.75">
      <c r="A59" s="329"/>
      <c r="B59" s="330"/>
      <c r="C59" s="330"/>
      <c r="D59" s="179"/>
      <c r="E59" s="330"/>
      <c r="F59" s="377"/>
      <c r="G59" s="359"/>
      <c r="H59" s="359"/>
      <c r="I59" s="268"/>
      <c r="J59" s="268"/>
      <c r="K59" s="268"/>
      <c r="L59" s="268"/>
      <c r="M59" s="268" t="s">
        <v>83</v>
      </c>
      <c r="N59" s="268"/>
      <c r="O59" s="359"/>
      <c r="P59" s="255"/>
      <c r="Q59" s="256"/>
      <c r="R59" s="376"/>
      <c r="S59" s="378"/>
      <c r="T59" s="379"/>
    </row>
    <row r="60" spans="1:22" s="331" customFormat="1" ht="12.75">
      <c r="A60" s="888" t="s">
        <v>175</v>
      </c>
      <c r="B60" s="889"/>
      <c r="C60" s="889"/>
      <c r="D60" s="889"/>
      <c r="E60" s="890"/>
      <c r="F60" s="263" t="s">
        <v>91</v>
      </c>
      <c r="G60" s="359"/>
      <c r="H60" s="359"/>
      <c r="I60" s="268"/>
      <c r="J60" s="268"/>
      <c r="K60" s="268"/>
      <c r="L60" s="268"/>
      <c r="M60" s="268"/>
      <c r="N60" s="268"/>
      <c r="O60" s="359"/>
      <c r="P60" s="255"/>
      <c r="Q60" s="256"/>
      <c r="R60" s="376"/>
      <c r="S60" s="933">
        <f>SUM(S62)</f>
        <v>376250</v>
      </c>
      <c r="T60" s="934"/>
    </row>
    <row r="61" spans="1:22" s="331" customFormat="1" ht="12.75">
      <c r="A61" s="888" t="s">
        <v>176</v>
      </c>
      <c r="B61" s="889"/>
      <c r="C61" s="889"/>
      <c r="D61" s="889"/>
      <c r="E61" s="890"/>
      <c r="F61" s="265" t="s">
        <v>93</v>
      </c>
      <c r="G61" s="359"/>
      <c r="H61" s="359"/>
      <c r="I61" s="268"/>
      <c r="J61" s="268"/>
      <c r="K61" s="268"/>
      <c r="L61" s="268"/>
      <c r="M61" s="268"/>
      <c r="N61" s="268"/>
      <c r="O61" s="359"/>
      <c r="P61" s="255"/>
      <c r="Q61" s="256"/>
      <c r="R61" s="376"/>
      <c r="S61" s="886"/>
      <c r="T61" s="887"/>
    </row>
    <row r="62" spans="1:22" s="331" customFormat="1" ht="12.75">
      <c r="A62" s="329"/>
      <c r="B62" s="330"/>
      <c r="C62" s="330"/>
      <c r="D62" s="179"/>
      <c r="E62" s="330"/>
      <c r="F62" s="265" t="s">
        <v>94</v>
      </c>
      <c r="G62" s="359"/>
      <c r="H62" s="359"/>
      <c r="I62" s="268"/>
      <c r="J62" s="268"/>
      <c r="K62" s="268"/>
      <c r="L62" s="268"/>
      <c r="M62" s="268"/>
      <c r="N62" s="268"/>
      <c r="O62" s="359"/>
      <c r="P62" s="404">
        <v>1505</v>
      </c>
      <c r="Q62" s="261" t="s">
        <v>95</v>
      </c>
      <c r="R62" s="266">
        <v>250</v>
      </c>
      <c r="S62" s="854">
        <f>P62*R62</f>
        <v>376250</v>
      </c>
      <c r="T62" s="855"/>
    </row>
    <row r="63" spans="1:22" s="331" customFormat="1" ht="15" customHeight="1">
      <c r="A63" s="544"/>
      <c r="B63" s="351"/>
      <c r="C63" s="351"/>
      <c r="D63" s="545"/>
      <c r="E63" s="351"/>
      <c r="F63" s="953" t="s">
        <v>260</v>
      </c>
      <c r="G63" s="954"/>
      <c r="H63" s="954"/>
      <c r="I63" s="954"/>
      <c r="J63" s="954"/>
      <c r="K63" s="954"/>
      <c r="L63" s="954"/>
      <c r="M63" s="954"/>
      <c r="N63" s="525"/>
      <c r="O63" s="353"/>
      <c r="P63" s="957" t="s">
        <v>261</v>
      </c>
      <c r="Q63" s="937"/>
      <c r="R63" s="960" t="s">
        <v>262</v>
      </c>
      <c r="S63" s="962" t="s">
        <v>263</v>
      </c>
      <c r="T63" s="963"/>
    </row>
    <row r="64" spans="1:22" s="331" customFormat="1" ht="12" customHeight="1" thickBot="1">
      <c r="A64" s="546"/>
      <c r="B64" s="547"/>
      <c r="C64" s="547"/>
      <c r="D64" s="548"/>
      <c r="E64" s="547"/>
      <c r="F64" s="955"/>
      <c r="G64" s="956"/>
      <c r="H64" s="956"/>
      <c r="I64" s="956"/>
      <c r="J64" s="956"/>
      <c r="K64" s="956"/>
      <c r="L64" s="956"/>
      <c r="M64" s="956"/>
      <c r="N64" s="550"/>
      <c r="O64" s="549"/>
      <c r="P64" s="958"/>
      <c r="Q64" s="959"/>
      <c r="R64" s="961"/>
      <c r="S64" s="964"/>
      <c r="T64" s="965"/>
    </row>
    <row r="65" spans="1:23" s="331" customFormat="1" ht="12.75">
      <c r="A65" s="894" t="s">
        <v>170</v>
      </c>
      <c r="B65" s="895"/>
      <c r="C65" s="895"/>
      <c r="D65" s="895"/>
      <c r="E65" s="896"/>
      <c r="F65" s="551" t="s">
        <v>85</v>
      </c>
      <c r="G65" s="552"/>
      <c r="H65" s="552"/>
      <c r="I65" s="553"/>
      <c r="J65" s="553"/>
      <c r="K65" s="553"/>
      <c r="L65" s="553"/>
      <c r="M65" s="553"/>
      <c r="N65" s="553"/>
      <c r="O65" s="552"/>
      <c r="P65" s="508"/>
      <c r="Q65" s="509"/>
      <c r="R65" s="554"/>
      <c r="S65" s="966">
        <f>SUM(S67:T70)</f>
        <v>16875000</v>
      </c>
      <c r="T65" s="967"/>
    </row>
    <row r="66" spans="1:23" s="331" customFormat="1" ht="12.75">
      <c r="A66" s="888" t="s">
        <v>171</v>
      </c>
      <c r="B66" s="889"/>
      <c r="C66" s="889"/>
      <c r="D66" s="889"/>
      <c r="E66" s="890"/>
      <c r="F66" s="377" t="s">
        <v>244</v>
      </c>
      <c r="G66" s="359"/>
      <c r="H66" s="359"/>
      <c r="I66" s="268"/>
      <c r="J66" s="268"/>
      <c r="K66" s="268"/>
      <c r="L66" s="268"/>
      <c r="M66" s="268"/>
      <c r="N66" s="268"/>
      <c r="O66" s="359"/>
      <c r="P66" s="255"/>
      <c r="Q66" s="256"/>
      <c r="R66" s="376"/>
      <c r="S66" s="405"/>
      <c r="T66" s="406"/>
    </row>
    <row r="67" spans="1:23" s="331" customFormat="1" ht="12.75">
      <c r="A67" s="888" t="s">
        <v>171</v>
      </c>
      <c r="B67" s="889"/>
      <c r="C67" s="889"/>
      <c r="D67" s="889"/>
      <c r="E67" s="890"/>
      <c r="F67" s="377" t="s">
        <v>83</v>
      </c>
      <c r="G67" s="359"/>
      <c r="H67" s="359"/>
      <c r="I67" s="268">
        <v>3</v>
      </c>
      <c r="J67" s="268" t="s">
        <v>172</v>
      </c>
      <c r="K67" s="268" t="s">
        <v>58</v>
      </c>
      <c r="L67" s="268">
        <v>55</v>
      </c>
      <c r="M67" s="268" t="s">
        <v>100</v>
      </c>
      <c r="N67" s="268"/>
      <c r="O67" s="359"/>
      <c r="P67" s="255">
        <f>SUM(I67*L67)</f>
        <v>165</v>
      </c>
      <c r="Q67" s="256" t="s">
        <v>60</v>
      </c>
      <c r="R67" s="376">
        <v>75000</v>
      </c>
      <c r="S67" s="854">
        <f>R67*P67</f>
        <v>12375000</v>
      </c>
      <c r="T67" s="855"/>
    </row>
    <row r="68" spans="1:23" s="331" customFormat="1" ht="12.75">
      <c r="A68" s="888" t="s">
        <v>174</v>
      </c>
      <c r="B68" s="889"/>
      <c r="C68" s="889"/>
      <c r="D68" s="889"/>
      <c r="E68" s="890"/>
      <c r="F68" s="260" t="s">
        <v>86</v>
      </c>
      <c r="G68" s="359"/>
      <c r="H68" s="359"/>
      <c r="I68" s="268"/>
      <c r="J68" s="268"/>
      <c r="K68" s="268"/>
      <c r="L68" s="268"/>
      <c r="M68" s="268"/>
      <c r="N68" s="268"/>
      <c r="O68" s="359"/>
      <c r="P68" s="255"/>
      <c r="Q68" s="256"/>
      <c r="R68" s="376"/>
      <c r="S68" s="378" t="s">
        <v>83</v>
      </c>
      <c r="T68" s="379"/>
    </row>
    <row r="69" spans="1:23" s="331" customFormat="1" ht="12.75">
      <c r="A69" s="329"/>
      <c r="B69" s="330"/>
      <c r="C69" s="330"/>
      <c r="D69" s="179"/>
      <c r="E69" s="330"/>
      <c r="F69" s="479" t="s">
        <v>236</v>
      </c>
      <c r="G69" s="359"/>
      <c r="H69" s="359"/>
      <c r="I69" s="268">
        <v>2</v>
      </c>
      <c r="J69" s="380" t="s">
        <v>57</v>
      </c>
      <c r="K69" s="268" t="s">
        <v>58</v>
      </c>
      <c r="L69" s="380">
        <v>2</v>
      </c>
      <c r="M69" s="268" t="s">
        <v>100</v>
      </c>
      <c r="N69" s="268"/>
      <c r="O69" s="359"/>
      <c r="P69" s="261">
        <f>SUM(I69*L69)</f>
        <v>4</v>
      </c>
      <c r="Q69" s="261" t="s">
        <v>89</v>
      </c>
      <c r="R69" s="376">
        <v>75000</v>
      </c>
      <c r="S69" s="854">
        <f>R69*P69</f>
        <v>300000</v>
      </c>
      <c r="T69" s="855"/>
    </row>
    <row r="70" spans="1:23" s="331" customFormat="1" ht="12.75">
      <c r="A70" s="891" t="s">
        <v>235</v>
      </c>
      <c r="B70" s="892"/>
      <c r="C70" s="892"/>
      <c r="D70" s="892"/>
      <c r="E70" s="893"/>
      <c r="F70" s="478" t="s">
        <v>159</v>
      </c>
      <c r="G70" s="443"/>
      <c r="H70" s="443"/>
      <c r="I70" s="442">
        <v>3</v>
      </c>
      <c r="J70" s="442" t="s">
        <v>57</v>
      </c>
      <c r="K70" s="442" t="s">
        <v>58</v>
      </c>
      <c r="L70" s="442">
        <v>8</v>
      </c>
      <c r="M70" s="443" t="s">
        <v>59</v>
      </c>
      <c r="N70" s="443"/>
      <c r="P70" s="360">
        <f t="shared" ref="P70" si="4">I70*L70</f>
        <v>24</v>
      </c>
      <c r="Q70" s="361" t="s">
        <v>60</v>
      </c>
      <c r="R70" s="444">
        <v>175000</v>
      </c>
      <c r="S70" s="886">
        <f t="shared" ref="S70" si="5">SUM(P70*R70)</f>
        <v>4200000</v>
      </c>
      <c r="T70" s="887"/>
      <c r="W70" s="363"/>
    </row>
    <row r="71" spans="1:23" s="331" customFormat="1" ht="12.75">
      <c r="A71" s="329"/>
      <c r="B71" s="330"/>
      <c r="C71" s="330"/>
      <c r="D71" s="179"/>
      <c r="E71" s="330"/>
      <c r="F71" s="377"/>
      <c r="G71" s="359"/>
      <c r="H71" s="359"/>
      <c r="I71" s="268"/>
      <c r="J71" s="268"/>
      <c r="K71" s="268"/>
      <c r="L71" s="268"/>
      <c r="M71" s="268"/>
      <c r="N71" s="268"/>
      <c r="O71" s="359"/>
      <c r="P71" s="255"/>
      <c r="Q71" s="256"/>
      <c r="R71" s="376"/>
      <c r="S71" s="378"/>
      <c r="T71" s="379"/>
    </row>
    <row r="72" spans="1:23" s="331" customFormat="1" ht="12.75">
      <c r="A72" s="888" t="s">
        <v>177</v>
      </c>
      <c r="B72" s="889"/>
      <c r="C72" s="889"/>
      <c r="D72" s="889"/>
      <c r="E72" s="890"/>
      <c r="F72" s="263" t="s">
        <v>96</v>
      </c>
      <c r="G72" s="359"/>
      <c r="H72" s="359"/>
      <c r="I72" s="268"/>
      <c r="J72" s="268"/>
      <c r="K72" s="268"/>
      <c r="L72" s="268"/>
      <c r="M72" s="268"/>
      <c r="N72" s="268"/>
      <c r="O72" s="359"/>
      <c r="P72" s="255"/>
      <c r="Q72" s="256"/>
      <c r="R72" s="376"/>
      <c r="S72" s="933">
        <f>S73</f>
        <v>444000</v>
      </c>
      <c r="T72" s="934"/>
    </row>
    <row r="73" spans="1:23" s="331" customFormat="1" ht="12.75">
      <c r="A73" s="888" t="s">
        <v>178</v>
      </c>
      <c r="B73" s="889"/>
      <c r="C73" s="889"/>
      <c r="D73" s="889"/>
      <c r="E73" s="890"/>
      <c r="F73" s="265" t="s">
        <v>97</v>
      </c>
      <c r="G73" s="359"/>
      <c r="H73" s="359"/>
      <c r="I73" s="268"/>
      <c r="J73" s="268"/>
      <c r="K73" s="268"/>
      <c r="L73" s="268"/>
      <c r="M73" s="268"/>
      <c r="N73" s="268"/>
      <c r="O73" s="359"/>
      <c r="P73" s="255"/>
      <c r="Q73" s="256"/>
      <c r="R73" s="376"/>
      <c r="S73" s="886">
        <f>S74</f>
        <v>444000</v>
      </c>
      <c r="T73" s="887"/>
    </row>
    <row r="74" spans="1:23" s="331" customFormat="1" ht="12.75">
      <c r="A74" s="329"/>
      <c r="B74" s="330"/>
      <c r="C74" s="330"/>
      <c r="D74" s="179"/>
      <c r="E74" s="330"/>
      <c r="F74" s="265" t="s">
        <v>142</v>
      </c>
      <c r="G74" s="359"/>
      <c r="H74" s="359"/>
      <c r="I74" s="268"/>
      <c r="J74" s="268"/>
      <c r="K74" s="268"/>
      <c r="L74" s="268"/>
      <c r="M74" s="268"/>
      <c r="N74" s="268"/>
      <c r="O74" s="359"/>
      <c r="P74" s="255"/>
      <c r="Q74" s="256"/>
      <c r="R74" s="376"/>
      <c r="S74" s="886">
        <f>SUM(S75:T76)</f>
        <v>444000</v>
      </c>
      <c r="T74" s="887"/>
    </row>
    <row r="75" spans="1:23" s="331" customFormat="1" ht="12.75">
      <c r="A75" s="329"/>
      <c r="B75" s="330"/>
      <c r="C75" s="330"/>
      <c r="D75" s="179"/>
      <c r="E75" s="330"/>
      <c r="F75" s="265" t="s">
        <v>99</v>
      </c>
      <c r="G75" s="359"/>
      <c r="H75" s="359"/>
      <c r="I75" s="268">
        <v>6</v>
      </c>
      <c r="J75" s="268" t="s">
        <v>57</v>
      </c>
      <c r="K75" s="268" t="s">
        <v>58</v>
      </c>
      <c r="L75" s="268">
        <v>2</v>
      </c>
      <c r="M75" s="268" t="s">
        <v>100</v>
      </c>
      <c r="N75" s="268"/>
      <c r="O75" s="359"/>
      <c r="P75" s="255">
        <f>I75*L75</f>
        <v>12</v>
      </c>
      <c r="Q75" s="256" t="s">
        <v>74</v>
      </c>
      <c r="R75" s="376">
        <v>27000</v>
      </c>
      <c r="S75" s="854">
        <f>R75*P75</f>
        <v>324000</v>
      </c>
      <c r="T75" s="855"/>
    </row>
    <row r="76" spans="1:23" s="331" customFormat="1" ht="12.75">
      <c r="A76" s="329"/>
      <c r="B76" s="330"/>
      <c r="C76" s="330"/>
      <c r="D76" s="179"/>
      <c r="E76" s="330"/>
      <c r="F76" s="265" t="s">
        <v>101</v>
      </c>
      <c r="G76" s="359"/>
      <c r="H76" s="359"/>
      <c r="I76" s="268">
        <v>6</v>
      </c>
      <c r="J76" s="268" t="s">
        <v>57</v>
      </c>
      <c r="K76" s="268" t="s">
        <v>58</v>
      </c>
      <c r="L76" s="268">
        <v>2</v>
      </c>
      <c r="M76" s="268" t="s">
        <v>100</v>
      </c>
      <c r="N76" s="268"/>
      <c r="O76" s="359"/>
      <c r="P76" s="255">
        <f>I76*L76</f>
        <v>12</v>
      </c>
      <c r="Q76" s="256" t="s">
        <v>74</v>
      </c>
      <c r="R76" s="376">
        <v>10000</v>
      </c>
      <c r="S76" s="854">
        <f>R76*P76</f>
        <v>120000</v>
      </c>
      <c r="T76" s="855"/>
    </row>
    <row r="77" spans="1:23" s="331" customFormat="1" ht="12.75">
      <c r="A77" s="381"/>
      <c r="B77" s="382"/>
      <c r="C77" s="382"/>
      <c r="D77" s="382"/>
      <c r="E77" s="383"/>
      <c r="F77" s="384"/>
      <c r="G77" s="385"/>
      <c r="H77" s="385"/>
      <c r="I77" s="386"/>
      <c r="J77" s="386"/>
      <c r="K77" s="386"/>
      <c r="L77" s="386"/>
      <c r="M77" s="386"/>
      <c r="N77" s="386"/>
      <c r="O77" s="387"/>
      <c r="P77" s="388"/>
      <c r="Q77" s="389"/>
      <c r="R77" s="390"/>
      <c r="S77" s="947"/>
      <c r="T77" s="948"/>
    </row>
    <row r="78" spans="1:23" s="331" customFormat="1" ht="12.75">
      <c r="A78" s="949" t="s">
        <v>102</v>
      </c>
      <c r="B78" s="950"/>
      <c r="C78" s="950"/>
      <c r="D78" s="950"/>
      <c r="E78" s="950"/>
      <c r="F78" s="950"/>
      <c r="G78" s="950"/>
      <c r="H78" s="950"/>
      <c r="I78" s="950"/>
      <c r="J78" s="950"/>
      <c r="K78" s="950"/>
      <c r="L78" s="950"/>
      <c r="M78" s="950"/>
      <c r="N78" s="950"/>
      <c r="O78" s="950"/>
      <c r="P78" s="950"/>
      <c r="Q78" s="950"/>
      <c r="R78" s="950"/>
      <c r="S78" s="951">
        <f>S32</f>
        <v>30000000</v>
      </c>
      <c r="T78" s="952"/>
      <c r="W78" s="391"/>
    </row>
    <row r="79" spans="1:23" s="331" customFormat="1" ht="12.75">
      <c r="A79" s="392"/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93"/>
      <c r="M79" s="393"/>
      <c r="N79" s="393"/>
      <c r="O79" s="393"/>
      <c r="P79" s="393"/>
      <c r="Q79" s="393"/>
      <c r="R79" s="393"/>
      <c r="S79" s="394"/>
      <c r="T79" s="395"/>
      <c r="W79" s="391"/>
    </row>
    <row r="80" spans="1:23" s="328" customFormat="1" ht="12.75">
      <c r="A80" s="396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898" t="s">
        <v>145</v>
      </c>
      <c r="Q80" s="898"/>
      <c r="R80" s="898"/>
      <c r="S80" s="898"/>
      <c r="T80" s="942"/>
    </row>
    <row r="81" spans="1:20" s="328" customFormat="1" ht="12.75">
      <c r="A81" s="396"/>
      <c r="B81" s="173"/>
      <c r="C81" s="173"/>
      <c r="D81" s="173"/>
      <c r="E81" s="173"/>
      <c r="F81" s="173"/>
      <c r="G81" s="173"/>
      <c r="H81" s="397"/>
      <c r="I81" s="173"/>
      <c r="J81" s="173"/>
      <c r="K81" s="173"/>
      <c r="L81" s="173"/>
      <c r="M81" s="173"/>
      <c r="N81" s="173"/>
      <c r="O81" s="173"/>
      <c r="P81" s="943" t="s">
        <v>104</v>
      </c>
      <c r="Q81" s="943"/>
      <c r="R81" s="943"/>
      <c r="S81" s="943"/>
      <c r="T81" s="944"/>
    </row>
    <row r="82" spans="1:20" s="328" customFormat="1" ht="12.75">
      <c r="A82" s="396"/>
      <c r="B82" s="173"/>
      <c r="C82" s="173"/>
      <c r="D82" s="173"/>
      <c r="E82" s="173"/>
      <c r="F82" s="173"/>
      <c r="G82" s="173"/>
      <c r="H82" s="397"/>
      <c r="I82" s="173"/>
      <c r="J82" s="173"/>
      <c r="K82" s="173"/>
      <c r="L82" s="173"/>
      <c r="M82" s="173"/>
      <c r="N82" s="173"/>
      <c r="O82" s="173"/>
      <c r="P82" s="175"/>
      <c r="Q82" s="173"/>
      <c r="R82" s="15"/>
      <c r="S82" s="173"/>
      <c r="T82" s="339"/>
    </row>
    <row r="83" spans="1:20" s="328" customFormat="1" ht="12.75">
      <c r="A83" s="396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5"/>
      <c r="Q83" s="173"/>
      <c r="R83" s="15"/>
      <c r="S83" s="173"/>
      <c r="T83" s="339"/>
    </row>
    <row r="84" spans="1:20" s="328" customFormat="1" ht="12.75">
      <c r="A84" s="396"/>
      <c r="B84" s="173"/>
      <c r="C84" s="173"/>
      <c r="D84" s="173"/>
      <c r="E84" s="173"/>
      <c r="F84" s="173"/>
      <c r="G84" s="173"/>
      <c r="H84" s="397"/>
      <c r="I84" s="173"/>
      <c r="J84" s="173"/>
      <c r="K84" s="173"/>
      <c r="L84" s="173"/>
      <c r="M84" s="173"/>
      <c r="N84" s="173"/>
      <c r="O84" s="173"/>
      <c r="P84" s="175"/>
      <c r="Q84" s="173"/>
      <c r="R84" s="15"/>
      <c r="S84" s="173"/>
      <c r="T84" s="339"/>
    </row>
    <row r="85" spans="1:20" s="328" customFormat="1" ht="12.75">
      <c r="A85" s="396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945" t="s">
        <v>105</v>
      </c>
      <c r="Q85" s="945"/>
      <c r="R85" s="945"/>
      <c r="S85" s="945"/>
      <c r="T85" s="946"/>
    </row>
    <row r="86" spans="1:20" s="328" customFormat="1" ht="12.75">
      <c r="A86" s="396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940" t="s">
        <v>106</v>
      </c>
      <c r="Q86" s="940"/>
      <c r="R86" s="940"/>
      <c r="S86" s="940"/>
      <c r="T86" s="941"/>
    </row>
    <row r="87" spans="1:20" s="328" customFormat="1" ht="12.75">
      <c r="A87" s="398" t="s">
        <v>107</v>
      </c>
      <c r="B87" s="399"/>
      <c r="C87" s="399"/>
      <c r="D87" s="399"/>
      <c r="E87" s="399"/>
      <c r="F87" s="399"/>
      <c r="G87" s="400" t="s">
        <v>7</v>
      </c>
      <c r="H87" s="399"/>
      <c r="I87" s="399"/>
      <c r="J87" s="399"/>
      <c r="K87" s="399"/>
      <c r="L87" s="399"/>
      <c r="M87" s="399"/>
      <c r="N87" s="399"/>
      <c r="O87" s="399"/>
      <c r="P87" s="401"/>
      <c r="Q87" s="399"/>
      <c r="R87" s="402"/>
      <c r="S87" s="399"/>
      <c r="T87" s="403"/>
    </row>
    <row r="88" spans="1:20" s="328" customFormat="1" ht="12.75">
      <c r="A88" s="398" t="s">
        <v>108</v>
      </c>
      <c r="B88" s="399"/>
      <c r="C88" s="399"/>
      <c r="D88" s="399"/>
      <c r="E88" s="399"/>
      <c r="F88" s="399"/>
      <c r="G88" s="400" t="s">
        <v>7</v>
      </c>
      <c r="H88" s="399"/>
      <c r="I88" s="399"/>
      <c r="J88" s="399"/>
      <c r="K88" s="399"/>
      <c r="L88" s="399"/>
      <c r="M88" s="399"/>
      <c r="N88" s="399"/>
      <c r="O88" s="399"/>
      <c r="P88" s="401"/>
      <c r="Q88" s="399"/>
      <c r="R88" s="402"/>
      <c r="S88" s="399"/>
      <c r="T88" s="403"/>
    </row>
    <row r="89" spans="1:20" s="328" customFormat="1" ht="12.75">
      <c r="A89" s="398" t="s">
        <v>109</v>
      </c>
      <c r="B89" s="399"/>
      <c r="C89" s="399"/>
      <c r="D89" s="399"/>
      <c r="E89" s="399"/>
      <c r="F89" s="399"/>
      <c r="G89" s="400" t="s">
        <v>7</v>
      </c>
      <c r="H89" s="399"/>
      <c r="I89" s="399"/>
      <c r="J89" s="399"/>
      <c r="K89" s="399"/>
      <c r="L89" s="399"/>
      <c r="M89" s="399"/>
      <c r="N89" s="399"/>
      <c r="O89" s="399"/>
      <c r="P89" s="401"/>
      <c r="Q89" s="399"/>
      <c r="R89" s="402"/>
      <c r="S89" s="399"/>
      <c r="T89" s="403"/>
    </row>
    <row r="90" spans="1:20" s="166" customFormat="1">
      <c r="A90" s="296">
        <v>1</v>
      </c>
      <c r="B90" s="297"/>
      <c r="C90" s="225"/>
      <c r="D90" s="297"/>
      <c r="E90" s="225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20"/>
      <c r="Q90" s="297"/>
      <c r="R90" s="298"/>
      <c r="S90" s="297"/>
      <c r="T90" s="289"/>
    </row>
    <row r="91" spans="1:20" s="166" customFormat="1">
      <c r="A91" s="299">
        <v>2</v>
      </c>
      <c r="B91" s="297"/>
      <c r="C91" s="225"/>
      <c r="D91" s="297"/>
      <c r="E91" s="225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20"/>
      <c r="Q91" s="297"/>
      <c r="R91" s="298"/>
      <c r="S91" s="297"/>
      <c r="T91" s="289"/>
    </row>
    <row r="92" spans="1:20" s="166" customFormat="1">
      <c r="A92" s="300"/>
      <c r="B92" s="301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274"/>
      <c r="Q92" s="301"/>
      <c r="R92" s="302"/>
      <c r="S92" s="301"/>
      <c r="T92" s="303"/>
    </row>
    <row r="93" spans="1:20" s="166" customFormat="1">
      <c r="A93" s="880" t="s">
        <v>110</v>
      </c>
      <c r="B93" s="881"/>
      <c r="C93" s="881"/>
      <c r="D93" s="881"/>
      <c r="E93" s="881"/>
      <c r="F93" s="881"/>
      <c r="G93" s="881"/>
      <c r="H93" s="881"/>
      <c r="I93" s="881"/>
      <c r="J93" s="881"/>
      <c r="K93" s="881"/>
      <c r="L93" s="881"/>
      <c r="M93" s="881"/>
      <c r="N93" s="881"/>
      <c r="O93" s="881"/>
      <c r="P93" s="881"/>
      <c r="Q93" s="881"/>
      <c r="R93" s="881"/>
      <c r="S93" s="881"/>
      <c r="T93" s="289"/>
    </row>
    <row r="94" spans="1:20" s="166" customFormat="1">
      <c r="A94" s="867" t="s">
        <v>111</v>
      </c>
      <c r="B94" s="868"/>
      <c r="C94" s="869" t="s">
        <v>112</v>
      </c>
      <c r="D94" s="869"/>
      <c r="E94" s="869"/>
      <c r="F94" s="869"/>
      <c r="G94" s="869"/>
      <c r="H94" s="868"/>
      <c r="I94" s="870" t="s">
        <v>113</v>
      </c>
      <c r="J94" s="869"/>
      <c r="K94" s="869"/>
      <c r="L94" s="869"/>
      <c r="M94" s="869"/>
      <c r="N94" s="869"/>
      <c r="O94" s="868"/>
      <c r="P94" s="870" t="s">
        <v>114</v>
      </c>
      <c r="Q94" s="868"/>
      <c r="R94" s="871" t="s">
        <v>115</v>
      </c>
      <c r="S94" s="870"/>
      <c r="T94" s="295"/>
    </row>
    <row r="95" spans="1:20" s="166" customFormat="1">
      <c r="A95" s="304">
        <v>1</v>
      </c>
      <c r="B95" s="305"/>
      <c r="C95" s="306"/>
      <c r="D95" s="306"/>
      <c r="E95" s="307"/>
      <c r="F95" s="307"/>
      <c r="G95" s="307"/>
      <c r="H95" s="308"/>
      <c r="I95" s="307"/>
      <c r="J95" s="307"/>
      <c r="K95" s="307"/>
      <c r="L95" s="307"/>
      <c r="M95" s="307"/>
      <c r="N95" s="307"/>
      <c r="O95" s="308"/>
      <c r="P95" s="309"/>
      <c r="Q95" s="308"/>
      <c r="R95" s="310"/>
      <c r="S95" s="285"/>
      <c r="T95" s="289"/>
    </row>
    <row r="96" spans="1:20" s="166" customFormat="1">
      <c r="A96" s="311">
        <v>2</v>
      </c>
      <c r="B96" s="312"/>
      <c r="C96" s="287"/>
      <c r="D96" s="287"/>
      <c r="E96" s="285"/>
      <c r="F96" s="285"/>
      <c r="G96" s="285"/>
      <c r="H96" s="313"/>
      <c r="I96" s="285"/>
      <c r="J96" s="285"/>
      <c r="K96" s="285"/>
      <c r="L96" s="285"/>
      <c r="M96" s="285"/>
      <c r="N96" s="285"/>
      <c r="O96" s="313"/>
      <c r="P96" s="314"/>
      <c r="Q96" s="313"/>
      <c r="R96" s="310"/>
      <c r="S96" s="285"/>
      <c r="T96" s="289"/>
    </row>
    <row r="97" spans="1:20" s="166" customFormat="1">
      <c r="A97" s="311">
        <v>3</v>
      </c>
      <c r="B97" s="312"/>
      <c r="C97" s="287"/>
      <c r="D97" s="287"/>
      <c r="E97" s="285"/>
      <c r="F97" s="285"/>
      <c r="G97" s="285"/>
      <c r="H97" s="313"/>
      <c r="I97" s="285"/>
      <c r="J97" s="285"/>
      <c r="K97" s="285"/>
      <c r="L97" s="285"/>
      <c r="M97" s="285"/>
      <c r="N97" s="285"/>
      <c r="O97" s="313"/>
      <c r="P97" s="314"/>
      <c r="Q97" s="313"/>
      <c r="R97" s="310"/>
      <c r="S97" s="285"/>
      <c r="T97" s="289"/>
    </row>
    <row r="98" spans="1:20" s="166" customFormat="1" ht="15.75" thickBot="1">
      <c r="A98" s="315"/>
      <c r="B98" s="316"/>
      <c r="C98" s="317"/>
      <c r="D98" s="317"/>
      <c r="E98" s="318"/>
      <c r="F98" s="318"/>
      <c r="G98" s="318"/>
      <c r="H98" s="319"/>
      <c r="I98" s="318"/>
      <c r="J98" s="318"/>
      <c r="K98" s="318"/>
      <c r="L98" s="318"/>
      <c r="M98" s="318"/>
      <c r="N98" s="318"/>
      <c r="O98" s="319"/>
      <c r="P98" s="320"/>
      <c r="Q98" s="319"/>
      <c r="R98" s="321"/>
      <c r="S98" s="318"/>
      <c r="T98" s="322"/>
    </row>
    <row r="99" spans="1:20">
      <c r="A99" s="182"/>
      <c r="B99" s="182"/>
      <c r="C99" s="182"/>
      <c r="D99" s="182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  <c r="Q99" s="181"/>
      <c r="R99" s="183"/>
      <c r="S99" s="181"/>
      <c r="T99" s="323"/>
    </row>
  </sheetData>
  <mergeCells count="107">
    <mergeCell ref="F63:M64"/>
    <mergeCell ref="P63:Q64"/>
    <mergeCell ref="R63:R64"/>
    <mergeCell ref="S63:T64"/>
    <mergeCell ref="S58:T58"/>
    <mergeCell ref="S60:T60"/>
    <mergeCell ref="S69:T69"/>
    <mergeCell ref="S61:T61"/>
    <mergeCell ref="S62:T62"/>
    <mergeCell ref="S67:T67"/>
    <mergeCell ref="S65:T65"/>
    <mergeCell ref="P86:T86"/>
    <mergeCell ref="A93:S93"/>
    <mergeCell ref="A94:B94"/>
    <mergeCell ref="C94:H94"/>
    <mergeCell ref="I94:O94"/>
    <mergeCell ref="P94:Q94"/>
    <mergeCell ref="R94:S94"/>
    <mergeCell ref="S70:T70"/>
    <mergeCell ref="P80:T80"/>
    <mergeCell ref="P81:T81"/>
    <mergeCell ref="P85:T85"/>
    <mergeCell ref="S75:T75"/>
    <mergeCell ref="S76:T76"/>
    <mergeCell ref="S77:T77"/>
    <mergeCell ref="A78:R78"/>
    <mergeCell ref="S78:T78"/>
    <mergeCell ref="S74:T74"/>
    <mergeCell ref="S72:T72"/>
    <mergeCell ref="S73:T73"/>
    <mergeCell ref="F29:O29"/>
    <mergeCell ref="S29:T29"/>
    <mergeCell ref="S31:T31"/>
    <mergeCell ref="S32:T32"/>
    <mergeCell ref="S47:T47"/>
    <mergeCell ref="A30:E30"/>
    <mergeCell ref="A31:E31"/>
    <mergeCell ref="A32:E32"/>
    <mergeCell ref="A33:E33"/>
    <mergeCell ref="A34:E34"/>
    <mergeCell ref="S34:T34"/>
    <mergeCell ref="S39:T39"/>
    <mergeCell ref="S40:T40"/>
    <mergeCell ref="S41:T41"/>
    <mergeCell ref="S42:T42"/>
    <mergeCell ref="S46:T46"/>
    <mergeCell ref="S33:T33"/>
    <mergeCell ref="S43:T43"/>
    <mergeCell ref="S44:T44"/>
    <mergeCell ref="A39:E39"/>
    <mergeCell ref="S35:T35"/>
    <mergeCell ref="S36:T36"/>
    <mergeCell ref="S37:T37"/>
    <mergeCell ref="A1:R1"/>
    <mergeCell ref="S1:T2"/>
    <mergeCell ref="A2:R2"/>
    <mergeCell ref="A3:R3"/>
    <mergeCell ref="S3:T4"/>
    <mergeCell ref="A4:R4"/>
    <mergeCell ref="A20:G20"/>
    <mergeCell ref="H20:R20"/>
    <mergeCell ref="A21:G21"/>
    <mergeCell ref="H21:R21"/>
    <mergeCell ref="S21:T21"/>
    <mergeCell ref="S57:T57"/>
    <mergeCell ref="A40:E40"/>
    <mergeCell ref="A46:E46"/>
    <mergeCell ref="A47:E47"/>
    <mergeCell ref="I11:T11"/>
    <mergeCell ref="H15:O15"/>
    <mergeCell ref="A16:T16"/>
    <mergeCell ref="A17:G17"/>
    <mergeCell ref="H17:R17"/>
    <mergeCell ref="S17:T17"/>
    <mergeCell ref="A22:T22"/>
    <mergeCell ref="A18:G18"/>
    <mergeCell ref="H18:R18"/>
    <mergeCell ref="S18:T18"/>
    <mergeCell ref="A19:G19"/>
    <mergeCell ref="H19:R19"/>
    <mergeCell ref="S19:T19"/>
    <mergeCell ref="A24:T24"/>
    <mergeCell ref="A25:T25"/>
    <mergeCell ref="A27:E28"/>
    <mergeCell ref="F27:O28"/>
    <mergeCell ref="P27:R27"/>
    <mergeCell ref="S27:T28"/>
    <mergeCell ref="A29:E29"/>
    <mergeCell ref="A68:E68"/>
    <mergeCell ref="A60:E60"/>
    <mergeCell ref="A61:E61"/>
    <mergeCell ref="A72:E72"/>
    <mergeCell ref="A73:E73"/>
    <mergeCell ref="A70:E70"/>
    <mergeCell ref="A48:E48"/>
    <mergeCell ref="A65:E65"/>
    <mergeCell ref="A67:E67"/>
    <mergeCell ref="A66:E66"/>
    <mergeCell ref="S56:T56"/>
    <mergeCell ref="S48:T48"/>
    <mergeCell ref="S49:T49"/>
    <mergeCell ref="S50:T50"/>
    <mergeCell ref="S51:T51"/>
    <mergeCell ref="S52:T52"/>
    <mergeCell ref="S53:T53"/>
    <mergeCell ref="S54:T54"/>
    <mergeCell ref="S55:T55"/>
  </mergeCells>
  <pageMargins left="0.45" right="0.45" top="0.75" bottom="0.75" header="0.3" footer="0.3"/>
  <pageSetup paperSize="100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A89"/>
  <sheetViews>
    <sheetView topLeftCell="A2" workbookViewId="0">
      <selection activeCell="A5" sqref="A5:XFD59"/>
    </sheetView>
  </sheetViews>
  <sheetFormatPr defaultRowHeight="12.75"/>
  <cols>
    <col min="1" max="1" width="2.7109375" style="24" customWidth="1"/>
    <col min="2" max="2" width="3.28515625" style="24" customWidth="1"/>
    <col min="3" max="3" width="2.7109375" style="24" customWidth="1"/>
    <col min="4" max="4" width="3.140625" style="24" customWidth="1"/>
    <col min="5" max="5" width="11.28515625" style="24" customWidth="1"/>
    <col min="6" max="6" width="2.7109375" style="24" customWidth="1"/>
    <col min="7" max="7" width="3.140625" style="24" customWidth="1"/>
    <col min="8" max="8" width="4.7109375" style="24" customWidth="1"/>
    <col min="9" max="10" width="3.7109375" style="24" customWidth="1"/>
    <col min="11" max="11" width="2.7109375" style="24" customWidth="1"/>
    <col min="12" max="12" width="2.85546875" style="24" customWidth="1"/>
    <col min="13" max="13" width="2.28515625" style="24" customWidth="1"/>
    <col min="14" max="14" width="2.7109375" style="24" customWidth="1"/>
    <col min="15" max="15" width="2.28515625" style="24" customWidth="1"/>
    <col min="16" max="16" width="2.42578125" style="24" customWidth="1"/>
    <col min="17" max="17" width="3.7109375" style="24" customWidth="1"/>
    <col min="18" max="18" width="2.7109375" style="24" customWidth="1"/>
    <col min="19" max="19" width="2.28515625" style="24" customWidth="1"/>
    <col min="20" max="20" width="3.28515625" style="24" customWidth="1"/>
    <col min="21" max="21" width="4.140625" style="694" customWidth="1"/>
    <col min="22" max="22" width="3.85546875" style="695" customWidth="1"/>
    <col min="23" max="23" width="11.140625" style="696" customWidth="1"/>
    <col min="24" max="24" width="11.140625" style="24" customWidth="1"/>
    <col min="25" max="25" width="20.42578125" style="24" customWidth="1"/>
    <col min="26" max="26" width="13.5703125" style="24" bestFit="1" customWidth="1"/>
    <col min="27" max="29" width="15.7109375" style="24" customWidth="1"/>
    <col min="30" max="30" width="10" style="24" bestFit="1" customWidth="1"/>
    <col min="31" max="241" width="9.140625" style="24"/>
    <col min="242" max="242" width="2.7109375" style="24" customWidth="1"/>
    <col min="243" max="243" width="3.28515625" style="24" customWidth="1"/>
    <col min="244" max="244" width="2.7109375" style="24" customWidth="1"/>
    <col min="245" max="245" width="3.140625" style="24" customWidth="1"/>
    <col min="246" max="246" width="18.85546875" style="24" customWidth="1"/>
    <col min="247" max="247" width="15.5703125" style="24" customWidth="1"/>
    <col min="248" max="248" width="9.7109375" style="24" customWidth="1"/>
    <col min="249" max="249" width="4.28515625" style="24" customWidth="1"/>
    <col min="250" max="250" width="3.85546875" style="24" customWidth="1"/>
    <col min="251" max="251" width="3.5703125" style="24" customWidth="1"/>
    <col min="252" max="252" width="3.42578125" style="24" customWidth="1"/>
    <col min="253" max="253" width="3.140625" style="24" customWidth="1"/>
    <col min="254" max="254" width="3.7109375" style="24" customWidth="1"/>
    <col min="255" max="255" width="3.85546875" style="24" customWidth="1"/>
    <col min="256" max="256" width="2.85546875" style="24" customWidth="1"/>
    <col min="257" max="257" width="11.42578125" style="24" customWidth="1"/>
    <col min="258" max="258" width="16" style="24" customWidth="1"/>
    <col min="259" max="259" width="12.42578125" style="24" customWidth="1"/>
    <col min="260" max="260" width="12.140625" style="24" customWidth="1"/>
    <col min="261" max="261" width="6.85546875" style="24" customWidth="1"/>
    <col min="262" max="262" width="6.140625" style="24" customWidth="1"/>
    <col min="263" max="263" width="13.85546875" style="24" customWidth="1"/>
    <col min="264" max="264" width="14" style="24" customWidth="1"/>
    <col min="265" max="265" width="14.140625" style="24" customWidth="1"/>
    <col min="266" max="266" width="9.140625" style="24"/>
    <col min="267" max="267" width="14.28515625" style="24" customWidth="1"/>
    <col min="268" max="270" width="3.7109375" style="24" customWidth="1"/>
    <col min="271" max="272" width="9.140625" style="24"/>
    <col min="273" max="273" width="12.140625" style="24" bestFit="1" customWidth="1"/>
    <col min="274" max="497" width="9.140625" style="24"/>
    <col min="498" max="498" width="2.7109375" style="24" customWidth="1"/>
    <col min="499" max="499" width="3.28515625" style="24" customWidth="1"/>
    <col min="500" max="500" width="2.7109375" style="24" customWidth="1"/>
    <col min="501" max="501" width="3.140625" style="24" customWidth="1"/>
    <col min="502" max="502" width="18.85546875" style="24" customWidth="1"/>
    <col min="503" max="503" width="15.5703125" style="24" customWidth="1"/>
    <col min="504" max="504" width="9.7109375" style="24" customWidth="1"/>
    <col min="505" max="505" width="4.28515625" style="24" customWidth="1"/>
    <col min="506" max="506" width="3.85546875" style="24" customWidth="1"/>
    <col min="507" max="507" width="3.5703125" style="24" customWidth="1"/>
    <col min="508" max="508" width="3.42578125" style="24" customWidth="1"/>
    <col min="509" max="509" width="3.140625" style="24" customWidth="1"/>
    <col min="510" max="510" width="3.7109375" style="24" customWidth="1"/>
    <col min="511" max="511" width="3.85546875" style="24" customWidth="1"/>
    <col min="512" max="512" width="2.85546875" style="24" customWidth="1"/>
    <col min="513" max="513" width="11.42578125" style="24" customWidth="1"/>
    <col min="514" max="514" width="16" style="24" customWidth="1"/>
    <col min="515" max="515" width="12.42578125" style="24" customWidth="1"/>
    <col min="516" max="516" width="12.140625" style="24" customWidth="1"/>
    <col min="517" max="517" width="6.85546875" style="24" customWidth="1"/>
    <col min="518" max="518" width="6.140625" style="24" customWidth="1"/>
    <col min="519" max="519" width="13.85546875" style="24" customWidth="1"/>
    <col min="520" max="520" width="14" style="24" customWidth="1"/>
    <col min="521" max="521" width="14.140625" style="24" customWidth="1"/>
    <col min="522" max="522" width="9.140625" style="24"/>
    <col min="523" max="523" width="14.28515625" style="24" customWidth="1"/>
    <col min="524" max="526" width="3.7109375" style="24" customWidth="1"/>
    <col min="527" max="528" width="9.140625" style="24"/>
    <col min="529" max="529" width="12.140625" style="24" bestFit="1" customWidth="1"/>
    <col min="530" max="753" width="9.140625" style="24"/>
    <col min="754" max="754" width="2.7109375" style="24" customWidth="1"/>
    <col min="755" max="755" width="3.28515625" style="24" customWidth="1"/>
    <col min="756" max="756" width="2.7109375" style="24" customWidth="1"/>
    <col min="757" max="757" width="3.140625" style="24" customWidth="1"/>
    <col min="758" max="758" width="18.85546875" style="24" customWidth="1"/>
    <col min="759" max="759" width="15.5703125" style="24" customWidth="1"/>
    <col min="760" max="760" width="9.7109375" style="24" customWidth="1"/>
    <col min="761" max="761" width="4.28515625" style="24" customWidth="1"/>
    <col min="762" max="762" width="3.85546875" style="24" customWidth="1"/>
    <col min="763" max="763" width="3.5703125" style="24" customWidth="1"/>
    <col min="764" max="764" width="3.42578125" style="24" customWidth="1"/>
    <col min="765" max="765" width="3.140625" style="24" customWidth="1"/>
    <col min="766" max="766" width="3.7109375" style="24" customWidth="1"/>
    <col min="767" max="767" width="3.85546875" style="24" customWidth="1"/>
    <col min="768" max="768" width="2.85546875" style="24" customWidth="1"/>
    <col min="769" max="769" width="11.42578125" style="24" customWidth="1"/>
    <col min="770" max="770" width="16" style="24" customWidth="1"/>
    <col min="771" max="771" width="12.42578125" style="24" customWidth="1"/>
    <col min="772" max="772" width="12.140625" style="24" customWidth="1"/>
    <col min="773" max="773" width="6.85546875" style="24" customWidth="1"/>
    <col min="774" max="774" width="6.140625" style="24" customWidth="1"/>
    <col min="775" max="775" width="13.85546875" style="24" customWidth="1"/>
    <col min="776" max="776" width="14" style="24" customWidth="1"/>
    <col min="777" max="777" width="14.140625" style="24" customWidth="1"/>
    <col min="778" max="778" width="9.140625" style="24"/>
    <col min="779" max="779" width="14.28515625" style="24" customWidth="1"/>
    <col min="780" max="782" width="3.7109375" style="24" customWidth="1"/>
    <col min="783" max="784" width="9.140625" style="24"/>
    <col min="785" max="785" width="12.140625" style="24" bestFit="1" customWidth="1"/>
    <col min="786" max="1009" width="9.140625" style="24"/>
    <col min="1010" max="1010" width="2.7109375" style="24" customWidth="1"/>
    <col min="1011" max="1011" width="3.28515625" style="24" customWidth="1"/>
    <col min="1012" max="1012" width="2.7109375" style="24" customWidth="1"/>
    <col min="1013" max="1013" width="3.140625" style="24" customWidth="1"/>
    <col min="1014" max="1014" width="18.85546875" style="24" customWidth="1"/>
    <col min="1015" max="1015" width="15.5703125" style="24" customWidth="1"/>
    <col min="1016" max="1016" width="9.7109375" style="24" customWidth="1"/>
    <col min="1017" max="1017" width="4.28515625" style="24" customWidth="1"/>
    <col min="1018" max="1018" width="3.85546875" style="24" customWidth="1"/>
    <col min="1019" max="1019" width="3.5703125" style="24" customWidth="1"/>
    <col min="1020" max="1020" width="3.42578125" style="24" customWidth="1"/>
    <col min="1021" max="1021" width="3.140625" style="24" customWidth="1"/>
    <col min="1022" max="1022" width="3.7109375" style="24" customWidth="1"/>
    <col min="1023" max="1023" width="3.85546875" style="24" customWidth="1"/>
    <col min="1024" max="1024" width="2.85546875" style="24" customWidth="1"/>
    <col min="1025" max="1025" width="11.42578125" style="24" customWidth="1"/>
    <col min="1026" max="1026" width="16" style="24" customWidth="1"/>
    <col min="1027" max="1027" width="12.42578125" style="24" customWidth="1"/>
    <col min="1028" max="1028" width="12.140625" style="24" customWidth="1"/>
    <col min="1029" max="1029" width="6.85546875" style="24" customWidth="1"/>
    <col min="1030" max="1030" width="6.140625" style="24" customWidth="1"/>
    <col min="1031" max="1031" width="13.85546875" style="24" customWidth="1"/>
    <col min="1032" max="1032" width="14" style="24" customWidth="1"/>
    <col min="1033" max="1033" width="14.140625" style="24" customWidth="1"/>
    <col min="1034" max="1034" width="9.140625" style="24"/>
    <col min="1035" max="1035" width="14.28515625" style="24" customWidth="1"/>
    <col min="1036" max="1038" width="3.7109375" style="24" customWidth="1"/>
    <col min="1039" max="1040" width="9.140625" style="24"/>
    <col min="1041" max="1041" width="12.140625" style="24" bestFit="1" customWidth="1"/>
    <col min="1042" max="1265" width="9.140625" style="24"/>
    <col min="1266" max="1266" width="2.7109375" style="24" customWidth="1"/>
    <col min="1267" max="1267" width="3.28515625" style="24" customWidth="1"/>
    <col min="1268" max="1268" width="2.7109375" style="24" customWidth="1"/>
    <col min="1269" max="1269" width="3.140625" style="24" customWidth="1"/>
    <col min="1270" max="1270" width="18.85546875" style="24" customWidth="1"/>
    <col min="1271" max="1271" width="15.5703125" style="24" customWidth="1"/>
    <col min="1272" max="1272" width="9.7109375" style="24" customWidth="1"/>
    <col min="1273" max="1273" width="4.28515625" style="24" customWidth="1"/>
    <col min="1274" max="1274" width="3.85546875" style="24" customWidth="1"/>
    <col min="1275" max="1275" width="3.5703125" style="24" customWidth="1"/>
    <col min="1276" max="1276" width="3.42578125" style="24" customWidth="1"/>
    <col min="1277" max="1277" width="3.140625" style="24" customWidth="1"/>
    <col min="1278" max="1278" width="3.7109375" style="24" customWidth="1"/>
    <col min="1279" max="1279" width="3.85546875" style="24" customWidth="1"/>
    <col min="1280" max="1280" width="2.85546875" style="24" customWidth="1"/>
    <col min="1281" max="1281" width="11.42578125" style="24" customWidth="1"/>
    <col min="1282" max="1282" width="16" style="24" customWidth="1"/>
    <col min="1283" max="1283" width="12.42578125" style="24" customWidth="1"/>
    <col min="1284" max="1284" width="12.140625" style="24" customWidth="1"/>
    <col min="1285" max="1285" width="6.85546875" style="24" customWidth="1"/>
    <col min="1286" max="1286" width="6.140625" style="24" customWidth="1"/>
    <col min="1287" max="1287" width="13.85546875" style="24" customWidth="1"/>
    <col min="1288" max="1288" width="14" style="24" customWidth="1"/>
    <col min="1289" max="1289" width="14.140625" style="24" customWidth="1"/>
    <col min="1290" max="1290" width="9.140625" style="24"/>
    <col min="1291" max="1291" width="14.28515625" style="24" customWidth="1"/>
    <col min="1292" max="1294" width="3.7109375" style="24" customWidth="1"/>
    <col min="1295" max="1296" width="9.140625" style="24"/>
    <col min="1297" max="1297" width="12.140625" style="24" bestFit="1" customWidth="1"/>
    <col min="1298" max="1521" width="9.140625" style="24"/>
    <col min="1522" max="1522" width="2.7109375" style="24" customWidth="1"/>
    <col min="1523" max="1523" width="3.28515625" style="24" customWidth="1"/>
    <col min="1524" max="1524" width="2.7109375" style="24" customWidth="1"/>
    <col min="1525" max="1525" width="3.140625" style="24" customWidth="1"/>
    <col min="1526" max="1526" width="18.85546875" style="24" customWidth="1"/>
    <col min="1527" max="1527" width="15.5703125" style="24" customWidth="1"/>
    <col min="1528" max="1528" width="9.7109375" style="24" customWidth="1"/>
    <col min="1529" max="1529" width="4.28515625" style="24" customWidth="1"/>
    <col min="1530" max="1530" width="3.85546875" style="24" customWidth="1"/>
    <col min="1531" max="1531" width="3.5703125" style="24" customWidth="1"/>
    <col min="1532" max="1532" width="3.42578125" style="24" customWidth="1"/>
    <col min="1533" max="1533" width="3.140625" style="24" customWidth="1"/>
    <col min="1534" max="1534" width="3.7109375" style="24" customWidth="1"/>
    <col min="1535" max="1535" width="3.85546875" style="24" customWidth="1"/>
    <col min="1536" max="1536" width="2.85546875" style="24" customWidth="1"/>
    <col min="1537" max="1537" width="11.42578125" style="24" customWidth="1"/>
    <col min="1538" max="1538" width="16" style="24" customWidth="1"/>
    <col min="1539" max="1539" width="12.42578125" style="24" customWidth="1"/>
    <col min="1540" max="1540" width="12.140625" style="24" customWidth="1"/>
    <col min="1541" max="1541" width="6.85546875" style="24" customWidth="1"/>
    <col min="1542" max="1542" width="6.140625" style="24" customWidth="1"/>
    <col min="1543" max="1543" width="13.85546875" style="24" customWidth="1"/>
    <col min="1544" max="1544" width="14" style="24" customWidth="1"/>
    <col min="1545" max="1545" width="14.140625" style="24" customWidth="1"/>
    <col min="1546" max="1546" width="9.140625" style="24"/>
    <col min="1547" max="1547" width="14.28515625" style="24" customWidth="1"/>
    <col min="1548" max="1550" width="3.7109375" style="24" customWidth="1"/>
    <col min="1551" max="1552" width="9.140625" style="24"/>
    <col min="1553" max="1553" width="12.140625" style="24" bestFit="1" customWidth="1"/>
    <col min="1554" max="1777" width="9.140625" style="24"/>
    <col min="1778" max="1778" width="2.7109375" style="24" customWidth="1"/>
    <col min="1779" max="1779" width="3.28515625" style="24" customWidth="1"/>
    <col min="1780" max="1780" width="2.7109375" style="24" customWidth="1"/>
    <col min="1781" max="1781" width="3.140625" style="24" customWidth="1"/>
    <col min="1782" max="1782" width="18.85546875" style="24" customWidth="1"/>
    <col min="1783" max="1783" width="15.5703125" style="24" customWidth="1"/>
    <col min="1784" max="1784" width="9.7109375" style="24" customWidth="1"/>
    <col min="1785" max="1785" width="4.28515625" style="24" customWidth="1"/>
    <col min="1786" max="1786" width="3.85546875" style="24" customWidth="1"/>
    <col min="1787" max="1787" width="3.5703125" style="24" customWidth="1"/>
    <col min="1788" max="1788" width="3.42578125" style="24" customWidth="1"/>
    <col min="1789" max="1789" width="3.140625" style="24" customWidth="1"/>
    <col min="1790" max="1790" width="3.7109375" style="24" customWidth="1"/>
    <col min="1791" max="1791" width="3.85546875" style="24" customWidth="1"/>
    <col min="1792" max="1792" width="2.85546875" style="24" customWidth="1"/>
    <col min="1793" max="1793" width="11.42578125" style="24" customWidth="1"/>
    <col min="1794" max="1794" width="16" style="24" customWidth="1"/>
    <col min="1795" max="1795" width="12.42578125" style="24" customWidth="1"/>
    <col min="1796" max="1796" width="12.140625" style="24" customWidth="1"/>
    <col min="1797" max="1797" width="6.85546875" style="24" customWidth="1"/>
    <col min="1798" max="1798" width="6.140625" style="24" customWidth="1"/>
    <col min="1799" max="1799" width="13.85546875" style="24" customWidth="1"/>
    <col min="1800" max="1800" width="14" style="24" customWidth="1"/>
    <col min="1801" max="1801" width="14.140625" style="24" customWidth="1"/>
    <col min="1802" max="1802" width="9.140625" style="24"/>
    <col min="1803" max="1803" width="14.28515625" style="24" customWidth="1"/>
    <col min="1804" max="1806" width="3.7109375" style="24" customWidth="1"/>
    <col min="1807" max="1808" width="9.140625" style="24"/>
    <col min="1809" max="1809" width="12.140625" style="24" bestFit="1" customWidth="1"/>
    <col min="1810" max="2033" width="9.140625" style="24"/>
    <col min="2034" max="2034" width="2.7109375" style="24" customWidth="1"/>
    <col min="2035" max="2035" width="3.28515625" style="24" customWidth="1"/>
    <col min="2036" max="2036" width="2.7109375" style="24" customWidth="1"/>
    <col min="2037" max="2037" width="3.140625" style="24" customWidth="1"/>
    <col min="2038" max="2038" width="18.85546875" style="24" customWidth="1"/>
    <col min="2039" max="2039" width="15.5703125" style="24" customWidth="1"/>
    <col min="2040" max="2040" width="9.7109375" style="24" customWidth="1"/>
    <col min="2041" max="2041" width="4.28515625" style="24" customWidth="1"/>
    <col min="2042" max="2042" width="3.85546875" style="24" customWidth="1"/>
    <col min="2043" max="2043" width="3.5703125" style="24" customWidth="1"/>
    <col min="2044" max="2044" width="3.42578125" style="24" customWidth="1"/>
    <col min="2045" max="2045" width="3.140625" style="24" customWidth="1"/>
    <col min="2046" max="2046" width="3.7109375" style="24" customWidth="1"/>
    <col min="2047" max="2047" width="3.85546875" style="24" customWidth="1"/>
    <col min="2048" max="2048" width="2.85546875" style="24" customWidth="1"/>
    <col min="2049" max="2049" width="11.42578125" style="24" customWidth="1"/>
    <col min="2050" max="2050" width="16" style="24" customWidth="1"/>
    <col min="2051" max="2051" width="12.42578125" style="24" customWidth="1"/>
    <col min="2052" max="2052" width="12.140625" style="24" customWidth="1"/>
    <col min="2053" max="2053" width="6.85546875" style="24" customWidth="1"/>
    <col min="2054" max="2054" width="6.140625" style="24" customWidth="1"/>
    <col min="2055" max="2055" width="13.85546875" style="24" customWidth="1"/>
    <col min="2056" max="2056" width="14" style="24" customWidth="1"/>
    <col min="2057" max="2057" width="14.140625" style="24" customWidth="1"/>
    <col min="2058" max="2058" width="9.140625" style="24"/>
    <col min="2059" max="2059" width="14.28515625" style="24" customWidth="1"/>
    <col min="2060" max="2062" width="3.7109375" style="24" customWidth="1"/>
    <col min="2063" max="2064" width="9.140625" style="24"/>
    <col min="2065" max="2065" width="12.140625" style="24" bestFit="1" customWidth="1"/>
    <col min="2066" max="2289" width="9.140625" style="24"/>
    <col min="2290" max="2290" width="2.7109375" style="24" customWidth="1"/>
    <col min="2291" max="2291" width="3.28515625" style="24" customWidth="1"/>
    <col min="2292" max="2292" width="2.7109375" style="24" customWidth="1"/>
    <col min="2293" max="2293" width="3.140625" style="24" customWidth="1"/>
    <col min="2294" max="2294" width="18.85546875" style="24" customWidth="1"/>
    <col min="2295" max="2295" width="15.5703125" style="24" customWidth="1"/>
    <col min="2296" max="2296" width="9.7109375" style="24" customWidth="1"/>
    <col min="2297" max="2297" width="4.28515625" style="24" customWidth="1"/>
    <col min="2298" max="2298" width="3.85546875" style="24" customWidth="1"/>
    <col min="2299" max="2299" width="3.5703125" style="24" customWidth="1"/>
    <col min="2300" max="2300" width="3.42578125" style="24" customWidth="1"/>
    <col min="2301" max="2301" width="3.140625" style="24" customWidth="1"/>
    <col min="2302" max="2302" width="3.7109375" style="24" customWidth="1"/>
    <col min="2303" max="2303" width="3.85546875" style="24" customWidth="1"/>
    <col min="2304" max="2304" width="2.85546875" style="24" customWidth="1"/>
    <col min="2305" max="2305" width="11.42578125" style="24" customWidth="1"/>
    <col min="2306" max="2306" width="16" style="24" customWidth="1"/>
    <col min="2307" max="2307" width="12.42578125" style="24" customWidth="1"/>
    <col min="2308" max="2308" width="12.140625" style="24" customWidth="1"/>
    <col min="2309" max="2309" width="6.85546875" style="24" customWidth="1"/>
    <col min="2310" max="2310" width="6.140625" style="24" customWidth="1"/>
    <col min="2311" max="2311" width="13.85546875" style="24" customWidth="1"/>
    <col min="2312" max="2312" width="14" style="24" customWidth="1"/>
    <col min="2313" max="2313" width="14.140625" style="24" customWidth="1"/>
    <col min="2314" max="2314" width="9.140625" style="24"/>
    <col min="2315" max="2315" width="14.28515625" style="24" customWidth="1"/>
    <col min="2316" max="2318" width="3.7109375" style="24" customWidth="1"/>
    <col min="2319" max="2320" width="9.140625" style="24"/>
    <col min="2321" max="2321" width="12.140625" style="24" bestFit="1" customWidth="1"/>
    <col min="2322" max="2545" width="9.140625" style="24"/>
    <col min="2546" max="2546" width="2.7109375" style="24" customWidth="1"/>
    <col min="2547" max="2547" width="3.28515625" style="24" customWidth="1"/>
    <col min="2548" max="2548" width="2.7109375" style="24" customWidth="1"/>
    <col min="2549" max="2549" width="3.140625" style="24" customWidth="1"/>
    <col min="2550" max="2550" width="18.85546875" style="24" customWidth="1"/>
    <col min="2551" max="2551" width="15.5703125" style="24" customWidth="1"/>
    <col min="2552" max="2552" width="9.7109375" style="24" customWidth="1"/>
    <col min="2553" max="2553" width="4.28515625" style="24" customWidth="1"/>
    <col min="2554" max="2554" width="3.85546875" style="24" customWidth="1"/>
    <col min="2555" max="2555" width="3.5703125" style="24" customWidth="1"/>
    <col min="2556" max="2556" width="3.42578125" style="24" customWidth="1"/>
    <col min="2557" max="2557" width="3.140625" style="24" customWidth="1"/>
    <col min="2558" max="2558" width="3.7109375" style="24" customWidth="1"/>
    <col min="2559" max="2559" width="3.85546875" style="24" customWidth="1"/>
    <col min="2560" max="2560" width="2.85546875" style="24" customWidth="1"/>
    <col min="2561" max="2561" width="11.42578125" style="24" customWidth="1"/>
    <col min="2562" max="2562" width="16" style="24" customWidth="1"/>
    <col min="2563" max="2563" width="12.42578125" style="24" customWidth="1"/>
    <col min="2564" max="2564" width="12.140625" style="24" customWidth="1"/>
    <col min="2565" max="2565" width="6.85546875" style="24" customWidth="1"/>
    <col min="2566" max="2566" width="6.140625" style="24" customWidth="1"/>
    <col min="2567" max="2567" width="13.85546875" style="24" customWidth="1"/>
    <col min="2568" max="2568" width="14" style="24" customWidth="1"/>
    <col min="2569" max="2569" width="14.140625" style="24" customWidth="1"/>
    <col min="2570" max="2570" width="9.140625" style="24"/>
    <col min="2571" max="2571" width="14.28515625" style="24" customWidth="1"/>
    <col min="2572" max="2574" width="3.7109375" style="24" customWidth="1"/>
    <col min="2575" max="2576" width="9.140625" style="24"/>
    <col min="2577" max="2577" width="12.140625" style="24" bestFit="1" customWidth="1"/>
    <col min="2578" max="2801" width="9.140625" style="24"/>
    <col min="2802" max="2802" width="2.7109375" style="24" customWidth="1"/>
    <col min="2803" max="2803" width="3.28515625" style="24" customWidth="1"/>
    <col min="2804" max="2804" width="2.7109375" style="24" customWidth="1"/>
    <col min="2805" max="2805" width="3.140625" style="24" customWidth="1"/>
    <col min="2806" max="2806" width="18.85546875" style="24" customWidth="1"/>
    <col min="2807" max="2807" width="15.5703125" style="24" customWidth="1"/>
    <col min="2808" max="2808" width="9.7109375" style="24" customWidth="1"/>
    <col min="2809" max="2809" width="4.28515625" style="24" customWidth="1"/>
    <col min="2810" max="2810" width="3.85546875" style="24" customWidth="1"/>
    <col min="2811" max="2811" width="3.5703125" style="24" customWidth="1"/>
    <col min="2812" max="2812" width="3.42578125" style="24" customWidth="1"/>
    <col min="2813" max="2813" width="3.140625" style="24" customWidth="1"/>
    <col min="2814" max="2814" width="3.7109375" style="24" customWidth="1"/>
    <col min="2815" max="2815" width="3.85546875" style="24" customWidth="1"/>
    <col min="2816" max="2816" width="2.85546875" style="24" customWidth="1"/>
    <col min="2817" max="2817" width="11.42578125" style="24" customWidth="1"/>
    <col min="2818" max="2818" width="16" style="24" customWidth="1"/>
    <col min="2819" max="2819" width="12.42578125" style="24" customWidth="1"/>
    <col min="2820" max="2820" width="12.140625" style="24" customWidth="1"/>
    <col min="2821" max="2821" width="6.85546875" style="24" customWidth="1"/>
    <col min="2822" max="2822" width="6.140625" style="24" customWidth="1"/>
    <col min="2823" max="2823" width="13.85546875" style="24" customWidth="1"/>
    <col min="2824" max="2824" width="14" style="24" customWidth="1"/>
    <col min="2825" max="2825" width="14.140625" style="24" customWidth="1"/>
    <col min="2826" max="2826" width="9.140625" style="24"/>
    <col min="2827" max="2827" width="14.28515625" style="24" customWidth="1"/>
    <col min="2828" max="2830" width="3.7109375" style="24" customWidth="1"/>
    <col min="2831" max="2832" width="9.140625" style="24"/>
    <col min="2833" max="2833" width="12.140625" style="24" bestFit="1" customWidth="1"/>
    <col min="2834" max="3057" width="9.140625" style="24"/>
    <col min="3058" max="3058" width="2.7109375" style="24" customWidth="1"/>
    <col min="3059" max="3059" width="3.28515625" style="24" customWidth="1"/>
    <col min="3060" max="3060" width="2.7109375" style="24" customWidth="1"/>
    <col min="3061" max="3061" width="3.140625" style="24" customWidth="1"/>
    <col min="3062" max="3062" width="18.85546875" style="24" customWidth="1"/>
    <col min="3063" max="3063" width="15.5703125" style="24" customWidth="1"/>
    <col min="3064" max="3064" width="9.7109375" style="24" customWidth="1"/>
    <col min="3065" max="3065" width="4.28515625" style="24" customWidth="1"/>
    <col min="3066" max="3066" width="3.85546875" style="24" customWidth="1"/>
    <col min="3067" max="3067" width="3.5703125" style="24" customWidth="1"/>
    <col min="3068" max="3068" width="3.42578125" style="24" customWidth="1"/>
    <col min="3069" max="3069" width="3.140625" style="24" customWidth="1"/>
    <col min="3070" max="3070" width="3.7109375" style="24" customWidth="1"/>
    <col min="3071" max="3071" width="3.85546875" style="24" customWidth="1"/>
    <col min="3072" max="3072" width="2.85546875" style="24" customWidth="1"/>
    <col min="3073" max="3073" width="11.42578125" style="24" customWidth="1"/>
    <col min="3074" max="3074" width="16" style="24" customWidth="1"/>
    <col min="3075" max="3075" width="12.42578125" style="24" customWidth="1"/>
    <col min="3076" max="3076" width="12.140625" style="24" customWidth="1"/>
    <col min="3077" max="3077" width="6.85546875" style="24" customWidth="1"/>
    <col min="3078" max="3078" width="6.140625" style="24" customWidth="1"/>
    <col min="3079" max="3079" width="13.85546875" style="24" customWidth="1"/>
    <col min="3080" max="3080" width="14" style="24" customWidth="1"/>
    <col min="3081" max="3081" width="14.140625" style="24" customWidth="1"/>
    <col min="3082" max="3082" width="9.140625" style="24"/>
    <col min="3083" max="3083" width="14.28515625" style="24" customWidth="1"/>
    <col min="3084" max="3086" width="3.7109375" style="24" customWidth="1"/>
    <col min="3087" max="3088" width="9.140625" style="24"/>
    <col min="3089" max="3089" width="12.140625" style="24" bestFit="1" customWidth="1"/>
    <col min="3090" max="3313" width="9.140625" style="24"/>
    <col min="3314" max="3314" width="2.7109375" style="24" customWidth="1"/>
    <col min="3315" max="3315" width="3.28515625" style="24" customWidth="1"/>
    <col min="3316" max="3316" width="2.7109375" style="24" customWidth="1"/>
    <col min="3317" max="3317" width="3.140625" style="24" customWidth="1"/>
    <col min="3318" max="3318" width="18.85546875" style="24" customWidth="1"/>
    <col min="3319" max="3319" width="15.5703125" style="24" customWidth="1"/>
    <col min="3320" max="3320" width="9.7109375" style="24" customWidth="1"/>
    <col min="3321" max="3321" width="4.28515625" style="24" customWidth="1"/>
    <col min="3322" max="3322" width="3.85546875" style="24" customWidth="1"/>
    <col min="3323" max="3323" width="3.5703125" style="24" customWidth="1"/>
    <col min="3324" max="3324" width="3.42578125" style="24" customWidth="1"/>
    <col min="3325" max="3325" width="3.140625" style="24" customWidth="1"/>
    <col min="3326" max="3326" width="3.7109375" style="24" customWidth="1"/>
    <col min="3327" max="3327" width="3.85546875" style="24" customWidth="1"/>
    <col min="3328" max="3328" width="2.85546875" style="24" customWidth="1"/>
    <col min="3329" max="3329" width="11.42578125" style="24" customWidth="1"/>
    <col min="3330" max="3330" width="16" style="24" customWidth="1"/>
    <col min="3331" max="3331" width="12.42578125" style="24" customWidth="1"/>
    <col min="3332" max="3332" width="12.140625" style="24" customWidth="1"/>
    <col min="3333" max="3333" width="6.85546875" style="24" customWidth="1"/>
    <col min="3334" max="3334" width="6.140625" style="24" customWidth="1"/>
    <col min="3335" max="3335" width="13.85546875" style="24" customWidth="1"/>
    <col min="3336" max="3336" width="14" style="24" customWidth="1"/>
    <col min="3337" max="3337" width="14.140625" style="24" customWidth="1"/>
    <col min="3338" max="3338" width="9.140625" style="24"/>
    <col min="3339" max="3339" width="14.28515625" style="24" customWidth="1"/>
    <col min="3340" max="3342" width="3.7109375" style="24" customWidth="1"/>
    <col min="3343" max="3344" width="9.140625" style="24"/>
    <col min="3345" max="3345" width="12.140625" style="24" bestFit="1" customWidth="1"/>
    <col min="3346" max="3569" width="9.140625" style="24"/>
    <col min="3570" max="3570" width="2.7109375" style="24" customWidth="1"/>
    <col min="3571" max="3571" width="3.28515625" style="24" customWidth="1"/>
    <col min="3572" max="3572" width="2.7109375" style="24" customWidth="1"/>
    <col min="3573" max="3573" width="3.140625" style="24" customWidth="1"/>
    <col min="3574" max="3574" width="18.85546875" style="24" customWidth="1"/>
    <col min="3575" max="3575" width="15.5703125" style="24" customWidth="1"/>
    <col min="3576" max="3576" width="9.7109375" style="24" customWidth="1"/>
    <col min="3577" max="3577" width="4.28515625" style="24" customWidth="1"/>
    <col min="3578" max="3578" width="3.85546875" style="24" customWidth="1"/>
    <col min="3579" max="3579" width="3.5703125" style="24" customWidth="1"/>
    <col min="3580" max="3580" width="3.42578125" style="24" customWidth="1"/>
    <col min="3581" max="3581" width="3.140625" style="24" customWidth="1"/>
    <col min="3582" max="3582" width="3.7109375" style="24" customWidth="1"/>
    <col min="3583" max="3583" width="3.85546875" style="24" customWidth="1"/>
    <col min="3584" max="3584" width="2.85546875" style="24" customWidth="1"/>
    <col min="3585" max="3585" width="11.42578125" style="24" customWidth="1"/>
    <col min="3586" max="3586" width="16" style="24" customWidth="1"/>
    <col min="3587" max="3587" width="12.42578125" style="24" customWidth="1"/>
    <col min="3588" max="3588" width="12.140625" style="24" customWidth="1"/>
    <col min="3589" max="3589" width="6.85546875" style="24" customWidth="1"/>
    <col min="3590" max="3590" width="6.140625" style="24" customWidth="1"/>
    <col min="3591" max="3591" width="13.85546875" style="24" customWidth="1"/>
    <col min="3592" max="3592" width="14" style="24" customWidth="1"/>
    <col min="3593" max="3593" width="14.140625" style="24" customWidth="1"/>
    <col min="3594" max="3594" width="9.140625" style="24"/>
    <col min="3595" max="3595" width="14.28515625" style="24" customWidth="1"/>
    <col min="3596" max="3598" width="3.7109375" style="24" customWidth="1"/>
    <col min="3599" max="3600" width="9.140625" style="24"/>
    <col min="3601" max="3601" width="12.140625" style="24" bestFit="1" customWidth="1"/>
    <col min="3602" max="3825" width="9.140625" style="24"/>
    <col min="3826" max="3826" width="2.7109375" style="24" customWidth="1"/>
    <col min="3827" max="3827" width="3.28515625" style="24" customWidth="1"/>
    <col min="3828" max="3828" width="2.7109375" style="24" customWidth="1"/>
    <col min="3829" max="3829" width="3.140625" style="24" customWidth="1"/>
    <col min="3830" max="3830" width="18.85546875" style="24" customWidth="1"/>
    <col min="3831" max="3831" width="15.5703125" style="24" customWidth="1"/>
    <col min="3832" max="3832" width="9.7109375" style="24" customWidth="1"/>
    <col min="3833" max="3833" width="4.28515625" style="24" customWidth="1"/>
    <col min="3834" max="3834" width="3.85546875" style="24" customWidth="1"/>
    <col min="3835" max="3835" width="3.5703125" style="24" customWidth="1"/>
    <col min="3836" max="3836" width="3.42578125" style="24" customWidth="1"/>
    <col min="3837" max="3837" width="3.140625" style="24" customWidth="1"/>
    <col min="3838" max="3838" width="3.7109375" style="24" customWidth="1"/>
    <col min="3839" max="3839" width="3.85546875" style="24" customWidth="1"/>
    <col min="3840" max="3840" width="2.85546875" style="24" customWidth="1"/>
    <col min="3841" max="3841" width="11.42578125" style="24" customWidth="1"/>
    <col min="3842" max="3842" width="16" style="24" customWidth="1"/>
    <col min="3843" max="3843" width="12.42578125" style="24" customWidth="1"/>
    <col min="3844" max="3844" width="12.140625" style="24" customWidth="1"/>
    <col min="3845" max="3845" width="6.85546875" style="24" customWidth="1"/>
    <col min="3846" max="3846" width="6.140625" style="24" customWidth="1"/>
    <col min="3847" max="3847" width="13.85546875" style="24" customWidth="1"/>
    <col min="3848" max="3848" width="14" style="24" customWidth="1"/>
    <col min="3849" max="3849" width="14.140625" style="24" customWidth="1"/>
    <col min="3850" max="3850" width="9.140625" style="24"/>
    <col min="3851" max="3851" width="14.28515625" style="24" customWidth="1"/>
    <col min="3852" max="3854" width="3.7109375" style="24" customWidth="1"/>
    <col min="3855" max="3856" width="9.140625" style="24"/>
    <col min="3857" max="3857" width="12.140625" style="24" bestFit="1" customWidth="1"/>
    <col min="3858" max="4081" width="9.140625" style="24"/>
    <col min="4082" max="4082" width="2.7109375" style="24" customWidth="1"/>
    <col min="4083" max="4083" width="3.28515625" style="24" customWidth="1"/>
    <col min="4084" max="4084" width="2.7109375" style="24" customWidth="1"/>
    <col min="4085" max="4085" width="3.140625" style="24" customWidth="1"/>
    <col min="4086" max="4086" width="18.85546875" style="24" customWidth="1"/>
    <col min="4087" max="4087" width="15.5703125" style="24" customWidth="1"/>
    <col min="4088" max="4088" width="9.7109375" style="24" customWidth="1"/>
    <col min="4089" max="4089" width="4.28515625" style="24" customWidth="1"/>
    <col min="4090" max="4090" width="3.85546875" style="24" customWidth="1"/>
    <col min="4091" max="4091" width="3.5703125" style="24" customWidth="1"/>
    <col min="4092" max="4092" width="3.42578125" style="24" customWidth="1"/>
    <col min="4093" max="4093" width="3.140625" style="24" customWidth="1"/>
    <col min="4094" max="4094" width="3.7109375" style="24" customWidth="1"/>
    <col min="4095" max="4095" width="3.85546875" style="24" customWidth="1"/>
    <col min="4096" max="4096" width="2.85546875" style="24" customWidth="1"/>
    <col min="4097" max="4097" width="11.42578125" style="24" customWidth="1"/>
    <col min="4098" max="4098" width="16" style="24" customWidth="1"/>
    <col min="4099" max="4099" width="12.42578125" style="24" customWidth="1"/>
    <col min="4100" max="4100" width="12.140625" style="24" customWidth="1"/>
    <col min="4101" max="4101" width="6.85546875" style="24" customWidth="1"/>
    <col min="4102" max="4102" width="6.140625" style="24" customWidth="1"/>
    <col min="4103" max="4103" width="13.85546875" style="24" customWidth="1"/>
    <col min="4104" max="4104" width="14" style="24" customWidth="1"/>
    <col min="4105" max="4105" width="14.140625" style="24" customWidth="1"/>
    <col min="4106" max="4106" width="9.140625" style="24"/>
    <col min="4107" max="4107" width="14.28515625" style="24" customWidth="1"/>
    <col min="4108" max="4110" width="3.7109375" style="24" customWidth="1"/>
    <col min="4111" max="4112" width="9.140625" style="24"/>
    <col min="4113" max="4113" width="12.140625" style="24" bestFit="1" customWidth="1"/>
    <col min="4114" max="4337" width="9.140625" style="24"/>
    <col min="4338" max="4338" width="2.7109375" style="24" customWidth="1"/>
    <col min="4339" max="4339" width="3.28515625" style="24" customWidth="1"/>
    <col min="4340" max="4340" width="2.7109375" style="24" customWidth="1"/>
    <col min="4341" max="4341" width="3.140625" style="24" customWidth="1"/>
    <col min="4342" max="4342" width="18.85546875" style="24" customWidth="1"/>
    <col min="4343" max="4343" width="15.5703125" style="24" customWidth="1"/>
    <col min="4344" max="4344" width="9.7109375" style="24" customWidth="1"/>
    <col min="4345" max="4345" width="4.28515625" style="24" customWidth="1"/>
    <col min="4346" max="4346" width="3.85546875" style="24" customWidth="1"/>
    <col min="4347" max="4347" width="3.5703125" style="24" customWidth="1"/>
    <col min="4348" max="4348" width="3.42578125" style="24" customWidth="1"/>
    <col min="4349" max="4349" width="3.140625" style="24" customWidth="1"/>
    <col min="4350" max="4350" width="3.7109375" style="24" customWidth="1"/>
    <col min="4351" max="4351" width="3.85546875" style="24" customWidth="1"/>
    <col min="4352" max="4352" width="2.85546875" style="24" customWidth="1"/>
    <col min="4353" max="4353" width="11.42578125" style="24" customWidth="1"/>
    <col min="4354" max="4354" width="16" style="24" customWidth="1"/>
    <col min="4355" max="4355" width="12.42578125" style="24" customWidth="1"/>
    <col min="4356" max="4356" width="12.140625" style="24" customWidth="1"/>
    <col min="4357" max="4357" width="6.85546875" style="24" customWidth="1"/>
    <col min="4358" max="4358" width="6.140625" style="24" customWidth="1"/>
    <col min="4359" max="4359" width="13.85546875" style="24" customWidth="1"/>
    <col min="4360" max="4360" width="14" style="24" customWidth="1"/>
    <col min="4361" max="4361" width="14.140625" style="24" customWidth="1"/>
    <col min="4362" max="4362" width="9.140625" style="24"/>
    <col min="4363" max="4363" width="14.28515625" style="24" customWidth="1"/>
    <col min="4364" max="4366" width="3.7109375" style="24" customWidth="1"/>
    <col min="4367" max="4368" width="9.140625" style="24"/>
    <col min="4369" max="4369" width="12.140625" style="24" bestFit="1" customWidth="1"/>
    <col min="4370" max="4593" width="9.140625" style="24"/>
    <col min="4594" max="4594" width="2.7109375" style="24" customWidth="1"/>
    <col min="4595" max="4595" width="3.28515625" style="24" customWidth="1"/>
    <col min="4596" max="4596" width="2.7109375" style="24" customWidth="1"/>
    <col min="4597" max="4597" width="3.140625" style="24" customWidth="1"/>
    <col min="4598" max="4598" width="18.85546875" style="24" customWidth="1"/>
    <col min="4599" max="4599" width="15.5703125" style="24" customWidth="1"/>
    <col min="4600" max="4600" width="9.7109375" style="24" customWidth="1"/>
    <col min="4601" max="4601" width="4.28515625" style="24" customWidth="1"/>
    <col min="4602" max="4602" width="3.85546875" style="24" customWidth="1"/>
    <col min="4603" max="4603" width="3.5703125" style="24" customWidth="1"/>
    <col min="4604" max="4604" width="3.42578125" style="24" customWidth="1"/>
    <col min="4605" max="4605" width="3.140625" style="24" customWidth="1"/>
    <col min="4606" max="4606" width="3.7109375" style="24" customWidth="1"/>
    <col min="4607" max="4607" width="3.85546875" style="24" customWidth="1"/>
    <col min="4608" max="4608" width="2.85546875" style="24" customWidth="1"/>
    <col min="4609" max="4609" width="11.42578125" style="24" customWidth="1"/>
    <col min="4610" max="4610" width="16" style="24" customWidth="1"/>
    <col min="4611" max="4611" width="12.42578125" style="24" customWidth="1"/>
    <col min="4612" max="4612" width="12.140625" style="24" customWidth="1"/>
    <col min="4613" max="4613" width="6.85546875" style="24" customWidth="1"/>
    <col min="4614" max="4614" width="6.140625" style="24" customWidth="1"/>
    <col min="4615" max="4615" width="13.85546875" style="24" customWidth="1"/>
    <col min="4616" max="4616" width="14" style="24" customWidth="1"/>
    <col min="4617" max="4617" width="14.140625" style="24" customWidth="1"/>
    <col min="4618" max="4618" width="9.140625" style="24"/>
    <col min="4619" max="4619" width="14.28515625" style="24" customWidth="1"/>
    <col min="4620" max="4622" width="3.7109375" style="24" customWidth="1"/>
    <col min="4623" max="4624" width="9.140625" style="24"/>
    <col min="4625" max="4625" width="12.140625" style="24" bestFit="1" customWidth="1"/>
    <col min="4626" max="4849" width="9.140625" style="24"/>
    <col min="4850" max="4850" width="2.7109375" style="24" customWidth="1"/>
    <col min="4851" max="4851" width="3.28515625" style="24" customWidth="1"/>
    <col min="4852" max="4852" width="2.7109375" style="24" customWidth="1"/>
    <col min="4853" max="4853" width="3.140625" style="24" customWidth="1"/>
    <col min="4854" max="4854" width="18.85546875" style="24" customWidth="1"/>
    <col min="4855" max="4855" width="15.5703125" style="24" customWidth="1"/>
    <col min="4856" max="4856" width="9.7109375" style="24" customWidth="1"/>
    <col min="4857" max="4857" width="4.28515625" style="24" customWidth="1"/>
    <col min="4858" max="4858" width="3.85546875" style="24" customWidth="1"/>
    <col min="4859" max="4859" width="3.5703125" style="24" customWidth="1"/>
    <col min="4860" max="4860" width="3.42578125" style="24" customWidth="1"/>
    <col min="4861" max="4861" width="3.140625" style="24" customWidth="1"/>
    <col min="4862" max="4862" width="3.7109375" style="24" customWidth="1"/>
    <col min="4863" max="4863" width="3.85546875" style="24" customWidth="1"/>
    <col min="4864" max="4864" width="2.85546875" style="24" customWidth="1"/>
    <col min="4865" max="4865" width="11.42578125" style="24" customWidth="1"/>
    <col min="4866" max="4866" width="16" style="24" customWidth="1"/>
    <col min="4867" max="4867" width="12.42578125" style="24" customWidth="1"/>
    <col min="4868" max="4868" width="12.140625" style="24" customWidth="1"/>
    <col min="4869" max="4869" width="6.85546875" style="24" customWidth="1"/>
    <col min="4870" max="4870" width="6.140625" style="24" customWidth="1"/>
    <col min="4871" max="4871" width="13.85546875" style="24" customWidth="1"/>
    <col min="4872" max="4872" width="14" style="24" customWidth="1"/>
    <col min="4873" max="4873" width="14.140625" style="24" customWidth="1"/>
    <col min="4874" max="4874" width="9.140625" style="24"/>
    <col min="4875" max="4875" width="14.28515625" style="24" customWidth="1"/>
    <col min="4876" max="4878" width="3.7109375" style="24" customWidth="1"/>
    <col min="4879" max="4880" width="9.140625" style="24"/>
    <col min="4881" max="4881" width="12.140625" style="24" bestFit="1" customWidth="1"/>
    <col min="4882" max="5105" width="9.140625" style="24"/>
    <col min="5106" max="5106" width="2.7109375" style="24" customWidth="1"/>
    <col min="5107" max="5107" width="3.28515625" style="24" customWidth="1"/>
    <col min="5108" max="5108" width="2.7109375" style="24" customWidth="1"/>
    <col min="5109" max="5109" width="3.140625" style="24" customWidth="1"/>
    <col min="5110" max="5110" width="18.85546875" style="24" customWidth="1"/>
    <col min="5111" max="5111" width="15.5703125" style="24" customWidth="1"/>
    <col min="5112" max="5112" width="9.7109375" style="24" customWidth="1"/>
    <col min="5113" max="5113" width="4.28515625" style="24" customWidth="1"/>
    <col min="5114" max="5114" width="3.85546875" style="24" customWidth="1"/>
    <col min="5115" max="5115" width="3.5703125" style="24" customWidth="1"/>
    <col min="5116" max="5116" width="3.42578125" style="24" customWidth="1"/>
    <col min="5117" max="5117" width="3.140625" style="24" customWidth="1"/>
    <col min="5118" max="5118" width="3.7109375" style="24" customWidth="1"/>
    <col min="5119" max="5119" width="3.85546875" style="24" customWidth="1"/>
    <col min="5120" max="5120" width="2.85546875" style="24" customWidth="1"/>
    <col min="5121" max="5121" width="11.42578125" style="24" customWidth="1"/>
    <col min="5122" max="5122" width="16" style="24" customWidth="1"/>
    <col min="5123" max="5123" width="12.42578125" style="24" customWidth="1"/>
    <col min="5124" max="5124" width="12.140625" style="24" customWidth="1"/>
    <col min="5125" max="5125" width="6.85546875" style="24" customWidth="1"/>
    <col min="5126" max="5126" width="6.140625" style="24" customWidth="1"/>
    <col min="5127" max="5127" width="13.85546875" style="24" customWidth="1"/>
    <col min="5128" max="5128" width="14" style="24" customWidth="1"/>
    <col min="5129" max="5129" width="14.140625" style="24" customWidth="1"/>
    <col min="5130" max="5130" width="9.140625" style="24"/>
    <col min="5131" max="5131" width="14.28515625" style="24" customWidth="1"/>
    <col min="5132" max="5134" width="3.7109375" style="24" customWidth="1"/>
    <col min="5135" max="5136" width="9.140625" style="24"/>
    <col min="5137" max="5137" width="12.140625" style="24" bestFit="1" customWidth="1"/>
    <col min="5138" max="5361" width="9.140625" style="24"/>
    <col min="5362" max="5362" width="2.7109375" style="24" customWidth="1"/>
    <col min="5363" max="5363" width="3.28515625" style="24" customWidth="1"/>
    <col min="5364" max="5364" width="2.7109375" style="24" customWidth="1"/>
    <col min="5365" max="5365" width="3.140625" style="24" customWidth="1"/>
    <col min="5366" max="5366" width="18.85546875" style="24" customWidth="1"/>
    <col min="5367" max="5367" width="15.5703125" style="24" customWidth="1"/>
    <col min="5368" max="5368" width="9.7109375" style="24" customWidth="1"/>
    <col min="5369" max="5369" width="4.28515625" style="24" customWidth="1"/>
    <col min="5370" max="5370" width="3.85546875" style="24" customWidth="1"/>
    <col min="5371" max="5371" width="3.5703125" style="24" customWidth="1"/>
    <col min="5372" max="5372" width="3.42578125" style="24" customWidth="1"/>
    <col min="5373" max="5373" width="3.140625" style="24" customWidth="1"/>
    <col min="5374" max="5374" width="3.7109375" style="24" customWidth="1"/>
    <col min="5375" max="5375" width="3.85546875" style="24" customWidth="1"/>
    <col min="5376" max="5376" width="2.85546875" style="24" customWidth="1"/>
    <col min="5377" max="5377" width="11.42578125" style="24" customWidth="1"/>
    <col min="5378" max="5378" width="16" style="24" customWidth="1"/>
    <col min="5379" max="5379" width="12.42578125" style="24" customWidth="1"/>
    <col min="5380" max="5380" width="12.140625" style="24" customWidth="1"/>
    <col min="5381" max="5381" width="6.85546875" style="24" customWidth="1"/>
    <col min="5382" max="5382" width="6.140625" style="24" customWidth="1"/>
    <col min="5383" max="5383" width="13.85546875" style="24" customWidth="1"/>
    <col min="5384" max="5384" width="14" style="24" customWidth="1"/>
    <col min="5385" max="5385" width="14.140625" style="24" customWidth="1"/>
    <col min="5386" max="5386" width="9.140625" style="24"/>
    <col min="5387" max="5387" width="14.28515625" style="24" customWidth="1"/>
    <col min="5388" max="5390" width="3.7109375" style="24" customWidth="1"/>
    <col min="5391" max="5392" width="9.140625" style="24"/>
    <col min="5393" max="5393" width="12.140625" style="24" bestFit="1" customWidth="1"/>
    <col min="5394" max="5617" width="9.140625" style="24"/>
    <col min="5618" max="5618" width="2.7109375" style="24" customWidth="1"/>
    <col min="5619" max="5619" width="3.28515625" style="24" customWidth="1"/>
    <col min="5620" max="5620" width="2.7109375" style="24" customWidth="1"/>
    <col min="5621" max="5621" width="3.140625" style="24" customWidth="1"/>
    <col min="5622" max="5622" width="18.85546875" style="24" customWidth="1"/>
    <col min="5623" max="5623" width="15.5703125" style="24" customWidth="1"/>
    <col min="5624" max="5624" width="9.7109375" style="24" customWidth="1"/>
    <col min="5625" max="5625" width="4.28515625" style="24" customWidth="1"/>
    <col min="5626" max="5626" width="3.85546875" style="24" customWidth="1"/>
    <col min="5627" max="5627" width="3.5703125" style="24" customWidth="1"/>
    <col min="5628" max="5628" width="3.42578125" style="24" customWidth="1"/>
    <col min="5629" max="5629" width="3.140625" style="24" customWidth="1"/>
    <col min="5630" max="5630" width="3.7109375" style="24" customWidth="1"/>
    <col min="5631" max="5631" width="3.85546875" style="24" customWidth="1"/>
    <col min="5632" max="5632" width="2.85546875" style="24" customWidth="1"/>
    <col min="5633" max="5633" width="11.42578125" style="24" customWidth="1"/>
    <col min="5634" max="5634" width="16" style="24" customWidth="1"/>
    <col min="5635" max="5635" width="12.42578125" style="24" customWidth="1"/>
    <col min="5636" max="5636" width="12.140625" style="24" customWidth="1"/>
    <col min="5637" max="5637" width="6.85546875" style="24" customWidth="1"/>
    <col min="5638" max="5638" width="6.140625" style="24" customWidth="1"/>
    <col min="5639" max="5639" width="13.85546875" style="24" customWidth="1"/>
    <col min="5640" max="5640" width="14" style="24" customWidth="1"/>
    <col min="5641" max="5641" width="14.140625" style="24" customWidth="1"/>
    <col min="5642" max="5642" width="9.140625" style="24"/>
    <col min="5643" max="5643" width="14.28515625" style="24" customWidth="1"/>
    <col min="5644" max="5646" width="3.7109375" style="24" customWidth="1"/>
    <col min="5647" max="5648" width="9.140625" style="24"/>
    <col min="5649" max="5649" width="12.140625" style="24" bestFit="1" customWidth="1"/>
    <col min="5650" max="5873" width="9.140625" style="24"/>
    <col min="5874" max="5874" width="2.7109375" style="24" customWidth="1"/>
    <col min="5875" max="5875" width="3.28515625" style="24" customWidth="1"/>
    <col min="5876" max="5876" width="2.7109375" style="24" customWidth="1"/>
    <col min="5877" max="5877" width="3.140625" style="24" customWidth="1"/>
    <col min="5878" max="5878" width="18.85546875" style="24" customWidth="1"/>
    <col min="5879" max="5879" width="15.5703125" style="24" customWidth="1"/>
    <col min="5880" max="5880" width="9.7109375" style="24" customWidth="1"/>
    <col min="5881" max="5881" width="4.28515625" style="24" customWidth="1"/>
    <col min="5882" max="5882" width="3.85546875" style="24" customWidth="1"/>
    <col min="5883" max="5883" width="3.5703125" style="24" customWidth="1"/>
    <col min="5884" max="5884" width="3.42578125" style="24" customWidth="1"/>
    <col min="5885" max="5885" width="3.140625" style="24" customWidth="1"/>
    <col min="5886" max="5886" width="3.7109375" style="24" customWidth="1"/>
    <col min="5887" max="5887" width="3.85546875" style="24" customWidth="1"/>
    <col min="5888" max="5888" width="2.85546875" style="24" customWidth="1"/>
    <col min="5889" max="5889" width="11.42578125" style="24" customWidth="1"/>
    <col min="5890" max="5890" width="16" style="24" customWidth="1"/>
    <col min="5891" max="5891" width="12.42578125" style="24" customWidth="1"/>
    <col min="5892" max="5892" width="12.140625" style="24" customWidth="1"/>
    <col min="5893" max="5893" width="6.85546875" style="24" customWidth="1"/>
    <col min="5894" max="5894" width="6.140625" style="24" customWidth="1"/>
    <col min="5895" max="5895" width="13.85546875" style="24" customWidth="1"/>
    <col min="5896" max="5896" width="14" style="24" customWidth="1"/>
    <col min="5897" max="5897" width="14.140625" style="24" customWidth="1"/>
    <col min="5898" max="5898" width="9.140625" style="24"/>
    <col min="5899" max="5899" width="14.28515625" style="24" customWidth="1"/>
    <col min="5900" max="5902" width="3.7109375" style="24" customWidth="1"/>
    <col min="5903" max="5904" width="9.140625" style="24"/>
    <col min="5905" max="5905" width="12.140625" style="24" bestFit="1" customWidth="1"/>
    <col min="5906" max="6129" width="9.140625" style="24"/>
    <col min="6130" max="6130" width="2.7109375" style="24" customWidth="1"/>
    <col min="6131" max="6131" width="3.28515625" style="24" customWidth="1"/>
    <col min="6132" max="6132" width="2.7109375" style="24" customWidth="1"/>
    <col min="6133" max="6133" width="3.140625" style="24" customWidth="1"/>
    <col min="6134" max="6134" width="18.85546875" style="24" customWidth="1"/>
    <col min="6135" max="6135" width="15.5703125" style="24" customWidth="1"/>
    <col min="6136" max="6136" width="9.7109375" style="24" customWidth="1"/>
    <col min="6137" max="6137" width="4.28515625" style="24" customWidth="1"/>
    <col min="6138" max="6138" width="3.85546875" style="24" customWidth="1"/>
    <col min="6139" max="6139" width="3.5703125" style="24" customWidth="1"/>
    <col min="6140" max="6140" width="3.42578125" style="24" customWidth="1"/>
    <col min="6141" max="6141" width="3.140625" style="24" customWidth="1"/>
    <col min="6142" max="6142" width="3.7109375" style="24" customWidth="1"/>
    <col min="6143" max="6143" width="3.85546875" style="24" customWidth="1"/>
    <col min="6144" max="6144" width="2.85546875" style="24" customWidth="1"/>
    <col min="6145" max="6145" width="11.42578125" style="24" customWidth="1"/>
    <col min="6146" max="6146" width="16" style="24" customWidth="1"/>
    <col min="6147" max="6147" width="12.42578125" style="24" customWidth="1"/>
    <col min="6148" max="6148" width="12.140625" style="24" customWidth="1"/>
    <col min="6149" max="6149" width="6.85546875" style="24" customWidth="1"/>
    <col min="6150" max="6150" width="6.140625" style="24" customWidth="1"/>
    <col min="6151" max="6151" width="13.85546875" style="24" customWidth="1"/>
    <col min="6152" max="6152" width="14" style="24" customWidth="1"/>
    <col min="6153" max="6153" width="14.140625" style="24" customWidth="1"/>
    <col min="6154" max="6154" width="9.140625" style="24"/>
    <col min="6155" max="6155" width="14.28515625" style="24" customWidth="1"/>
    <col min="6156" max="6158" width="3.7109375" style="24" customWidth="1"/>
    <col min="6159" max="6160" width="9.140625" style="24"/>
    <col min="6161" max="6161" width="12.140625" style="24" bestFit="1" customWidth="1"/>
    <col min="6162" max="6385" width="9.140625" style="24"/>
    <col min="6386" max="6386" width="2.7109375" style="24" customWidth="1"/>
    <col min="6387" max="6387" width="3.28515625" style="24" customWidth="1"/>
    <col min="6388" max="6388" width="2.7109375" style="24" customWidth="1"/>
    <col min="6389" max="6389" width="3.140625" style="24" customWidth="1"/>
    <col min="6390" max="6390" width="18.85546875" style="24" customWidth="1"/>
    <col min="6391" max="6391" width="15.5703125" style="24" customWidth="1"/>
    <col min="6392" max="6392" width="9.7109375" style="24" customWidth="1"/>
    <col min="6393" max="6393" width="4.28515625" style="24" customWidth="1"/>
    <col min="6394" max="6394" width="3.85546875" style="24" customWidth="1"/>
    <col min="6395" max="6395" width="3.5703125" style="24" customWidth="1"/>
    <col min="6396" max="6396" width="3.42578125" style="24" customWidth="1"/>
    <col min="6397" max="6397" width="3.140625" style="24" customWidth="1"/>
    <col min="6398" max="6398" width="3.7109375" style="24" customWidth="1"/>
    <col min="6399" max="6399" width="3.85546875" style="24" customWidth="1"/>
    <col min="6400" max="6400" width="2.85546875" style="24" customWidth="1"/>
    <col min="6401" max="6401" width="11.42578125" style="24" customWidth="1"/>
    <col min="6402" max="6402" width="16" style="24" customWidth="1"/>
    <col min="6403" max="6403" width="12.42578125" style="24" customWidth="1"/>
    <col min="6404" max="6404" width="12.140625" style="24" customWidth="1"/>
    <col min="6405" max="6405" width="6.85546875" style="24" customWidth="1"/>
    <col min="6406" max="6406" width="6.140625" style="24" customWidth="1"/>
    <col min="6407" max="6407" width="13.85546875" style="24" customWidth="1"/>
    <col min="6408" max="6408" width="14" style="24" customWidth="1"/>
    <col min="6409" max="6409" width="14.140625" style="24" customWidth="1"/>
    <col min="6410" max="6410" width="9.140625" style="24"/>
    <col min="6411" max="6411" width="14.28515625" style="24" customWidth="1"/>
    <col min="6412" max="6414" width="3.7109375" style="24" customWidth="1"/>
    <col min="6415" max="6416" width="9.140625" style="24"/>
    <col min="6417" max="6417" width="12.140625" style="24" bestFit="1" customWidth="1"/>
    <col min="6418" max="6641" width="9.140625" style="24"/>
    <col min="6642" max="6642" width="2.7109375" style="24" customWidth="1"/>
    <col min="6643" max="6643" width="3.28515625" style="24" customWidth="1"/>
    <col min="6644" max="6644" width="2.7109375" style="24" customWidth="1"/>
    <col min="6645" max="6645" width="3.140625" style="24" customWidth="1"/>
    <col min="6646" max="6646" width="18.85546875" style="24" customWidth="1"/>
    <col min="6647" max="6647" width="15.5703125" style="24" customWidth="1"/>
    <col min="6648" max="6648" width="9.7109375" style="24" customWidth="1"/>
    <col min="6649" max="6649" width="4.28515625" style="24" customWidth="1"/>
    <col min="6650" max="6650" width="3.85546875" style="24" customWidth="1"/>
    <col min="6651" max="6651" width="3.5703125" style="24" customWidth="1"/>
    <col min="6652" max="6652" width="3.42578125" style="24" customWidth="1"/>
    <col min="6653" max="6653" width="3.140625" style="24" customWidth="1"/>
    <col min="6654" max="6654" width="3.7109375" style="24" customWidth="1"/>
    <col min="6655" max="6655" width="3.85546875" style="24" customWidth="1"/>
    <col min="6656" max="6656" width="2.85546875" style="24" customWidth="1"/>
    <col min="6657" max="6657" width="11.42578125" style="24" customWidth="1"/>
    <col min="6658" max="6658" width="16" style="24" customWidth="1"/>
    <col min="6659" max="6659" width="12.42578125" style="24" customWidth="1"/>
    <col min="6660" max="6660" width="12.140625" style="24" customWidth="1"/>
    <col min="6661" max="6661" width="6.85546875" style="24" customWidth="1"/>
    <col min="6662" max="6662" width="6.140625" style="24" customWidth="1"/>
    <col min="6663" max="6663" width="13.85546875" style="24" customWidth="1"/>
    <col min="6664" max="6664" width="14" style="24" customWidth="1"/>
    <col min="6665" max="6665" width="14.140625" style="24" customWidth="1"/>
    <col min="6666" max="6666" width="9.140625" style="24"/>
    <col min="6667" max="6667" width="14.28515625" style="24" customWidth="1"/>
    <col min="6668" max="6670" width="3.7109375" style="24" customWidth="1"/>
    <col min="6671" max="6672" width="9.140625" style="24"/>
    <col min="6673" max="6673" width="12.140625" style="24" bestFit="1" customWidth="1"/>
    <col min="6674" max="6897" width="9.140625" style="24"/>
    <col min="6898" max="6898" width="2.7109375" style="24" customWidth="1"/>
    <col min="6899" max="6899" width="3.28515625" style="24" customWidth="1"/>
    <col min="6900" max="6900" width="2.7109375" style="24" customWidth="1"/>
    <col min="6901" max="6901" width="3.140625" style="24" customWidth="1"/>
    <col min="6902" max="6902" width="18.85546875" style="24" customWidth="1"/>
    <col min="6903" max="6903" width="15.5703125" style="24" customWidth="1"/>
    <col min="6904" max="6904" width="9.7109375" style="24" customWidth="1"/>
    <col min="6905" max="6905" width="4.28515625" style="24" customWidth="1"/>
    <col min="6906" max="6906" width="3.85546875" style="24" customWidth="1"/>
    <col min="6907" max="6907" width="3.5703125" style="24" customWidth="1"/>
    <col min="6908" max="6908" width="3.42578125" style="24" customWidth="1"/>
    <col min="6909" max="6909" width="3.140625" style="24" customWidth="1"/>
    <col min="6910" max="6910" width="3.7109375" style="24" customWidth="1"/>
    <col min="6911" max="6911" width="3.85546875" style="24" customWidth="1"/>
    <col min="6912" max="6912" width="2.85546875" style="24" customWidth="1"/>
    <col min="6913" max="6913" width="11.42578125" style="24" customWidth="1"/>
    <col min="6914" max="6914" width="16" style="24" customWidth="1"/>
    <col min="6915" max="6915" width="12.42578125" style="24" customWidth="1"/>
    <col min="6916" max="6916" width="12.140625" style="24" customWidth="1"/>
    <col min="6917" max="6917" width="6.85546875" style="24" customWidth="1"/>
    <col min="6918" max="6918" width="6.140625" style="24" customWidth="1"/>
    <col min="6919" max="6919" width="13.85546875" style="24" customWidth="1"/>
    <col min="6920" max="6920" width="14" style="24" customWidth="1"/>
    <col min="6921" max="6921" width="14.140625" style="24" customWidth="1"/>
    <col min="6922" max="6922" width="9.140625" style="24"/>
    <col min="6923" max="6923" width="14.28515625" style="24" customWidth="1"/>
    <col min="6924" max="6926" width="3.7109375" style="24" customWidth="1"/>
    <col min="6927" max="6928" width="9.140625" style="24"/>
    <col min="6929" max="6929" width="12.140625" style="24" bestFit="1" customWidth="1"/>
    <col min="6930" max="7153" width="9.140625" style="24"/>
    <col min="7154" max="7154" width="2.7109375" style="24" customWidth="1"/>
    <col min="7155" max="7155" width="3.28515625" style="24" customWidth="1"/>
    <col min="7156" max="7156" width="2.7109375" style="24" customWidth="1"/>
    <col min="7157" max="7157" width="3.140625" style="24" customWidth="1"/>
    <col min="7158" max="7158" width="18.85546875" style="24" customWidth="1"/>
    <col min="7159" max="7159" width="15.5703125" style="24" customWidth="1"/>
    <col min="7160" max="7160" width="9.7109375" style="24" customWidth="1"/>
    <col min="7161" max="7161" width="4.28515625" style="24" customWidth="1"/>
    <col min="7162" max="7162" width="3.85546875" style="24" customWidth="1"/>
    <col min="7163" max="7163" width="3.5703125" style="24" customWidth="1"/>
    <col min="7164" max="7164" width="3.42578125" style="24" customWidth="1"/>
    <col min="7165" max="7165" width="3.140625" style="24" customWidth="1"/>
    <col min="7166" max="7166" width="3.7109375" style="24" customWidth="1"/>
    <col min="7167" max="7167" width="3.85546875" style="24" customWidth="1"/>
    <col min="7168" max="7168" width="2.85546875" style="24" customWidth="1"/>
    <col min="7169" max="7169" width="11.42578125" style="24" customWidth="1"/>
    <col min="7170" max="7170" width="16" style="24" customWidth="1"/>
    <col min="7171" max="7171" width="12.42578125" style="24" customWidth="1"/>
    <col min="7172" max="7172" width="12.140625" style="24" customWidth="1"/>
    <col min="7173" max="7173" width="6.85546875" style="24" customWidth="1"/>
    <col min="7174" max="7174" width="6.140625" style="24" customWidth="1"/>
    <col min="7175" max="7175" width="13.85546875" style="24" customWidth="1"/>
    <col min="7176" max="7176" width="14" style="24" customWidth="1"/>
    <col min="7177" max="7177" width="14.140625" style="24" customWidth="1"/>
    <col min="7178" max="7178" width="9.140625" style="24"/>
    <col min="7179" max="7179" width="14.28515625" style="24" customWidth="1"/>
    <col min="7180" max="7182" width="3.7109375" style="24" customWidth="1"/>
    <col min="7183" max="7184" width="9.140625" style="24"/>
    <col min="7185" max="7185" width="12.140625" style="24" bestFit="1" customWidth="1"/>
    <col min="7186" max="7409" width="9.140625" style="24"/>
    <col min="7410" max="7410" width="2.7109375" style="24" customWidth="1"/>
    <col min="7411" max="7411" width="3.28515625" style="24" customWidth="1"/>
    <col min="7412" max="7412" width="2.7109375" style="24" customWidth="1"/>
    <col min="7413" max="7413" width="3.140625" style="24" customWidth="1"/>
    <col min="7414" max="7414" width="18.85546875" style="24" customWidth="1"/>
    <col min="7415" max="7415" width="15.5703125" style="24" customWidth="1"/>
    <col min="7416" max="7416" width="9.7109375" style="24" customWidth="1"/>
    <col min="7417" max="7417" width="4.28515625" style="24" customWidth="1"/>
    <col min="7418" max="7418" width="3.85546875" style="24" customWidth="1"/>
    <col min="7419" max="7419" width="3.5703125" style="24" customWidth="1"/>
    <col min="7420" max="7420" width="3.42578125" style="24" customWidth="1"/>
    <col min="7421" max="7421" width="3.140625" style="24" customWidth="1"/>
    <col min="7422" max="7422" width="3.7109375" style="24" customWidth="1"/>
    <col min="7423" max="7423" width="3.85546875" style="24" customWidth="1"/>
    <col min="7424" max="7424" width="2.85546875" style="24" customWidth="1"/>
    <col min="7425" max="7425" width="11.42578125" style="24" customWidth="1"/>
    <col min="7426" max="7426" width="16" style="24" customWidth="1"/>
    <col min="7427" max="7427" width="12.42578125" style="24" customWidth="1"/>
    <col min="7428" max="7428" width="12.140625" style="24" customWidth="1"/>
    <col min="7429" max="7429" width="6.85546875" style="24" customWidth="1"/>
    <col min="7430" max="7430" width="6.140625" style="24" customWidth="1"/>
    <col min="7431" max="7431" width="13.85546875" style="24" customWidth="1"/>
    <col min="7432" max="7432" width="14" style="24" customWidth="1"/>
    <col min="7433" max="7433" width="14.140625" style="24" customWidth="1"/>
    <col min="7434" max="7434" width="9.140625" style="24"/>
    <col min="7435" max="7435" width="14.28515625" style="24" customWidth="1"/>
    <col min="7436" max="7438" width="3.7109375" style="24" customWidth="1"/>
    <col min="7439" max="7440" width="9.140625" style="24"/>
    <col min="7441" max="7441" width="12.140625" style="24" bestFit="1" customWidth="1"/>
    <col min="7442" max="7665" width="9.140625" style="24"/>
    <col min="7666" max="7666" width="2.7109375" style="24" customWidth="1"/>
    <col min="7667" max="7667" width="3.28515625" style="24" customWidth="1"/>
    <col min="7668" max="7668" width="2.7109375" style="24" customWidth="1"/>
    <col min="7669" max="7669" width="3.140625" style="24" customWidth="1"/>
    <col min="7670" max="7670" width="18.85546875" style="24" customWidth="1"/>
    <col min="7671" max="7671" width="15.5703125" style="24" customWidth="1"/>
    <col min="7672" max="7672" width="9.7109375" style="24" customWidth="1"/>
    <col min="7673" max="7673" width="4.28515625" style="24" customWidth="1"/>
    <col min="7674" max="7674" width="3.85546875" style="24" customWidth="1"/>
    <col min="7675" max="7675" width="3.5703125" style="24" customWidth="1"/>
    <col min="7676" max="7676" width="3.42578125" style="24" customWidth="1"/>
    <col min="7677" max="7677" width="3.140625" style="24" customWidth="1"/>
    <col min="7678" max="7678" width="3.7109375" style="24" customWidth="1"/>
    <col min="7679" max="7679" width="3.85546875" style="24" customWidth="1"/>
    <col min="7680" max="7680" width="2.85546875" style="24" customWidth="1"/>
    <col min="7681" max="7681" width="11.42578125" style="24" customWidth="1"/>
    <col min="7682" max="7682" width="16" style="24" customWidth="1"/>
    <col min="7683" max="7683" width="12.42578125" style="24" customWidth="1"/>
    <col min="7684" max="7684" width="12.140625" style="24" customWidth="1"/>
    <col min="7685" max="7685" width="6.85546875" style="24" customWidth="1"/>
    <col min="7686" max="7686" width="6.140625" style="24" customWidth="1"/>
    <col min="7687" max="7687" width="13.85546875" style="24" customWidth="1"/>
    <col min="7688" max="7688" width="14" style="24" customWidth="1"/>
    <col min="7689" max="7689" width="14.140625" style="24" customWidth="1"/>
    <col min="7690" max="7690" width="9.140625" style="24"/>
    <col min="7691" max="7691" width="14.28515625" style="24" customWidth="1"/>
    <col min="7692" max="7694" width="3.7109375" style="24" customWidth="1"/>
    <col min="7695" max="7696" width="9.140625" style="24"/>
    <col min="7697" max="7697" width="12.140625" style="24" bestFit="1" customWidth="1"/>
    <col min="7698" max="7921" width="9.140625" style="24"/>
    <col min="7922" max="7922" width="2.7109375" style="24" customWidth="1"/>
    <col min="7923" max="7923" width="3.28515625" style="24" customWidth="1"/>
    <col min="7924" max="7924" width="2.7109375" style="24" customWidth="1"/>
    <col min="7925" max="7925" width="3.140625" style="24" customWidth="1"/>
    <col min="7926" max="7926" width="18.85546875" style="24" customWidth="1"/>
    <col min="7927" max="7927" width="15.5703125" style="24" customWidth="1"/>
    <col min="7928" max="7928" width="9.7109375" style="24" customWidth="1"/>
    <col min="7929" max="7929" width="4.28515625" style="24" customWidth="1"/>
    <col min="7930" max="7930" width="3.85546875" style="24" customWidth="1"/>
    <col min="7931" max="7931" width="3.5703125" style="24" customWidth="1"/>
    <col min="7932" max="7932" width="3.42578125" style="24" customWidth="1"/>
    <col min="7933" max="7933" width="3.140625" style="24" customWidth="1"/>
    <col min="7934" max="7934" width="3.7109375" style="24" customWidth="1"/>
    <col min="7935" max="7935" width="3.85546875" style="24" customWidth="1"/>
    <col min="7936" max="7936" width="2.85546875" style="24" customWidth="1"/>
    <col min="7937" max="7937" width="11.42578125" style="24" customWidth="1"/>
    <col min="7938" max="7938" width="16" style="24" customWidth="1"/>
    <col min="7939" max="7939" width="12.42578125" style="24" customWidth="1"/>
    <col min="7940" max="7940" width="12.140625" style="24" customWidth="1"/>
    <col min="7941" max="7941" width="6.85546875" style="24" customWidth="1"/>
    <col min="7942" max="7942" width="6.140625" style="24" customWidth="1"/>
    <col min="7943" max="7943" width="13.85546875" style="24" customWidth="1"/>
    <col min="7944" max="7944" width="14" style="24" customWidth="1"/>
    <col min="7945" max="7945" width="14.140625" style="24" customWidth="1"/>
    <col min="7946" max="7946" width="9.140625" style="24"/>
    <col min="7947" max="7947" width="14.28515625" style="24" customWidth="1"/>
    <col min="7948" max="7950" width="3.7109375" style="24" customWidth="1"/>
    <col min="7951" max="7952" width="9.140625" style="24"/>
    <col min="7953" max="7953" width="12.140625" style="24" bestFit="1" customWidth="1"/>
    <col min="7954" max="8177" width="9.140625" style="24"/>
    <col min="8178" max="8178" width="2.7109375" style="24" customWidth="1"/>
    <col min="8179" max="8179" width="3.28515625" style="24" customWidth="1"/>
    <col min="8180" max="8180" width="2.7109375" style="24" customWidth="1"/>
    <col min="8181" max="8181" width="3.140625" style="24" customWidth="1"/>
    <col min="8182" max="8182" width="18.85546875" style="24" customWidth="1"/>
    <col min="8183" max="8183" width="15.5703125" style="24" customWidth="1"/>
    <col min="8184" max="8184" width="9.7109375" style="24" customWidth="1"/>
    <col min="8185" max="8185" width="4.28515625" style="24" customWidth="1"/>
    <col min="8186" max="8186" width="3.85546875" style="24" customWidth="1"/>
    <col min="8187" max="8187" width="3.5703125" style="24" customWidth="1"/>
    <col min="8188" max="8188" width="3.42578125" style="24" customWidth="1"/>
    <col min="8189" max="8189" width="3.140625" style="24" customWidth="1"/>
    <col min="8190" max="8190" width="3.7109375" style="24" customWidth="1"/>
    <col min="8191" max="8191" width="3.85546875" style="24" customWidth="1"/>
    <col min="8192" max="8192" width="2.85546875" style="24" customWidth="1"/>
    <col min="8193" max="8193" width="11.42578125" style="24" customWidth="1"/>
    <col min="8194" max="8194" width="16" style="24" customWidth="1"/>
    <col min="8195" max="8195" width="12.42578125" style="24" customWidth="1"/>
    <col min="8196" max="8196" width="12.140625" style="24" customWidth="1"/>
    <col min="8197" max="8197" width="6.85546875" style="24" customWidth="1"/>
    <col min="8198" max="8198" width="6.140625" style="24" customWidth="1"/>
    <col min="8199" max="8199" width="13.85546875" style="24" customWidth="1"/>
    <col min="8200" max="8200" width="14" style="24" customWidth="1"/>
    <col min="8201" max="8201" width="14.140625" style="24" customWidth="1"/>
    <col min="8202" max="8202" width="9.140625" style="24"/>
    <col min="8203" max="8203" width="14.28515625" style="24" customWidth="1"/>
    <col min="8204" max="8206" width="3.7109375" style="24" customWidth="1"/>
    <col min="8207" max="8208" width="9.140625" style="24"/>
    <col min="8209" max="8209" width="12.140625" style="24" bestFit="1" customWidth="1"/>
    <col min="8210" max="8433" width="9.140625" style="24"/>
    <col min="8434" max="8434" width="2.7109375" style="24" customWidth="1"/>
    <col min="8435" max="8435" width="3.28515625" style="24" customWidth="1"/>
    <col min="8436" max="8436" width="2.7109375" style="24" customWidth="1"/>
    <col min="8437" max="8437" width="3.140625" style="24" customWidth="1"/>
    <col min="8438" max="8438" width="18.85546875" style="24" customWidth="1"/>
    <col min="8439" max="8439" width="15.5703125" style="24" customWidth="1"/>
    <col min="8440" max="8440" width="9.7109375" style="24" customWidth="1"/>
    <col min="8441" max="8441" width="4.28515625" style="24" customWidth="1"/>
    <col min="8442" max="8442" width="3.85546875" style="24" customWidth="1"/>
    <col min="8443" max="8443" width="3.5703125" style="24" customWidth="1"/>
    <col min="8444" max="8444" width="3.42578125" style="24" customWidth="1"/>
    <col min="8445" max="8445" width="3.140625" style="24" customWidth="1"/>
    <col min="8446" max="8446" width="3.7109375" style="24" customWidth="1"/>
    <col min="8447" max="8447" width="3.85546875" style="24" customWidth="1"/>
    <col min="8448" max="8448" width="2.85546875" style="24" customWidth="1"/>
    <col min="8449" max="8449" width="11.42578125" style="24" customWidth="1"/>
    <col min="8450" max="8450" width="16" style="24" customWidth="1"/>
    <col min="8451" max="8451" width="12.42578125" style="24" customWidth="1"/>
    <col min="8452" max="8452" width="12.140625" style="24" customWidth="1"/>
    <col min="8453" max="8453" width="6.85546875" style="24" customWidth="1"/>
    <col min="8454" max="8454" width="6.140625" style="24" customWidth="1"/>
    <col min="8455" max="8455" width="13.85546875" style="24" customWidth="1"/>
    <col min="8456" max="8456" width="14" style="24" customWidth="1"/>
    <col min="8457" max="8457" width="14.140625" style="24" customWidth="1"/>
    <col min="8458" max="8458" width="9.140625" style="24"/>
    <col min="8459" max="8459" width="14.28515625" style="24" customWidth="1"/>
    <col min="8460" max="8462" width="3.7109375" style="24" customWidth="1"/>
    <col min="8463" max="8464" width="9.140625" style="24"/>
    <col min="8465" max="8465" width="12.140625" style="24" bestFit="1" customWidth="1"/>
    <col min="8466" max="8689" width="9.140625" style="24"/>
    <col min="8690" max="8690" width="2.7109375" style="24" customWidth="1"/>
    <col min="8691" max="8691" width="3.28515625" style="24" customWidth="1"/>
    <col min="8692" max="8692" width="2.7109375" style="24" customWidth="1"/>
    <col min="8693" max="8693" width="3.140625" style="24" customWidth="1"/>
    <col min="8694" max="8694" width="18.85546875" style="24" customWidth="1"/>
    <col min="8695" max="8695" width="15.5703125" style="24" customWidth="1"/>
    <col min="8696" max="8696" width="9.7109375" style="24" customWidth="1"/>
    <col min="8697" max="8697" width="4.28515625" style="24" customWidth="1"/>
    <col min="8698" max="8698" width="3.85546875" style="24" customWidth="1"/>
    <col min="8699" max="8699" width="3.5703125" style="24" customWidth="1"/>
    <col min="8700" max="8700" width="3.42578125" style="24" customWidth="1"/>
    <col min="8701" max="8701" width="3.140625" style="24" customWidth="1"/>
    <col min="8702" max="8702" width="3.7109375" style="24" customWidth="1"/>
    <col min="8703" max="8703" width="3.85546875" style="24" customWidth="1"/>
    <col min="8704" max="8704" width="2.85546875" style="24" customWidth="1"/>
    <col min="8705" max="8705" width="11.42578125" style="24" customWidth="1"/>
    <col min="8706" max="8706" width="16" style="24" customWidth="1"/>
    <col min="8707" max="8707" width="12.42578125" style="24" customWidth="1"/>
    <col min="8708" max="8708" width="12.140625" style="24" customWidth="1"/>
    <col min="8709" max="8709" width="6.85546875" style="24" customWidth="1"/>
    <col min="8710" max="8710" width="6.140625" style="24" customWidth="1"/>
    <col min="8711" max="8711" width="13.85546875" style="24" customWidth="1"/>
    <col min="8712" max="8712" width="14" style="24" customWidth="1"/>
    <col min="8713" max="8713" width="14.140625" style="24" customWidth="1"/>
    <col min="8714" max="8714" width="9.140625" style="24"/>
    <col min="8715" max="8715" width="14.28515625" style="24" customWidth="1"/>
    <col min="8716" max="8718" width="3.7109375" style="24" customWidth="1"/>
    <col min="8719" max="8720" width="9.140625" style="24"/>
    <col min="8721" max="8721" width="12.140625" style="24" bestFit="1" customWidth="1"/>
    <col min="8722" max="8945" width="9.140625" style="24"/>
    <col min="8946" max="8946" width="2.7109375" style="24" customWidth="1"/>
    <col min="8947" max="8947" width="3.28515625" style="24" customWidth="1"/>
    <col min="8948" max="8948" width="2.7109375" style="24" customWidth="1"/>
    <col min="8949" max="8949" width="3.140625" style="24" customWidth="1"/>
    <col min="8950" max="8950" width="18.85546875" style="24" customWidth="1"/>
    <col min="8951" max="8951" width="15.5703125" style="24" customWidth="1"/>
    <col min="8952" max="8952" width="9.7109375" style="24" customWidth="1"/>
    <col min="8953" max="8953" width="4.28515625" style="24" customWidth="1"/>
    <col min="8954" max="8954" width="3.85546875" style="24" customWidth="1"/>
    <col min="8955" max="8955" width="3.5703125" style="24" customWidth="1"/>
    <col min="8956" max="8956" width="3.42578125" style="24" customWidth="1"/>
    <col min="8957" max="8957" width="3.140625" style="24" customWidth="1"/>
    <col min="8958" max="8958" width="3.7109375" style="24" customWidth="1"/>
    <col min="8959" max="8959" width="3.85546875" style="24" customWidth="1"/>
    <col min="8960" max="8960" width="2.85546875" style="24" customWidth="1"/>
    <col min="8961" max="8961" width="11.42578125" style="24" customWidth="1"/>
    <col min="8962" max="8962" width="16" style="24" customWidth="1"/>
    <col min="8963" max="8963" width="12.42578125" style="24" customWidth="1"/>
    <col min="8964" max="8964" width="12.140625" style="24" customWidth="1"/>
    <col min="8965" max="8965" width="6.85546875" style="24" customWidth="1"/>
    <col min="8966" max="8966" width="6.140625" style="24" customWidth="1"/>
    <col min="8967" max="8967" width="13.85546875" style="24" customWidth="1"/>
    <col min="8968" max="8968" width="14" style="24" customWidth="1"/>
    <col min="8969" max="8969" width="14.140625" style="24" customWidth="1"/>
    <col min="8970" max="8970" width="9.140625" style="24"/>
    <col min="8971" max="8971" width="14.28515625" style="24" customWidth="1"/>
    <col min="8972" max="8974" width="3.7109375" style="24" customWidth="1"/>
    <col min="8975" max="8976" width="9.140625" style="24"/>
    <col min="8977" max="8977" width="12.140625" style="24" bestFit="1" customWidth="1"/>
    <col min="8978" max="9201" width="9.140625" style="24"/>
    <col min="9202" max="9202" width="2.7109375" style="24" customWidth="1"/>
    <col min="9203" max="9203" width="3.28515625" style="24" customWidth="1"/>
    <col min="9204" max="9204" width="2.7109375" style="24" customWidth="1"/>
    <col min="9205" max="9205" width="3.140625" style="24" customWidth="1"/>
    <col min="9206" max="9206" width="18.85546875" style="24" customWidth="1"/>
    <col min="9207" max="9207" width="15.5703125" style="24" customWidth="1"/>
    <col min="9208" max="9208" width="9.7109375" style="24" customWidth="1"/>
    <col min="9209" max="9209" width="4.28515625" style="24" customWidth="1"/>
    <col min="9210" max="9210" width="3.85546875" style="24" customWidth="1"/>
    <col min="9211" max="9211" width="3.5703125" style="24" customWidth="1"/>
    <col min="9212" max="9212" width="3.42578125" style="24" customWidth="1"/>
    <col min="9213" max="9213" width="3.140625" style="24" customWidth="1"/>
    <col min="9214" max="9214" width="3.7109375" style="24" customWidth="1"/>
    <col min="9215" max="9215" width="3.85546875" style="24" customWidth="1"/>
    <col min="9216" max="9216" width="2.85546875" style="24" customWidth="1"/>
    <col min="9217" max="9217" width="11.42578125" style="24" customWidth="1"/>
    <col min="9218" max="9218" width="16" style="24" customWidth="1"/>
    <col min="9219" max="9219" width="12.42578125" style="24" customWidth="1"/>
    <col min="9220" max="9220" width="12.140625" style="24" customWidth="1"/>
    <col min="9221" max="9221" width="6.85546875" style="24" customWidth="1"/>
    <col min="9222" max="9222" width="6.140625" style="24" customWidth="1"/>
    <col min="9223" max="9223" width="13.85546875" style="24" customWidth="1"/>
    <col min="9224" max="9224" width="14" style="24" customWidth="1"/>
    <col min="9225" max="9225" width="14.140625" style="24" customWidth="1"/>
    <col min="9226" max="9226" width="9.140625" style="24"/>
    <col min="9227" max="9227" width="14.28515625" style="24" customWidth="1"/>
    <col min="9228" max="9230" width="3.7109375" style="24" customWidth="1"/>
    <col min="9231" max="9232" width="9.140625" style="24"/>
    <col min="9233" max="9233" width="12.140625" style="24" bestFit="1" customWidth="1"/>
    <col min="9234" max="9457" width="9.140625" style="24"/>
    <col min="9458" max="9458" width="2.7109375" style="24" customWidth="1"/>
    <col min="9459" max="9459" width="3.28515625" style="24" customWidth="1"/>
    <col min="9460" max="9460" width="2.7109375" style="24" customWidth="1"/>
    <col min="9461" max="9461" width="3.140625" style="24" customWidth="1"/>
    <col min="9462" max="9462" width="18.85546875" style="24" customWidth="1"/>
    <col min="9463" max="9463" width="15.5703125" style="24" customWidth="1"/>
    <col min="9464" max="9464" width="9.7109375" style="24" customWidth="1"/>
    <col min="9465" max="9465" width="4.28515625" style="24" customWidth="1"/>
    <col min="9466" max="9466" width="3.85546875" style="24" customWidth="1"/>
    <col min="9467" max="9467" width="3.5703125" style="24" customWidth="1"/>
    <col min="9468" max="9468" width="3.42578125" style="24" customWidth="1"/>
    <col min="9469" max="9469" width="3.140625" style="24" customWidth="1"/>
    <col min="9470" max="9470" width="3.7109375" style="24" customWidth="1"/>
    <col min="9471" max="9471" width="3.85546875" style="24" customWidth="1"/>
    <col min="9472" max="9472" width="2.85546875" style="24" customWidth="1"/>
    <col min="9473" max="9473" width="11.42578125" style="24" customWidth="1"/>
    <col min="9474" max="9474" width="16" style="24" customWidth="1"/>
    <col min="9475" max="9475" width="12.42578125" style="24" customWidth="1"/>
    <col min="9476" max="9476" width="12.140625" style="24" customWidth="1"/>
    <col min="9477" max="9477" width="6.85546875" style="24" customWidth="1"/>
    <col min="9478" max="9478" width="6.140625" style="24" customWidth="1"/>
    <col min="9479" max="9479" width="13.85546875" style="24" customWidth="1"/>
    <col min="9480" max="9480" width="14" style="24" customWidth="1"/>
    <col min="9481" max="9481" width="14.140625" style="24" customWidth="1"/>
    <col min="9482" max="9482" width="9.140625" style="24"/>
    <col min="9483" max="9483" width="14.28515625" style="24" customWidth="1"/>
    <col min="9484" max="9486" width="3.7109375" style="24" customWidth="1"/>
    <col min="9487" max="9488" width="9.140625" style="24"/>
    <col min="9489" max="9489" width="12.140625" style="24" bestFit="1" customWidth="1"/>
    <col min="9490" max="9713" width="9.140625" style="24"/>
    <col min="9714" max="9714" width="2.7109375" style="24" customWidth="1"/>
    <col min="9715" max="9715" width="3.28515625" style="24" customWidth="1"/>
    <col min="9716" max="9716" width="2.7109375" style="24" customWidth="1"/>
    <col min="9717" max="9717" width="3.140625" style="24" customWidth="1"/>
    <col min="9718" max="9718" width="18.85546875" style="24" customWidth="1"/>
    <col min="9719" max="9719" width="15.5703125" style="24" customWidth="1"/>
    <col min="9720" max="9720" width="9.7109375" style="24" customWidth="1"/>
    <col min="9721" max="9721" width="4.28515625" style="24" customWidth="1"/>
    <col min="9722" max="9722" width="3.85546875" style="24" customWidth="1"/>
    <col min="9723" max="9723" width="3.5703125" style="24" customWidth="1"/>
    <col min="9724" max="9724" width="3.42578125" style="24" customWidth="1"/>
    <col min="9725" max="9725" width="3.140625" style="24" customWidth="1"/>
    <col min="9726" max="9726" width="3.7109375" style="24" customWidth="1"/>
    <col min="9727" max="9727" width="3.85546875" style="24" customWidth="1"/>
    <col min="9728" max="9728" width="2.85546875" style="24" customWidth="1"/>
    <col min="9729" max="9729" width="11.42578125" style="24" customWidth="1"/>
    <col min="9730" max="9730" width="16" style="24" customWidth="1"/>
    <col min="9731" max="9731" width="12.42578125" style="24" customWidth="1"/>
    <col min="9732" max="9732" width="12.140625" style="24" customWidth="1"/>
    <col min="9733" max="9733" width="6.85546875" style="24" customWidth="1"/>
    <col min="9734" max="9734" width="6.140625" style="24" customWidth="1"/>
    <col min="9735" max="9735" width="13.85546875" style="24" customWidth="1"/>
    <col min="9736" max="9736" width="14" style="24" customWidth="1"/>
    <col min="9737" max="9737" width="14.140625" style="24" customWidth="1"/>
    <col min="9738" max="9738" width="9.140625" style="24"/>
    <col min="9739" max="9739" width="14.28515625" style="24" customWidth="1"/>
    <col min="9740" max="9742" width="3.7109375" style="24" customWidth="1"/>
    <col min="9743" max="9744" width="9.140625" style="24"/>
    <col min="9745" max="9745" width="12.140625" style="24" bestFit="1" customWidth="1"/>
    <col min="9746" max="9969" width="9.140625" style="24"/>
    <col min="9970" max="9970" width="2.7109375" style="24" customWidth="1"/>
    <col min="9971" max="9971" width="3.28515625" style="24" customWidth="1"/>
    <col min="9972" max="9972" width="2.7109375" style="24" customWidth="1"/>
    <col min="9973" max="9973" width="3.140625" style="24" customWidth="1"/>
    <col min="9974" max="9974" width="18.85546875" style="24" customWidth="1"/>
    <col min="9975" max="9975" width="15.5703125" style="24" customWidth="1"/>
    <col min="9976" max="9976" width="9.7109375" style="24" customWidth="1"/>
    <col min="9977" max="9977" width="4.28515625" style="24" customWidth="1"/>
    <col min="9978" max="9978" width="3.85546875" style="24" customWidth="1"/>
    <col min="9979" max="9979" width="3.5703125" style="24" customWidth="1"/>
    <col min="9980" max="9980" width="3.42578125" style="24" customWidth="1"/>
    <col min="9981" max="9981" width="3.140625" style="24" customWidth="1"/>
    <col min="9982" max="9982" width="3.7109375" style="24" customWidth="1"/>
    <col min="9983" max="9983" width="3.85546875" style="24" customWidth="1"/>
    <col min="9984" max="9984" width="2.85546875" style="24" customWidth="1"/>
    <col min="9985" max="9985" width="11.42578125" style="24" customWidth="1"/>
    <col min="9986" max="9986" width="16" style="24" customWidth="1"/>
    <col min="9987" max="9987" width="12.42578125" style="24" customWidth="1"/>
    <col min="9988" max="9988" width="12.140625" style="24" customWidth="1"/>
    <col min="9989" max="9989" width="6.85546875" style="24" customWidth="1"/>
    <col min="9990" max="9990" width="6.140625" style="24" customWidth="1"/>
    <col min="9991" max="9991" width="13.85546875" style="24" customWidth="1"/>
    <col min="9992" max="9992" width="14" style="24" customWidth="1"/>
    <col min="9993" max="9993" width="14.140625" style="24" customWidth="1"/>
    <col min="9994" max="9994" width="9.140625" style="24"/>
    <col min="9995" max="9995" width="14.28515625" style="24" customWidth="1"/>
    <col min="9996" max="9998" width="3.7109375" style="24" customWidth="1"/>
    <col min="9999" max="10000" width="9.140625" style="24"/>
    <col min="10001" max="10001" width="12.140625" style="24" bestFit="1" customWidth="1"/>
    <col min="10002" max="10225" width="9.140625" style="24"/>
    <col min="10226" max="10226" width="2.7109375" style="24" customWidth="1"/>
    <col min="10227" max="10227" width="3.28515625" style="24" customWidth="1"/>
    <col min="10228" max="10228" width="2.7109375" style="24" customWidth="1"/>
    <col min="10229" max="10229" width="3.140625" style="24" customWidth="1"/>
    <col min="10230" max="10230" width="18.85546875" style="24" customWidth="1"/>
    <col min="10231" max="10231" width="15.5703125" style="24" customWidth="1"/>
    <col min="10232" max="10232" width="9.7109375" style="24" customWidth="1"/>
    <col min="10233" max="10233" width="4.28515625" style="24" customWidth="1"/>
    <col min="10234" max="10234" width="3.85546875" style="24" customWidth="1"/>
    <col min="10235" max="10235" width="3.5703125" style="24" customWidth="1"/>
    <col min="10236" max="10236" width="3.42578125" style="24" customWidth="1"/>
    <col min="10237" max="10237" width="3.140625" style="24" customWidth="1"/>
    <col min="10238" max="10238" width="3.7109375" style="24" customWidth="1"/>
    <col min="10239" max="10239" width="3.85546875" style="24" customWidth="1"/>
    <col min="10240" max="10240" width="2.85546875" style="24" customWidth="1"/>
    <col min="10241" max="10241" width="11.42578125" style="24" customWidth="1"/>
    <col min="10242" max="10242" width="16" style="24" customWidth="1"/>
    <col min="10243" max="10243" width="12.42578125" style="24" customWidth="1"/>
    <col min="10244" max="10244" width="12.140625" style="24" customWidth="1"/>
    <col min="10245" max="10245" width="6.85546875" style="24" customWidth="1"/>
    <col min="10246" max="10246" width="6.140625" style="24" customWidth="1"/>
    <col min="10247" max="10247" width="13.85546875" style="24" customWidth="1"/>
    <col min="10248" max="10248" width="14" style="24" customWidth="1"/>
    <col min="10249" max="10249" width="14.140625" style="24" customWidth="1"/>
    <col min="10250" max="10250" width="9.140625" style="24"/>
    <col min="10251" max="10251" width="14.28515625" style="24" customWidth="1"/>
    <col min="10252" max="10254" width="3.7109375" style="24" customWidth="1"/>
    <col min="10255" max="10256" width="9.140625" style="24"/>
    <col min="10257" max="10257" width="12.140625" style="24" bestFit="1" customWidth="1"/>
    <col min="10258" max="10481" width="9.140625" style="24"/>
    <col min="10482" max="10482" width="2.7109375" style="24" customWidth="1"/>
    <col min="10483" max="10483" width="3.28515625" style="24" customWidth="1"/>
    <col min="10484" max="10484" width="2.7109375" style="24" customWidth="1"/>
    <col min="10485" max="10485" width="3.140625" style="24" customWidth="1"/>
    <col min="10486" max="10486" width="18.85546875" style="24" customWidth="1"/>
    <col min="10487" max="10487" width="15.5703125" style="24" customWidth="1"/>
    <col min="10488" max="10488" width="9.7109375" style="24" customWidth="1"/>
    <col min="10489" max="10489" width="4.28515625" style="24" customWidth="1"/>
    <col min="10490" max="10490" width="3.85546875" style="24" customWidth="1"/>
    <col min="10491" max="10491" width="3.5703125" style="24" customWidth="1"/>
    <col min="10492" max="10492" width="3.42578125" style="24" customWidth="1"/>
    <col min="10493" max="10493" width="3.140625" style="24" customWidth="1"/>
    <col min="10494" max="10494" width="3.7109375" style="24" customWidth="1"/>
    <col min="10495" max="10495" width="3.85546875" style="24" customWidth="1"/>
    <col min="10496" max="10496" width="2.85546875" style="24" customWidth="1"/>
    <col min="10497" max="10497" width="11.42578125" style="24" customWidth="1"/>
    <col min="10498" max="10498" width="16" style="24" customWidth="1"/>
    <col min="10499" max="10499" width="12.42578125" style="24" customWidth="1"/>
    <col min="10500" max="10500" width="12.140625" style="24" customWidth="1"/>
    <col min="10501" max="10501" width="6.85546875" style="24" customWidth="1"/>
    <col min="10502" max="10502" width="6.140625" style="24" customWidth="1"/>
    <col min="10503" max="10503" width="13.85546875" style="24" customWidth="1"/>
    <col min="10504" max="10504" width="14" style="24" customWidth="1"/>
    <col min="10505" max="10505" width="14.140625" style="24" customWidth="1"/>
    <col min="10506" max="10506" width="9.140625" style="24"/>
    <col min="10507" max="10507" width="14.28515625" style="24" customWidth="1"/>
    <col min="10508" max="10510" width="3.7109375" style="24" customWidth="1"/>
    <col min="10511" max="10512" width="9.140625" style="24"/>
    <col min="10513" max="10513" width="12.140625" style="24" bestFit="1" customWidth="1"/>
    <col min="10514" max="10737" width="9.140625" style="24"/>
    <col min="10738" max="10738" width="2.7109375" style="24" customWidth="1"/>
    <col min="10739" max="10739" width="3.28515625" style="24" customWidth="1"/>
    <col min="10740" max="10740" width="2.7109375" style="24" customWidth="1"/>
    <col min="10741" max="10741" width="3.140625" style="24" customWidth="1"/>
    <col min="10742" max="10742" width="18.85546875" style="24" customWidth="1"/>
    <col min="10743" max="10743" width="15.5703125" style="24" customWidth="1"/>
    <col min="10744" max="10744" width="9.7109375" style="24" customWidth="1"/>
    <col min="10745" max="10745" width="4.28515625" style="24" customWidth="1"/>
    <col min="10746" max="10746" width="3.85546875" style="24" customWidth="1"/>
    <col min="10747" max="10747" width="3.5703125" style="24" customWidth="1"/>
    <col min="10748" max="10748" width="3.42578125" style="24" customWidth="1"/>
    <col min="10749" max="10749" width="3.140625" style="24" customWidth="1"/>
    <col min="10750" max="10750" width="3.7109375" style="24" customWidth="1"/>
    <col min="10751" max="10751" width="3.85546875" style="24" customWidth="1"/>
    <col min="10752" max="10752" width="2.85546875" style="24" customWidth="1"/>
    <col min="10753" max="10753" width="11.42578125" style="24" customWidth="1"/>
    <col min="10754" max="10754" width="16" style="24" customWidth="1"/>
    <col min="10755" max="10755" width="12.42578125" style="24" customWidth="1"/>
    <col min="10756" max="10756" width="12.140625" style="24" customWidth="1"/>
    <col min="10757" max="10757" width="6.85546875" style="24" customWidth="1"/>
    <col min="10758" max="10758" width="6.140625" style="24" customWidth="1"/>
    <col min="10759" max="10759" width="13.85546875" style="24" customWidth="1"/>
    <col min="10760" max="10760" width="14" style="24" customWidth="1"/>
    <col min="10761" max="10761" width="14.140625" style="24" customWidth="1"/>
    <col min="10762" max="10762" width="9.140625" style="24"/>
    <col min="10763" max="10763" width="14.28515625" style="24" customWidth="1"/>
    <col min="10764" max="10766" width="3.7109375" style="24" customWidth="1"/>
    <col min="10767" max="10768" width="9.140625" style="24"/>
    <col min="10769" max="10769" width="12.140625" style="24" bestFit="1" customWidth="1"/>
    <col min="10770" max="10993" width="9.140625" style="24"/>
    <col min="10994" max="10994" width="2.7109375" style="24" customWidth="1"/>
    <col min="10995" max="10995" width="3.28515625" style="24" customWidth="1"/>
    <col min="10996" max="10996" width="2.7109375" style="24" customWidth="1"/>
    <col min="10997" max="10997" width="3.140625" style="24" customWidth="1"/>
    <col min="10998" max="10998" width="18.85546875" style="24" customWidth="1"/>
    <col min="10999" max="10999" width="15.5703125" style="24" customWidth="1"/>
    <col min="11000" max="11000" width="9.7109375" style="24" customWidth="1"/>
    <col min="11001" max="11001" width="4.28515625" style="24" customWidth="1"/>
    <col min="11002" max="11002" width="3.85546875" style="24" customWidth="1"/>
    <col min="11003" max="11003" width="3.5703125" style="24" customWidth="1"/>
    <col min="11004" max="11004" width="3.42578125" style="24" customWidth="1"/>
    <col min="11005" max="11005" width="3.140625" style="24" customWidth="1"/>
    <col min="11006" max="11006" width="3.7109375" style="24" customWidth="1"/>
    <col min="11007" max="11007" width="3.85546875" style="24" customWidth="1"/>
    <col min="11008" max="11008" width="2.85546875" style="24" customWidth="1"/>
    <col min="11009" max="11009" width="11.42578125" style="24" customWidth="1"/>
    <col min="11010" max="11010" width="16" style="24" customWidth="1"/>
    <col min="11011" max="11011" width="12.42578125" style="24" customWidth="1"/>
    <col min="11012" max="11012" width="12.140625" style="24" customWidth="1"/>
    <col min="11013" max="11013" width="6.85546875" style="24" customWidth="1"/>
    <col min="11014" max="11014" width="6.140625" style="24" customWidth="1"/>
    <col min="11015" max="11015" width="13.85546875" style="24" customWidth="1"/>
    <col min="11016" max="11016" width="14" style="24" customWidth="1"/>
    <col min="11017" max="11017" width="14.140625" style="24" customWidth="1"/>
    <col min="11018" max="11018" width="9.140625" style="24"/>
    <col min="11019" max="11019" width="14.28515625" style="24" customWidth="1"/>
    <col min="11020" max="11022" width="3.7109375" style="24" customWidth="1"/>
    <col min="11023" max="11024" width="9.140625" style="24"/>
    <col min="11025" max="11025" width="12.140625" style="24" bestFit="1" customWidth="1"/>
    <col min="11026" max="11249" width="9.140625" style="24"/>
    <col min="11250" max="11250" width="2.7109375" style="24" customWidth="1"/>
    <col min="11251" max="11251" width="3.28515625" style="24" customWidth="1"/>
    <col min="11252" max="11252" width="2.7109375" style="24" customWidth="1"/>
    <col min="11253" max="11253" width="3.140625" style="24" customWidth="1"/>
    <col min="11254" max="11254" width="18.85546875" style="24" customWidth="1"/>
    <col min="11255" max="11255" width="15.5703125" style="24" customWidth="1"/>
    <col min="11256" max="11256" width="9.7109375" style="24" customWidth="1"/>
    <col min="11257" max="11257" width="4.28515625" style="24" customWidth="1"/>
    <col min="11258" max="11258" width="3.85546875" style="24" customWidth="1"/>
    <col min="11259" max="11259" width="3.5703125" style="24" customWidth="1"/>
    <col min="11260" max="11260" width="3.42578125" style="24" customWidth="1"/>
    <col min="11261" max="11261" width="3.140625" style="24" customWidth="1"/>
    <col min="11262" max="11262" width="3.7109375" style="24" customWidth="1"/>
    <col min="11263" max="11263" width="3.85546875" style="24" customWidth="1"/>
    <col min="11264" max="11264" width="2.85546875" style="24" customWidth="1"/>
    <col min="11265" max="11265" width="11.42578125" style="24" customWidth="1"/>
    <col min="11266" max="11266" width="16" style="24" customWidth="1"/>
    <col min="11267" max="11267" width="12.42578125" style="24" customWidth="1"/>
    <col min="11268" max="11268" width="12.140625" style="24" customWidth="1"/>
    <col min="11269" max="11269" width="6.85546875" style="24" customWidth="1"/>
    <col min="11270" max="11270" width="6.140625" style="24" customWidth="1"/>
    <col min="11271" max="11271" width="13.85546875" style="24" customWidth="1"/>
    <col min="11272" max="11272" width="14" style="24" customWidth="1"/>
    <col min="11273" max="11273" width="14.140625" style="24" customWidth="1"/>
    <col min="11274" max="11274" width="9.140625" style="24"/>
    <col min="11275" max="11275" width="14.28515625" style="24" customWidth="1"/>
    <col min="11276" max="11278" width="3.7109375" style="24" customWidth="1"/>
    <col min="11279" max="11280" width="9.140625" style="24"/>
    <col min="11281" max="11281" width="12.140625" style="24" bestFit="1" customWidth="1"/>
    <col min="11282" max="11505" width="9.140625" style="24"/>
    <col min="11506" max="11506" width="2.7109375" style="24" customWidth="1"/>
    <col min="11507" max="11507" width="3.28515625" style="24" customWidth="1"/>
    <col min="11508" max="11508" width="2.7109375" style="24" customWidth="1"/>
    <col min="11509" max="11509" width="3.140625" style="24" customWidth="1"/>
    <col min="11510" max="11510" width="18.85546875" style="24" customWidth="1"/>
    <col min="11511" max="11511" width="15.5703125" style="24" customWidth="1"/>
    <col min="11512" max="11512" width="9.7109375" style="24" customWidth="1"/>
    <col min="11513" max="11513" width="4.28515625" style="24" customWidth="1"/>
    <col min="11514" max="11514" width="3.85546875" style="24" customWidth="1"/>
    <col min="11515" max="11515" width="3.5703125" style="24" customWidth="1"/>
    <col min="11516" max="11516" width="3.42578125" style="24" customWidth="1"/>
    <col min="11517" max="11517" width="3.140625" style="24" customWidth="1"/>
    <col min="11518" max="11518" width="3.7109375" style="24" customWidth="1"/>
    <col min="11519" max="11519" width="3.85546875" style="24" customWidth="1"/>
    <col min="11520" max="11520" width="2.85546875" style="24" customWidth="1"/>
    <col min="11521" max="11521" width="11.42578125" style="24" customWidth="1"/>
    <col min="11522" max="11522" width="16" style="24" customWidth="1"/>
    <col min="11523" max="11523" width="12.42578125" style="24" customWidth="1"/>
    <col min="11524" max="11524" width="12.140625" style="24" customWidth="1"/>
    <col min="11525" max="11525" width="6.85546875" style="24" customWidth="1"/>
    <col min="11526" max="11526" width="6.140625" style="24" customWidth="1"/>
    <col min="11527" max="11527" width="13.85546875" style="24" customWidth="1"/>
    <col min="11528" max="11528" width="14" style="24" customWidth="1"/>
    <col min="11529" max="11529" width="14.140625" style="24" customWidth="1"/>
    <col min="11530" max="11530" width="9.140625" style="24"/>
    <col min="11531" max="11531" width="14.28515625" style="24" customWidth="1"/>
    <col min="11532" max="11534" width="3.7109375" style="24" customWidth="1"/>
    <col min="11535" max="11536" width="9.140625" style="24"/>
    <col min="11537" max="11537" width="12.140625" style="24" bestFit="1" customWidth="1"/>
    <col min="11538" max="11761" width="9.140625" style="24"/>
    <col min="11762" max="11762" width="2.7109375" style="24" customWidth="1"/>
    <col min="11763" max="11763" width="3.28515625" style="24" customWidth="1"/>
    <col min="11764" max="11764" width="2.7109375" style="24" customWidth="1"/>
    <col min="11765" max="11765" width="3.140625" style="24" customWidth="1"/>
    <col min="11766" max="11766" width="18.85546875" style="24" customWidth="1"/>
    <col min="11767" max="11767" width="15.5703125" style="24" customWidth="1"/>
    <col min="11768" max="11768" width="9.7109375" style="24" customWidth="1"/>
    <col min="11769" max="11769" width="4.28515625" style="24" customWidth="1"/>
    <col min="11770" max="11770" width="3.85546875" style="24" customWidth="1"/>
    <col min="11771" max="11771" width="3.5703125" style="24" customWidth="1"/>
    <col min="11772" max="11772" width="3.42578125" style="24" customWidth="1"/>
    <col min="11773" max="11773" width="3.140625" style="24" customWidth="1"/>
    <col min="11774" max="11774" width="3.7109375" style="24" customWidth="1"/>
    <col min="11775" max="11775" width="3.85546875" style="24" customWidth="1"/>
    <col min="11776" max="11776" width="2.85546875" style="24" customWidth="1"/>
    <col min="11777" max="11777" width="11.42578125" style="24" customWidth="1"/>
    <col min="11778" max="11778" width="16" style="24" customWidth="1"/>
    <col min="11779" max="11779" width="12.42578125" style="24" customWidth="1"/>
    <col min="11780" max="11780" width="12.140625" style="24" customWidth="1"/>
    <col min="11781" max="11781" width="6.85546875" style="24" customWidth="1"/>
    <col min="11782" max="11782" width="6.140625" style="24" customWidth="1"/>
    <col min="11783" max="11783" width="13.85546875" style="24" customWidth="1"/>
    <col min="11784" max="11784" width="14" style="24" customWidth="1"/>
    <col min="11785" max="11785" width="14.140625" style="24" customWidth="1"/>
    <col min="11786" max="11786" width="9.140625" style="24"/>
    <col min="11787" max="11787" width="14.28515625" style="24" customWidth="1"/>
    <col min="11788" max="11790" width="3.7109375" style="24" customWidth="1"/>
    <col min="11791" max="11792" width="9.140625" style="24"/>
    <col min="11793" max="11793" width="12.140625" style="24" bestFit="1" customWidth="1"/>
    <col min="11794" max="12017" width="9.140625" style="24"/>
    <col min="12018" max="12018" width="2.7109375" style="24" customWidth="1"/>
    <col min="12019" max="12019" width="3.28515625" style="24" customWidth="1"/>
    <col min="12020" max="12020" width="2.7109375" style="24" customWidth="1"/>
    <col min="12021" max="12021" width="3.140625" style="24" customWidth="1"/>
    <col min="12022" max="12022" width="18.85546875" style="24" customWidth="1"/>
    <col min="12023" max="12023" width="15.5703125" style="24" customWidth="1"/>
    <col min="12024" max="12024" width="9.7109375" style="24" customWidth="1"/>
    <col min="12025" max="12025" width="4.28515625" style="24" customWidth="1"/>
    <col min="12026" max="12026" width="3.85546875" style="24" customWidth="1"/>
    <col min="12027" max="12027" width="3.5703125" style="24" customWidth="1"/>
    <col min="12028" max="12028" width="3.42578125" style="24" customWidth="1"/>
    <col min="12029" max="12029" width="3.140625" style="24" customWidth="1"/>
    <col min="12030" max="12030" width="3.7109375" style="24" customWidth="1"/>
    <col min="12031" max="12031" width="3.85546875" style="24" customWidth="1"/>
    <col min="12032" max="12032" width="2.85546875" style="24" customWidth="1"/>
    <col min="12033" max="12033" width="11.42578125" style="24" customWidth="1"/>
    <col min="12034" max="12034" width="16" style="24" customWidth="1"/>
    <col min="12035" max="12035" width="12.42578125" style="24" customWidth="1"/>
    <col min="12036" max="12036" width="12.140625" style="24" customWidth="1"/>
    <col min="12037" max="12037" width="6.85546875" style="24" customWidth="1"/>
    <col min="12038" max="12038" width="6.140625" style="24" customWidth="1"/>
    <col min="12039" max="12039" width="13.85546875" style="24" customWidth="1"/>
    <col min="12040" max="12040" width="14" style="24" customWidth="1"/>
    <col min="12041" max="12041" width="14.140625" style="24" customWidth="1"/>
    <col min="12042" max="12042" width="9.140625" style="24"/>
    <col min="12043" max="12043" width="14.28515625" style="24" customWidth="1"/>
    <col min="12044" max="12046" width="3.7109375" style="24" customWidth="1"/>
    <col min="12047" max="12048" width="9.140625" style="24"/>
    <col min="12049" max="12049" width="12.140625" style="24" bestFit="1" customWidth="1"/>
    <col min="12050" max="12273" width="9.140625" style="24"/>
    <col min="12274" max="12274" width="2.7109375" style="24" customWidth="1"/>
    <col min="12275" max="12275" width="3.28515625" style="24" customWidth="1"/>
    <col min="12276" max="12276" width="2.7109375" style="24" customWidth="1"/>
    <col min="12277" max="12277" width="3.140625" style="24" customWidth="1"/>
    <col min="12278" max="12278" width="18.85546875" style="24" customWidth="1"/>
    <col min="12279" max="12279" width="15.5703125" style="24" customWidth="1"/>
    <col min="12280" max="12280" width="9.7109375" style="24" customWidth="1"/>
    <col min="12281" max="12281" width="4.28515625" style="24" customWidth="1"/>
    <col min="12282" max="12282" width="3.85546875" style="24" customWidth="1"/>
    <col min="12283" max="12283" width="3.5703125" style="24" customWidth="1"/>
    <col min="12284" max="12284" width="3.42578125" style="24" customWidth="1"/>
    <col min="12285" max="12285" width="3.140625" style="24" customWidth="1"/>
    <col min="12286" max="12286" width="3.7109375" style="24" customWidth="1"/>
    <col min="12287" max="12287" width="3.85546875" style="24" customWidth="1"/>
    <col min="12288" max="12288" width="2.85546875" style="24" customWidth="1"/>
    <col min="12289" max="12289" width="11.42578125" style="24" customWidth="1"/>
    <col min="12290" max="12290" width="16" style="24" customWidth="1"/>
    <col min="12291" max="12291" width="12.42578125" style="24" customWidth="1"/>
    <col min="12292" max="12292" width="12.140625" style="24" customWidth="1"/>
    <col min="12293" max="12293" width="6.85546875" style="24" customWidth="1"/>
    <col min="12294" max="12294" width="6.140625" style="24" customWidth="1"/>
    <col min="12295" max="12295" width="13.85546875" style="24" customWidth="1"/>
    <col min="12296" max="12296" width="14" style="24" customWidth="1"/>
    <col min="12297" max="12297" width="14.140625" style="24" customWidth="1"/>
    <col min="12298" max="12298" width="9.140625" style="24"/>
    <col min="12299" max="12299" width="14.28515625" style="24" customWidth="1"/>
    <col min="12300" max="12302" width="3.7109375" style="24" customWidth="1"/>
    <col min="12303" max="12304" width="9.140625" style="24"/>
    <col min="12305" max="12305" width="12.140625" style="24" bestFit="1" customWidth="1"/>
    <col min="12306" max="12529" width="9.140625" style="24"/>
    <col min="12530" max="12530" width="2.7109375" style="24" customWidth="1"/>
    <col min="12531" max="12531" width="3.28515625" style="24" customWidth="1"/>
    <col min="12532" max="12532" width="2.7109375" style="24" customWidth="1"/>
    <col min="12533" max="12533" width="3.140625" style="24" customWidth="1"/>
    <col min="12534" max="12534" width="18.85546875" style="24" customWidth="1"/>
    <col min="12535" max="12535" width="15.5703125" style="24" customWidth="1"/>
    <col min="12536" max="12536" width="9.7109375" style="24" customWidth="1"/>
    <col min="12537" max="12537" width="4.28515625" style="24" customWidth="1"/>
    <col min="12538" max="12538" width="3.85546875" style="24" customWidth="1"/>
    <col min="12539" max="12539" width="3.5703125" style="24" customWidth="1"/>
    <col min="12540" max="12540" width="3.42578125" style="24" customWidth="1"/>
    <col min="12541" max="12541" width="3.140625" style="24" customWidth="1"/>
    <col min="12542" max="12542" width="3.7109375" style="24" customWidth="1"/>
    <col min="12543" max="12543" width="3.85546875" style="24" customWidth="1"/>
    <col min="12544" max="12544" width="2.85546875" style="24" customWidth="1"/>
    <col min="12545" max="12545" width="11.42578125" style="24" customWidth="1"/>
    <col min="12546" max="12546" width="16" style="24" customWidth="1"/>
    <col min="12547" max="12547" width="12.42578125" style="24" customWidth="1"/>
    <col min="12548" max="12548" width="12.140625" style="24" customWidth="1"/>
    <col min="12549" max="12549" width="6.85546875" style="24" customWidth="1"/>
    <col min="12550" max="12550" width="6.140625" style="24" customWidth="1"/>
    <col min="12551" max="12551" width="13.85546875" style="24" customWidth="1"/>
    <col min="12552" max="12552" width="14" style="24" customWidth="1"/>
    <col min="12553" max="12553" width="14.140625" style="24" customWidth="1"/>
    <col min="12554" max="12554" width="9.140625" style="24"/>
    <col min="12555" max="12555" width="14.28515625" style="24" customWidth="1"/>
    <col min="12556" max="12558" width="3.7109375" style="24" customWidth="1"/>
    <col min="12559" max="12560" width="9.140625" style="24"/>
    <col min="12561" max="12561" width="12.140625" style="24" bestFit="1" customWidth="1"/>
    <col min="12562" max="12785" width="9.140625" style="24"/>
    <col min="12786" max="12786" width="2.7109375" style="24" customWidth="1"/>
    <col min="12787" max="12787" width="3.28515625" style="24" customWidth="1"/>
    <col min="12788" max="12788" width="2.7109375" style="24" customWidth="1"/>
    <col min="12789" max="12789" width="3.140625" style="24" customWidth="1"/>
    <col min="12790" max="12790" width="18.85546875" style="24" customWidth="1"/>
    <col min="12791" max="12791" width="15.5703125" style="24" customWidth="1"/>
    <col min="12792" max="12792" width="9.7109375" style="24" customWidth="1"/>
    <col min="12793" max="12793" width="4.28515625" style="24" customWidth="1"/>
    <col min="12794" max="12794" width="3.85546875" style="24" customWidth="1"/>
    <col min="12795" max="12795" width="3.5703125" style="24" customWidth="1"/>
    <col min="12796" max="12796" width="3.42578125" style="24" customWidth="1"/>
    <col min="12797" max="12797" width="3.140625" style="24" customWidth="1"/>
    <col min="12798" max="12798" width="3.7109375" style="24" customWidth="1"/>
    <col min="12799" max="12799" width="3.85546875" style="24" customWidth="1"/>
    <col min="12800" max="12800" width="2.85546875" style="24" customWidth="1"/>
    <col min="12801" max="12801" width="11.42578125" style="24" customWidth="1"/>
    <col min="12802" max="12802" width="16" style="24" customWidth="1"/>
    <col min="12803" max="12803" width="12.42578125" style="24" customWidth="1"/>
    <col min="12804" max="12804" width="12.140625" style="24" customWidth="1"/>
    <col min="12805" max="12805" width="6.85546875" style="24" customWidth="1"/>
    <col min="12806" max="12806" width="6.140625" style="24" customWidth="1"/>
    <col min="12807" max="12807" width="13.85546875" style="24" customWidth="1"/>
    <col min="12808" max="12808" width="14" style="24" customWidth="1"/>
    <col min="12809" max="12809" width="14.140625" style="24" customWidth="1"/>
    <col min="12810" max="12810" width="9.140625" style="24"/>
    <col min="12811" max="12811" width="14.28515625" style="24" customWidth="1"/>
    <col min="12812" max="12814" width="3.7109375" style="24" customWidth="1"/>
    <col min="12815" max="12816" width="9.140625" style="24"/>
    <col min="12817" max="12817" width="12.140625" style="24" bestFit="1" customWidth="1"/>
    <col min="12818" max="13041" width="9.140625" style="24"/>
    <col min="13042" max="13042" width="2.7109375" style="24" customWidth="1"/>
    <col min="13043" max="13043" width="3.28515625" style="24" customWidth="1"/>
    <col min="13044" max="13044" width="2.7109375" style="24" customWidth="1"/>
    <col min="13045" max="13045" width="3.140625" style="24" customWidth="1"/>
    <col min="13046" max="13046" width="18.85546875" style="24" customWidth="1"/>
    <col min="13047" max="13047" width="15.5703125" style="24" customWidth="1"/>
    <col min="13048" max="13048" width="9.7109375" style="24" customWidth="1"/>
    <col min="13049" max="13049" width="4.28515625" style="24" customWidth="1"/>
    <col min="13050" max="13050" width="3.85546875" style="24" customWidth="1"/>
    <col min="13051" max="13051" width="3.5703125" style="24" customWidth="1"/>
    <col min="13052" max="13052" width="3.42578125" style="24" customWidth="1"/>
    <col min="13053" max="13053" width="3.140625" style="24" customWidth="1"/>
    <col min="13054" max="13054" width="3.7109375" style="24" customWidth="1"/>
    <col min="13055" max="13055" width="3.85546875" style="24" customWidth="1"/>
    <col min="13056" max="13056" width="2.85546875" style="24" customWidth="1"/>
    <col min="13057" max="13057" width="11.42578125" style="24" customWidth="1"/>
    <col min="13058" max="13058" width="16" style="24" customWidth="1"/>
    <col min="13059" max="13059" width="12.42578125" style="24" customWidth="1"/>
    <col min="13060" max="13060" width="12.140625" style="24" customWidth="1"/>
    <col min="13061" max="13061" width="6.85546875" style="24" customWidth="1"/>
    <col min="13062" max="13062" width="6.140625" style="24" customWidth="1"/>
    <col min="13063" max="13063" width="13.85546875" style="24" customWidth="1"/>
    <col min="13064" max="13064" width="14" style="24" customWidth="1"/>
    <col min="13065" max="13065" width="14.140625" style="24" customWidth="1"/>
    <col min="13066" max="13066" width="9.140625" style="24"/>
    <col min="13067" max="13067" width="14.28515625" style="24" customWidth="1"/>
    <col min="13068" max="13070" width="3.7109375" style="24" customWidth="1"/>
    <col min="13071" max="13072" width="9.140625" style="24"/>
    <col min="13073" max="13073" width="12.140625" style="24" bestFit="1" customWidth="1"/>
    <col min="13074" max="13297" width="9.140625" style="24"/>
    <col min="13298" max="13298" width="2.7109375" style="24" customWidth="1"/>
    <col min="13299" max="13299" width="3.28515625" style="24" customWidth="1"/>
    <col min="13300" max="13300" width="2.7109375" style="24" customWidth="1"/>
    <col min="13301" max="13301" width="3.140625" style="24" customWidth="1"/>
    <col min="13302" max="13302" width="18.85546875" style="24" customWidth="1"/>
    <col min="13303" max="13303" width="15.5703125" style="24" customWidth="1"/>
    <col min="13304" max="13304" width="9.7109375" style="24" customWidth="1"/>
    <col min="13305" max="13305" width="4.28515625" style="24" customWidth="1"/>
    <col min="13306" max="13306" width="3.85546875" style="24" customWidth="1"/>
    <col min="13307" max="13307" width="3.5703125" style="24" customWidth="1"/>
    <col min="13308" max="13308" width="3.42578125" style="24" customWidth="1"/>
    <col min="13309" max="13309" width="3.140625" style="24" customWidth="1"/>
    <col min="13310" max="13310" width="3.7109375" style="24" customWidth="1"/>
    <col min="13311" max="13311" width="3.85546875" style="24" customWidth="1"/>
    <col min="13312" max="13312" width="2.85546875" style="24" customWidth="1"/>
    <col min="13313" max="13313" width="11.42578125" style="24" customWidth="1"/>
    <col min="13314" max="13314" width="16" style="24" customWidth="1"/>
    <col min="13315" max="13315" width="12.42578125" style="24" customWidth="1"/>
    <col min="13316" max="13316" width="12.140625" style="24" customWidth="1"/>
    <col min="13317" max="13317" width="6.85546875" style="24" customWidth="1"/>
    <col min="13318" max="13318" width="6.140625" style="24" customWidth="1"/>
    <col min="13319" max="13319" width="13.85546875" style="24" customWidth="1"/>
    <col min="13320" max="13320" width="14" style="24" customWidth="1"/>
    <col min="13321" max="13321" width="14.140625" style="24" customWidth="1"/>
    <col min="13322" max="13322" width="9.140625" style="24"/>
    <col min="13323" max="13323" width="14.28515625" style="24" customWidth="1"/>
    <col min="13324" max="13326" width="3.7109375" style="24" customWidth="1"/>
    <col min="13327" max="13328" width="9.140625" style="24"/>
    <col min="13329" max="13329" width="12.140625" style="24" bestFit="1" customWidth="1"/>
    <col min="13330" max="13553" width="9.140625" style="24"/>
    <col min="13554" max="13554" width="2.7109375" style="24" customWidth="1"/>
    <col min="13555" max="13555" width="3.28515625" style="24" customWidth="1"/>
    <col min="13556" max="13556" width="2.7109375" style="24" customWidth="1"/>
    <col min="13557" max="13557" width="3.140625" style="24" customWidth="1"/>
    <col min="13558" max="13558" width="18.85546875" style="24" customWidth="1"/>
    <col min="13559" max="13559" width="15.5703125" style="24" customWidth="1"/>
    <col min="13560" max="13560" width="9.7109375" style="24" customWidth="1"/>
    <col min="13561" max="13561" width="4.28515625" style="24" customWidth="1"/>
    <col min="13562" max="13562" width="3.85546875" style="24" customWidth="1"/>
    <col min="13563" max="13563" width="3.5703125" style="24" customWidth="1"/>
    <col min="13564" max="13564" width="3.42578125" style="24" customWidth="1"/>
    <col min="13565" max="13565" width="3.140625" style="24" customWidth="1"/>
    <col min="13566" max="13566" width="3.7109375" style="24" customWidth="1"/>
    <col min="13567" max="13567" width="3.85546875" style="24" customWidth="1"/>
    <col min="13568" max="13568" width="2.85546875" style="24" customWidth="1"/>
    <col min="13569" max="13569" width="11.42578125" style="24" customWidth="1"/>
    <col min="13570" max="13570" width="16" style="24" customWidth="1"/>
    <col min="13571" max="13571" width="12.42578125" style="24" customWidth="1"/>
    <col min="13572" max="13572" width="12.140625" style="24" customWidth="1"/>
    <col min="13573" max="13573" width="6.85546875" style="24" customWidth="1"/>
    <col min="13574" max="13574" width="6.140625" style="24" customWidth="1"/>
    <col min="13575" max="13575" width="13.85546875" style="24" customWidth="1"/>
    <col min="13576" max="13576" width="14" style="24" customWidth="1"/>
    <col min="13577" max="13577" width="14.140625" style="24" customWidth="1"/>
    <col min="13578" max="13578" width="9.140625" style="24"/>
    <col min="13579" max="13579" width="14.28515625" style="24" customWidth="1"/>
    <col min="13580" max="13582" width="3.7109375" style="24" customWidth="1"/>
    <col min="13583" max="13584" width="9.140625" style="24"/>
    <col min="13585" max="13585" width="12.140625" style="24" bestFit="1" customWidth="1"/>
    <col min="13586" max="13809" width="9.140625" style="24"/>
    <col min="13810" max="13810" width="2.7109375" style="24" customWidth="1"/>
    <col min="13811" max="13811" width="3.28515625" style="24" customWidth="1"/>
    <col min="13812" max="13812" width="2.7109375" style="24" customWidth="1"/>
    <col min="13813" max="13813" width="3.140625" style="24" customWidth="1"/>
    <col min="13814" max="13814" width="18.85546875" style="24" customWidth="1"/>
    <col min="13815" max="13815" width="15.5703125" style="24" customWidth="1"/>
    <col min="13816" max="13816" width="9.7109375" style="24" customWidth="1"/>
    <col min="13817" max="13817" width="4.28515625" style="24" customWidth="1"/>
    <col min="13818" max="13818" width="3.85546875" style="24" customWidth="1"/>
    <col min="13819" max="13819" width="3.5703125" style="24" customWidth="1"/>
    <col min="13820" max="13820" width="3.42578125" style="24" customWidth="1"/>
    <col min="13821" max="13821" width="3.140625" style="24" customWidth="1"/>
    <col min="13822" max="13822" width="3.7109375" style="24" customWidth="1"/>
    <col min="13823" max="13823" width="3.85546875" style="24" customWidth="1"/>
    <col min="13824" max="13824" width="2.85546875" style="24" customWidth="1"/>
    <col min="13825" max="13825" width="11.42578125" style="24" customWidth="1"/>
    <col min="13826" max="13826" width="16" style="24" customWidth="1"/>
    <col min="13827" max="13827" width="12.42578125" style="24" customWidth="1"/>
    <col min="13828" max="13828" width="12.140625" style="24" customWidth="1"/>
    <col min="13829" max="13829" width="6.85546875" style="24" customWidth="1"/>
    <col min="13830" max="13830" width="6.140625" style="24" customWidth="1"/>
    <col min="13831" max="13831" width="13.85546875" style="24" customWidth="1"/>
    <col min="13832" max="13832" width="14" style="24" customWidth="1"/>
    <col min="13833" max="13833" width="14.140625" style="24" customWidth="1"/>
    <col min="13834" max="13834" width="9.140625" style="24"/>
    <col min="13835" max="13835" width="14.28515625" style="24" customWidth="1"/>
    <col min="13836" max="13838" width="3.7109375" style="24" customWidth="1"/>
    <col min="13839" max="13840" width="9.140625" style="24"/>
    <col min="13841" max="13841" width="12.140625" style="24" bestFit="1" customWidth="1"/>
    <col min="13842" max="14065" width="9.140625" style="24"/>
    <col min="14066" max="14066" width="2.7109375" style="24" customWidth="1"/>
    <col min="14067" max="14067" width="3.28515625" style="24" customWidth="1"/>
    <col min="14068" max="14068" width="2.7109375" style="24" customWidth="1"/>
    <col min="14069" max="14069" width="3.140625" style="24" customWidth="1"/>
    <col min="14070" max="14070" width="18.85546875" style="24" customWidth="1"/>
    <col min="14071" max="14071" width="15.5703125" style="24" customWidth="1"/>
    <col min="14072" max="14072" width="9.7109375" style="24" customWidth="1"/>
    <col min="14073" max="14073" width="4.28515625" style="24" customWidth="1"/>
    <col min="14074" max="14074" width="3.85546875" style="24" customWidth="1"/>
    <col min="14075" max="14075" width="3.5703125" style="24" customWidth="1"/>
    <col min="14076" max="14076" width="3.42578125" style="24" customWidth="1"/>
    <col min="14077" max="14077" width="3.140625" style="24" customWidth="1"/>
    <col min="14078" max="14078" width="3.7109375" style="24" customWidth="1"/>
    <col min="14079" max="14079" width="3.85546875" style="24" customWidth="1"/>
    <col min="14080" max="14080" width="2.85546875" style="24" customWidth="1"/>
    <col min="14081" max="14081" width="11.42578125" style="24" customWidth="1"/>
    <col min="14082" max="14082" width="16" style="24" customWidth="1"/>
    <col min="14083" max="14083" width="12.42578125" style="24" customWidth="1"/>
    <col min="14084" max="14084" width="12.140625" style="24" customWidth="1"/>
    <col min="14085" max="14085" width="6.85546875" style="24" customWidth="1"/>
    <col min="14086" max="14086" width="6.140625" style="24" customWidth="1"/>
    <col min="14087" max="14087" width="13.85546875" style="24" customWidth="1"/>
    <col min="14088" max="14088" width="14" style="24" customWidth="1"/>
    <col min="14089" max="14089" width="14.140625" style="24" customWidth="1"/>
    <col min="14090" max="14090" width="9.140625" style="24"/>
    <col min="14091" max="14091" width="14.28515625" style="24" customWidth="1"/>
    <col min="14092" max="14094" width="3.7109375" style="24" customWidth="1"/>
    <col min="14095" max="14096" width="9.140625" style="24"/>
    <col min="14097" max="14097" width="12.140625" style="24" bestFit="1" customWidth="1"/>
    <col min="14098" max="14321" width="9.140625" style="24"/>
    <col min="14322" max="14322" width="2.7109375" style="24" customWidth="1"/>
    <col min="14323" max="14323" width="3.28515625" style="24" customWidth="1"/>
    <col min="14324" max="14324" width="2.7109375" style="24" customWidth="1"/>
    <col min="14325" max="14325" width="3.140625" style="24" customWidth="1"/>
    <col min="14326" max="14326" width="18.85546875" style="24" customWidth="1"/>
    <col min="14327" max="14327" width="15.5703125" style="24" customWidth="1"/>
    <col min="14328" max="14328" width="9.7109375" style="24" customWidth="1"/>
    <col min="14329" max="14329" width="4.28515625" style="24" customWidth="1"/>
    <col min="14330" max="14330" width="3.85546875" style="24" customWidth="1"/>
    <col min="14331" max="14331" width="3.5703125" style="24" customWidth="1"/>
    <col min="14332" max="14332" width="3.42578125" style="24" customWidth="1"/>
    <col min="14333" max="14333" width="3.140625" style="24" customWidth="1"/>
    <col min="14334" max="14334" width="3.7109375" style="24" customWidth="1"/>
    <col min="14335" max="14335" width="3.85546875" style="24" customWidth="1"/>
    <col min="14336" max="14336" width="2.85546875" style="24" customWidth="1"/>
    <col min="14337" max="14337" width="11.42578125" style="24" customWidth="1"/>
    <col min="14338" max="14338" width="16" style="24" customWidth="1"/>
    <col min="14339" max="14339" width="12.42578125" style="24" customWidth="1"/>
    <col min="14340" max="14340" width="12.140625" style="24" customWidth="1"/>
    <col min="14341" max="14341" width="6.85546875" style="24" customWidth="1"/>
    <col min="14342" max="14342" width="6.140625" style="24" customWidth="1"/>
    <col min="14343" max="14343" width="13.85546875" style="24" customWidth="1"/>
    <col min="14344" max="14344" width="14" style="24" customWidth="1"/>
    <col min="14345" max="14345" width="14.140625" style="24" customWidth="1"/>
    <col min="14346" max="14346" width="9.140625" style="24"/>
    <col min="14347" max="14347" width="14.28515625" style="24" customWidth="1"/>
    <col min="14348" max="14350" width="3.7109375" style="24" customWidth="1"/>
    <col min="14351" max="14352" width="9.140625" style="24"/>
    <col min="14353" max="14353" width="12.140625" style="24" bestFit="1" customWidth="1"/>
    <col min="14354" max="14577" width="9.140625" style="24"/>
    <col min="14578" max="14578" width="2.7109375" style="24" customWidth="1"/>
    <col min="14579" max="14579" width="3.28515625" style="24" customWidth="1"/>
    <col min="14580" max="14580" width="2.7109375" style="24" customWidth="1"/>
    <col min="14581" max="14581" width="3.140625" style="24" customWidth="1"/>
    <col min="14582" max="14582" width="18.85546875" style="24" customWidth="1"/>
    <col min="14583" max="14583" width="15.5703125" style="24" customWidth="1"/>
    <col min="14584" max="14584" width="9.7109375" style="24" customWidth="1"/>
    <col min="14585" max="14585" width="4.28515625" style="24" customWidth="1"/>
    <col min="14586" max="14586" width="3.85546875" style="24" customWidth="1"/>
    <col min="14587" max="14587" width="3.5703125" style="24" customWidth="1"/>
    <col min="14588" max="14588" width="3.42578125" style="24" customWidth="1"/>
    <col min="14589" max="14589" width="3.140625" style="24" customWidth="1"/>
    <col min="14590" max="14590" width="3.7109375" style="24" customWidth="1"/>
    <col min="14591" max="14591" width="3.85546875" style="24" customWidth="1"/>
    <col min="14592" max="14592" width="2.85546875" style="24" customWidth="1"/>
    <col min="14593" max="14593" width="11.42578125" style="24" customWidth="1"/>
    <col min="14594" max="14594" width="16" style="24" customWidth="1"/>
    <col min="14595" max="14595" width="12.42578125" style="24" customWidth="1"/>
    <col min="14596" max="14596" width="12.140625" style="24" customWidth="1"/>
    <col min="14597" max="14597" width="6.85546875" style="24" customWidth="1"/>
    <col min="14598" max="14598" width="6.140625" style="24" customWidth="1"/>
    <col min="14599" max="14599" width="13.85546875" style="24" customWidth="1"/>
    <col min="14600" max="14600" width="14" style="24" customWidth="1"/>
    <col min="14601" max="14601" width="14.140625" style="24" customWidth="1"/>
    <col min="14602" max="14602" width="9.140625" style="24"/>
    <col min="14603" max="14603" width="14.28515625" style="24" customWidth="1"/>
    <col min="14604" max="14606" width="3.7109375" style="24" customWidth="1"/>
    <col min="14607" max="14608" width="9.140625" style="24"/>
    <col min="14609" max="14609" width="12.140625" style="24" bestFit="1" customWidth="1"/>
    <col min="14610" max="14833" width="9.140625" style="24"/>
    <col min="14834" max="14834" width="2.7109375" style="24" customWidth="1"/>
    <col min="14835" max="14835" width="3.28515625" style="24" customWidth="1"/>
    <col min="14836" max="14836" width="2.7109375" style="24" customWidth="1"/>
    <col min="14837" max="14837" width="3.140625" style="24" customWidth="1"/>
    <col min="14838" max="14838" width="18.85546875" style="24" customWidth="1"/>
    <col min="14839" max="14839" width="15.5703125" style="24" customWidth="1"/>
    <col min="14840" max="14840" width="9.7109375" style="24" customWidth="1"/>
    <col min="14841" max="14841" width="4.28515625" style="24" customWidth="1"/>
    <col min="14842" max="14842" width="3.85546875" style="24" customWidth="1"/>
    <col min="14843" max="14843" width="3.5703125" style="24" customWidth="1"/>
    <col min="14844" max="14844" width="3.42578125" style="24" customWidth="1"/>
    <col min="14845" max="14845" width="3.140625" style="24" customWidth="1"/>
    <col min="14846" max="14846" width="3.7109375" style="24" customWidth="1"/>
    <col min="14847" max="14847" width="3.85546875" style="24" customWidth="1"/>
    <col min="14848" max="14848" width="2.85546875" style="24" customWidth="1"/>
    <col min="14849" max="14849" width="11.42578125" style="24" customWidth="1"/>
    <col min="14850" max="14850" width="16" style="24" customWidth="1"/>
    <col min="14851" max="14851" width="12.42578125" style="24" customWidth="1"/>
    <col min="14852" max="14852" width="12.140625" style="24" customWidth="1"/>
    <col min="14853" max="14853" width="6.85546875" style="24" customWidth="1"/>
    <col min="14854" max="14854" width="6.140625" style="24" customWidth="1"/>
    <col min="14855" max="14855" width="13.85546875" style="24" customWidth="1"/>
    <col min="14856" max="14856" width="14" style="24" customWidth="1"/>
    <col min="14857" max="14857" width="14.140625" style="24" customWidth="1"/>
    <col min="14858" max="14858" width="9.140625" style="24"/>
    <col min="14859" max="14859" width="14.28515625" style="24" customWidth="1"/>
    <col min="14860" max="14862" width="3.7109375" style="24" customWidth="1"/>
    <col min="14863" max="14864" width="9.140625" style="24"/>
    <col min="14865" max="14865" width="12.140625" style="24" bestFit="1" customWidth="1"/>
    <col min="14866" max="15089" width="9.140625" style="24"/>
    <col min="15090" max="15090" width="2.7109375" style="24" customWidth="1"/>
    <col min="15091" max="15091" width="3.28515625" style="24" customWidth="1"/>
    <col min="15092" max="15092" width="2.7109375" style="24" customWidth="1"/>
    <col min="15093" max="15093" width="3.140625" style="24" customWidth="1"/>
    <col min="15094" max="15094" width="18.85546875" style="24" customWidth="1"/>
    <col min="15095" max="15095" width="15.5703125" style="24" customWidth="1"/>
    <col min="15096" max="15096" width="9.7109375" style="24" customWidth="1"/>
    <col min="15097" max="15097" width="4.28515625" style="24" customWidth="1"/>
    <col min="15098" max="15098" width="3.85546875" style="24" customWidth="1"/>
    <col min="15099" max="15099" width="3.5703125" style="24" customWidth="1"/>
    <col min="15100" max="15100" width="3.42578125" style="24" customWidth="1"/>
    <col min="15101" max="15101" width="3.140625" style="24" customWidth="1"/>
    <col min="15102" max="15102" width="3.7109375" style="24" customWidth="1"/>
    <col min="15103" max="15103" width="3.85546875" style="24" customWidth="1"/>
    <col min="15104" max="15104" width="2.85546875" style="24" customWidth="1"/>
    <col min="15105" max="15105" width="11.42578125" style="24" customWidth="1"/>
    <col min="15106" max="15106" width="16" style="24" customWidth="1"/>
    <col min="15107" max="15107" width="12.42578125" style="24" customWidth="1"/>
    <col min="15108" max="15108" width="12.140625" style="24" customWidth="1"/>
    <col min="15109" max="15109" width="6.85546875" style="24" customWidth="1"/>
    <col min="15110" max="15110" width="6.140625" style="24" customWidth="1"/>
    <col min="15111" max="15111" width="13.85546875" style="24" customWidth="1"/>
    <col min="15112" max="15112" width="14" style="24" customWidth="1"/>
    <col min="15113" max="15113" width="14.140625" style="24" customWidth="1"/>
    <col min="15114" max="15114" width="9.140625" style="24"/>
    <col min="15115" max="15115" width="14.28515625" style="24" customWidth="1"/>
    <col min="15116" max="15118" width="3.7109375" style="24" customWidth="1"/>
    <col min="15119" max="15120" width="9.140625" style="24"/>
    <col min="15121" max="15121" width="12.140625" style="24" bestFit="1" customWidth="1"/>
    <col min="15122" max="15345" width="9.140625" style="24"/>
    <col min="15346" max="15346" width="2.7109375" style="24" customWidth="1"/>
    <col min="15347" max="15347" width="3.28515625" style="24" customWidth="1"/>
    <col min="15348" max="15348" width="2.7109375" style="24" customWidth="1"/>
    <col min="15349" max="15349" width="3.140625" style="24" customWidth="1"/>
    <col min="15350" max="15350" width="18.85546875" style="24" customWidth="1"/>
    <col min="15351" max="15351" width="15.5703125" style="24" customWidth="1"/>
    <col min="15352" max="15352" width="9.7109375" style="24" customWidth="1"/>
    <col min="15353" max="15353" width="4.28515625" style="24" customWidth="1"/>
    <col min="15354" max="15354" width="3.85546875" style="24" customWidth="1"/>
    <col min="15355" max="15355" width="3.5703125" style="24" customWidth="1"/>
    <col min="15356" max="15356" width="3.42578125" style="24" customWidth="1"/>
    <col min="15357" max="15357" width="3.140625" style="24" customWidth="1"/>
    <col min="15358" max="15358" width="3.7109375" style="24" customWidth="1"/>
    <col min="15359" max="15359" width="3.85546875" style="24" customWidth="1"/>
    <col min="15360" max="15360" width="2.85546875" style="24" customWidth="1"/>
    <col min="15361" max="15361" width="11.42578125" style="24" customWidth="1"/>
    <col min="15362" max="15362" width="16" style="24" customWidth="1"/>
    <col min="15363" max="15363" width="12.42578125" style="24" customWidth="1"/>
    <col min="15364" max="15364" width="12.140625" style="24" customWidth="1"/>
    <col min="15365" max="15365" width="6.85546875" style="24" customWidth="1"/>
    <col min="15366" max="15366" width="6.140625" style="24" customWidth="1"/>
    <col min="15367" max="15367" width="13.85546875" style="24" customWidth="1"/>
    <col min="15368" max="15368" width="14" style="24" customWidth="1"/>
    <col min="15369" max="15369" width="14.140625" style="24" customWidth="1"/>
    <col min="15370" max="15370" width="9.140625" style="24"/>
    <col min="15371" max="15371" width="14.28515625" style="24" customWidth="1"/>
    <col min="15372" max="15374" width="3.7109375" style="24" customWidth="1"/>
    <col min="15375" max="15376" width="9.140625" style="24"/>
    <col min="15377" max="15377" width="12.140625" style="24" bestFit="1" customWidth="1"/>
    <col min="15378" max="15601" width="9.140625" style="24"/>
    <col min="15602" max="15602" width="2.7109375" style="24" customWidth="1"/>
    <col min="15603" max="15603" width="3.28515625" style="24" customWidth="1"/>
    <col min="15604" max="15604" width="2.7109375" style="24" customWidth="1"/>
    <col min="15605" max="15605" width="3.140625" style="24" customWidth="1"/>
    <col min="15606" max="15606" width="18.85546875" style="24" customWidth="1"/>
    <col min="15607" max="15607" width="15.5703125" style="24" customWidth="1"/>
    <col min="15608" max="15608" width="9.7109375" style="24" customWidth="1"/>
    <col min="15609" max="15609" width="4.28515625" style="24" customWidth="1"/>
    <col min="15610" max="15610" width="3.85546875" style="24" customWidth="1"/>
    <col min="15611" max="15611" width="3.5703125" style="24" customWidth="1"/>
    <col min="15612" max="15612" width="3.42578125" style="24" customWidth="1"/>
    <col min="15613" max="15613" width="3.140625" style="24" customWidth="1"/>
    <col min="15614" max="15614" width="3.7109375" style="24" customWidth="1"/>
    <col min="15615" max="15615" width="3.85546875" style="24" customWidth="1"/>
    <col min="15616" max="15616" width="2.85546875" style="24" customWidth="1"/>
    <col min="15617" max="15617" width="11.42578125" style="24" customWidth="1"/>
    <col min="15618" max="15618" width="16" style="24" customWidth="1"/>
    <col min="15619" max="15619" width="12.42578125" style="24" customWidth="1"/>
    <col min="15620" max="15620" width="12.140625" style="24" customWidth="1"/>
    <col min="15621" max="15621" width="6.85546875" style="24" customWidth="1"/>
    <col min="15622" max="15622" width="6.140625" style="24" customWidth="1"/>
    <col min="15623" max="15623" width="13.85546875" style="24" customWidth="1"/>
    <col min="15624" max="15624" width="14" style="24" customWidth="1"/>
    <col min="15625" max="15625" width="14.140625" style="24" customWidth="1"/>
    <col min="15626" max="15626" width="9.140625" style="24"/>
    <col min="15627" max="15627" width="14.28515625" style="24" customWidth="1"/>
    <col min="15628" max="15630" width="3.7109375" style="24" customWidth="1"/>
    <col min="15631" max="15632" width="9.140625" style="24"/>
    <col min="15633" max="15633" width="12.140625" style="24" bestFit="1" customWidth="1"/>
    <col min="15634" max="15857" width="9.140625" style="24"/>
    <col min="15858" max="15858" width="2.7109375" style="24" customWidth="1"/>
    <col min="15859" max="15859" width="3.28515625" style="24" customWidth="1"/>
    <col min="15860" max="15860" width="2.7109375" style="24" customWidth="1"/>
    <col min="15861" max="15861" width="3.140625" style="24" customWidth="1"/>
    <col min="15862" max="15862" width="18.85546875" style="24" customWidth="1"/>
    <col min="15863" max="15863" width="15.5703125" style="24" customWidth="1"/>
    <col min="15864" max="15864" width="9.7109375" style="24" customWidth="1"/>
    <col min="15865" max="15865" width="4.28515625" style="24" customWidth="1"/>
    <col min="15866" max="15866" width="3.85546875" style="24" customWidth="1"/>
    <col min="15867" max="15867" width="3.5703125" style="24" customWidth="1"/>
    <col min="15868" max="15868" width="3.42578125" style="24" customWidth="1"/>
    <col min="15869" max="15869" width="3.140625" style="24" customWidth="1"/>
    <col min="15870" max="15870" width="3.7109375" style="24" customWidth="1"/>
    <col min="15871" max="15871" width="3.85546875" style="24" customWidth="1"/>
    <col min="15872" max="15872" width="2.85546875" style="24" customWidth="1"/>
    <col min="15873" max="15873" width="11.42578125" style="24" customWidth="1"/>
    <col min="15874" max="15874" width="16" style="24" customWidth="1"/>
    <col min="15875" max="15875" width="12.42578125" style="24" customWidth="1"/>
    <col min="15876" max="15876" width="12.140625" style="24" customWidth="1"/>
    <col min="15877" max="15877" width="6.85546875" style="24" customWidth="1"/>
    <col min="15878" max="15878" width="6.140625" style="24" customWidth="1"/>
    <col min="15879" max="15879" width="13.85546875" style="24" customWidth="1"/>
    <col min="15880" max="15880" width="14" style="24" customWidth="1"/>
    <col min="15881" max="15881" width="14.140625" style="24" customWidth="1"/>
    <col min="15882" max="15882" width="9.140625" style="24"/>
    <col min="15883" max="15883" width="14.28515625" style="24" customWidth="1"/>
    <col min="15884" max="15886" width="3.7109375" style="24" customWidth="1"/>
    <col min="15887" max="15888" width="9.140625" style="24"/>
    <col min="15889" max="15889" width="12.140625" style="24" bestFit="1" customWidth="1"/>
    <col min="15890" max="16113" width="9.140625" style="24"/>
    <col min="16114" max="16114" width="2.7109375" style="24" customWidth="1"/>
    <col min="16115" max="16115" width="3.28515625" style="24" customWidth="1"/>
    <col min="16116" max="16116" width="2.7109375" style="24" customWidth="1"/>
    <col min="16117" max="16117" width="3.140625" style="24" customWidth="1"/>
    <col min="16118" max="16118" width="18.85546875" style="24" customWidth="1"/>
    <col min="16119" max="16119" width="15.5703125" style="24" customWidth="1"/>
    <col min="16120" max="16120" width="9.7109375" style="24" customWidth="1"/>
    <col min="16121" max="16121" width="4.28515625" style="24" customWidth="1"/>
    <col min="16122" max="16122" width="3.85546875" style="24" customWidth="1"/>
    <col min="16123" max="16123" width="3.5703125" style="24" customWidth="1"/>
    <col min="16124" max="16124" width="3.42578125" style="24" customWidth="1"/>
    <col min="16125" max="16125" width="3.140625" style="24" customWidth="1"/>
    <col min="16126" max="16126" width="3.7109375" style="24" customWidth="1"/>
    <col min="16127" max="16127" width="3.85546875" style="24" customWidth="1"/>
    <col min="16128" max="16128" width="2.85546875" style="24" customWidth="1"/>
    <col min="16129" max="16129" width="11.42578125" style="24" customWidth="1"/>
    <col min="16130" max="16130" width="16" style="24" customWidth="1"/>
    <col min="16131" max="16131" width="12.42578125" style="24" customWidth="1"/>
    <col min="16132" max="16132" width="12.140625" style="24" customWidth="1"/>
    <col min="16133" max="16133" width="6.85546875" style="24" customWidth="1"/>
    <col min="16134" max="16134" width="6.140625" style="24" customWidth="1"/>
    <col min="16135" max="16135" width="13.85546875" style="24" customWidth="1"/>
    <col min="16136" max="16136" width="14" style="24" customWidth="1"/>
    <col min="16137" max="16137" width="14.140625" style="24" customWidth="1"/>
    <col min="16138" max="16138" width="9.140625" style="24"/>
    <col min="16139" max="16139" width="14.28515625" style="24" customWidth="1"/>
    <col min="16140" max="16142" width="3.7109375" style="24" customWidth="1"/>
    <col min="16143" max="16144" width="9.140625" style="24"/>
    <col min="16145" max="16145" width="12.140625" style="24" bestFit="1" customWidth="1"/>
    <col min="16146" max="16384" width="9.140625" style="24"/>
  </cols>
  <sheetData>
    <row r="1" spans="1:25" ht="12.75" customHeight="1">
      <c r="A1" s="1040" t="s">
        <v>182</v>
      </c>
      <c r="B1" s="1041"/>
      <c r="C1" s="1041"/>
      <c r="D1" s="1041"/>
      <c r="E1" s="1041"/>
      <c r="F1" s="1041"/>
      <c r="G1" s="1041"/>
      <c r="H1" s="1041"/>
      <c r="I1" s="1041"/>
      <c r="J1" s="1041"/>
      <c r="K1" s="1041"/>
      <c r="L1" s="1041"/>
      <c r="M1" s="1041"/>
      <c r="N1" s="1041"/>
      <c r="O1" s="1041"/>
      <c r="P1" s="1041"/>
      <c r="Q1" s="1041"/>
      <c r="R1" s="1041"/>
      <c r="S1" s="1041"/>
      <c r="T1" s="1041"/>
      <c r="U1" s="1041"/>
      <c r="V1" s="1041"/>
      <c r="W1" s="1042"/>
      <c r="X1" s="1030" t="s">
        <v>224</v>
      </c>
      <c r="Y1" s="555"/>
    </row>
    <row r="2" spans="1:25" ht="18.75" customHeight="1">
      <c r="A2" s="1033" t="s">
        <v>2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034"/>
      <c r="N2" s="1034"/>
      <c r="O2" s="1034"/>
      <c r="P2" s="1034"/>
      <c r="Q2" s="1034"/>
      <c r="R2" s="1034"/>
      <c r="S2" s="1034"/>
      <c r="T2" s="1034"/>
      <c r="U2" s="1034"/>
      <c r="V2" s="1034"/>
      <c r="W2" s="1035"/>
      <c r="X2" s="1031"/>
      <c r="Y2" s="555"/>
    </row>
    <row r="3" spans="1:25" ht="17.25" customHeight="1">
      <c r="A3" s="1036" t="s">
        <v>225</v>
      </c>
      <c r="B3" s="1008"/>
      <c r="C3" s="1008"/>
      <c r="D3" s="1008"/>
      <c r="E3" s="1008"/>
      <c r="F3" s="1008"/>
      <c r="G3" s="1008"/>
      <c r="H3" s="1008"/>
      <c r="I3" s="1008"/>
      <c r="J3" s="1008"/>
      <c r="K3" s="1008"/>
      <c r="L3" s="1008"/>
      <c r="M3" s="1008"/>
      <c r="N3" s="1008"/>
      <c r="O3" s="1008"/>
      <c r="P3" s="1008"/>
      <c r="Q3" s="1008"/>
      <c r="R3" s="1008"/>
      <c r="S3" s="1008"/>
      <c r="T3" s="1008"/>
      <c r="U3" s="1008"/>
      <c r="V3" s="1008"/>
      <c r="W3" s="1009"/>
      <c r="X3" s="1031"/>
      <c r="Y3" s="556"/>
    </row>
    <row r="4" spans="1:25" ht="17.25" customHeight="1">
      <c r="A4" s="1037" t="s">
        <v>5</v>
      </c>
      <c r="B4" s="1014"/>
      <c r="C4" s="1014"/>
      <c r="D4" s="1014"/>
      <c r="E4" s="1014"/>
      <c r="F4" s="1014"/>
      <c r="G4" s="1014"/>
      <c r="H4" s="1014"/>
      <c r="I4" s="1014"/>
      <c r="J4" s="1014"/>
      <c r="K4" s="1014"/>
      <c r="L4" s="1014"/>
      <c r="M4" s="1014"/>
      <c r="N4" s="1014"/>
      <c r="O4" s="1014"/>
      <c r="P4" s="1014"/>
      <c r="Q4" s="1014"/>
      <c r="R4" s="1014"/>
      <c r="S4" s="1014"/>
      <c r="T4" s="1014"/>
      <c r="U4" s="1014"/>
      <c r="V4" s="1014"/>
      <c r="W4" s="1015"/>
      <c r="X4" s="1032"/>
      <c r="Y4" s="556"/>
    </row>
    <row r="5" spans="1:25" s="9" customFormat="1" ht="24.75" customHeight="1">
      <c r="A5" s="6" t="s">
        <v>6</v>
      </c>
      <c r="B5" s="7"/>
      <c r="C5" s="7"/>
      <c r="D5" s="7"/>
      <c r="E5" s="7"/>
      <c r="F5" s="7"/>
      <c r="G5" s="7" t="s">
        <v>7</v>
      </c>
      <c r="H5" s="8" t="s">
        <v>265</v>
      </c>
      <c r="I5" s="7"/>
      <c r="J5" s="456"/>
      <c r="K5" s="456"/>
      <c r="L5" s="456"/>
      <c r="M5" s="1038" t="s">
        <v>266</v>
      </c>
      <c r="N5" s="1038"/>
      <c r="O5" s="1038"/>
      <c r="P5" s="1038"/>
      <c r="Q5" s="1038"/>
      <c r="R5" s="1038"/>
      <c r="S5" s="1038"/>
      <c r="T5" s="1038"/>
      <c r="U5" s="1038"/>
      <c r="V5" s="1038"/>
      <c r="W5" s="1038"/>
      <c r="X5" s="1039"/>
    </row>
    <row r="6" spans="1:25" s="17" customFormat="1" ht="15" customHeight="1">
      <c r="A6" s="10" t="s">
        <v>10</v>
      </c>
      <c r="B6" s="11"/>
      <c r="C6" s="11"/>
      <c r="D6" s="11"/>
      <c r="E6" s="11"/>
      <c r="F6" s="11"/>
      <c r="G6" s="11" t="s">
        <v>7</v>
      </c>
      <c r="H6" s="534" t="s">
        <v>11</v>
      </c>
      <c r="I6" s="11"/>
      <c r="J6" s="11"/>
      <c r="K6" s="11"/>
      <c r="L6" s="11"/>
      <c r="M6" s="1021" t="s">
        <v>12</v>
      </c>
      <c r="N6" s="1021"/>
      <c r="O6" s="1021"/>
      <c r="P6" s="1021"/>
      <c r="Q6" s="1021"/>
      <c r="R6" s="1021"/>
      <c r="S6" s="1021"/>
      <c r="T6" s="1021"/>
      <c r="U6" s="1021"/>
      <c r="V6" s="1021"/>
      <c r="W6" s="1021"/>
      <c r="X6" s="1022"/>
    </row>
    <row r="7" spans="1:25" s="17" customFormat="1" ht="15" customHeight="1">
      <c r="A7" s="10" t="s">
        <v>13</v>
      </c>
      <c r="B7" s="11"/>
      <c r="C7" s="11"/>
      <c r="D7" s="11"/>
      <c r="E7" s="11"/>
      <c r="F7" s="11"/>
      <c r="G7" s="11" t="s">
        <v>7</v>
      </c>
      <c r="H7" s="1023" t="s">
        <v>11</v>
      </c>
      <c r="I7" s="1023"/>
      <c r="J7" s="1023"/>
      <c r="K7" s="11"/>
      <c r="L7" s="11"/>
      <c r="M7" s="1024" t="s">
        <v>12</v>
      </c>
      <c r="N7" s="1024"/>
      <c r="O7" s="1024"/>
      <c r="P7" s="1024"/>
      <c r="Q7" s="1024"/>
      <c r="R7" s="1024"/>
      <c r="S7" s="1024"/>
      <c r="T7" s="1024"/>
      <c r="U7" s="1024"/>
      <c r="V7" s="1024"/>
      <c r="W7" s="1024"/>
      <c r="X7" s="1025"/>
    </row>
    <row r="8" spans="1:25" ht="23.25" customHeight="1">
      <c r="A8" s="18" t="s">
        <v>14</v>
      </c>
      <c r="B8" s="19"/>
      <c r="C8" s="19"/>
      <c r="D8" s="19"/>
      <c r="E8" s="19"/>
      <c r="F8" s="19"/>
      <c r="G8" s="20" t="s">
        <v>7</v>
      </c>
      <c r="H8" s="534" t="s">
        <v>267</v>
      </c>
      <c r="I8" s="20"/>
      <c r="J8" s="20"/>
      <c r="K8" s="20"/>
      <c r="L8" s="11"/>
      <c r="M8" s="1026" t="s">
        <v>270</v>
      </c>
      <c r="N8" s="1026"/>
      <c r="O8" s="1026"/>
      <c r="P8" s="1026"/>
      <c r="Q8" s="1026"/>
      <c r="R8" s="1026"/>
      <c r="S8" s="1026"/>
      <c r="T8" s="1026"/>
      <c r="U8" s="1026"/>
      <c r="V8" s="1026"/>
      <c r="W8" s="1026"/>
      <c r="X8" s="1027"/>
    </row>
    <row r="9" spans="1:25" s="28" customFormat="1" ht="28.5" customHeight="1">
      <c r="A9" s="25" t="s">
        <v>17</v>
      </c>
      <c r="B9" s="26"/>
      <c r="C9" s="26"/>
      <c r="D9" s="26"/>
      <c r="E9" s="26"/>
      <c r="F9" s="26"/>
      <c r="G9" s="27" t="s">
        <v>7</v>
      </c>
      <c r="H9" s="534" t="s">
        <v>268</v>
      </c>
      <c r="I9" s="20"/>
      <c r="J9" s="20"/>
      <c r="K9" s="457"/>
      <c r="L9" s="457"/>
      <c r="M9" s="1028" t="s">
        <v>271</v>
      </c>
      <c r="N9" s="1028"/>
      <c r="O9" s="1028"/>
      <c r="P9" s="1028"/>
      <c r="Q9" s="1028"/>
      <c r="R9" s="1028"/>
      <c r="S9" s="1028"/>
      <c r="T9" s="1028"/>
      <c r="U9" s="1028"/>
      <c r="V9" s="1028"/>
      <c r="W9" s="1028"/>
      <c r="X9" s="1029"/>
    </row>
    <row r="10" spans="1:25" s="17" customFormat="1">
      <c r="A10" s="10" t="s">
        <v>20</v>
      </c>
      <c r="B10" s="557"/>
      <c r="C10" s="557"/>
      <c r="D10" s="557"/>
      <c r="E10" s="557"/>
      <c r="F10" s="557"/>
      <c r="G10" s="558" t="s">
        <v>7</v>
      </c>
      <c r="H10" s="559" t="s">
        <v>12</v>
      </c>
      <c r="I10" s="558"/>
      <c r="J10" s="558"/>
      <c r="K10" s="558"/>
      <c r="L10" s="558"/>
      <c r="M10" s="558"/>
      <c r="N10" s="558"/>
      <c r="O10" s="11"/>
      <c r="P10" s="667"/>
      <c r="Q10" s="11"/>
      <c r="R10" s="15"/>
      <c r="S10" s="11"/>
      <c r="T10" s="560"/>
      <c r="U10" s="11"/>
      <c r="V10" s="11"/>
      <c r="W10" s="11"/>
      <c r="X10" s="740"/>
    </row>
    <row r="11" spans="1:25" s="17" customFormat="1">
      <c r="A11" s="10" t="s">
        <v>21</v>
      </c>
      <c r="B11" s="557"/>
      <c r="C11" s="557"/>
      <c r="D11" s="557"/>
      <c r="E11" s="557"/>
      <c r="F11" s="557"/>
      <c r="G11" s="558" t="s">
        <v>7</v>
      </c>
      <c r="H11" s="1049">
        <v>0</v>
      </c>
      <c r="I11" s="1049"/>
      <c r="J11" s="1049"/>
      <c r="K11" s="1049"/>
      <c r="L11" s="1049"/>
      <c r="M11" s="562"/>
      <c r="N11" s="562"/>
      <c r="O11" s="562"/>
      <c r="P11" s="667"/>
      <c r="Q11" s="11"/>
      <c r="R11" s="15"/>
      <c r="S11" s="11"/>
      <c r="T11" s="560"/>
      <c r="U11" s="11"/>
      <c r="V11" s="11"/>
      <c r="W11" s="11"/>
      <c r="X11" s="740"/>
    </row>
    <row r="12" spans="1:25" s="17" customFormat="1">
      <c r="A12" s="10" t="s">
        <v>23</v>
      </c>
      <c r="B12" s="557"/>
      <c r="C12" s="557"/>
      <c r="D12" s="557"/>
      <c r="E12" s="557"/>
      <c r="F12" s="557"/>
      <c r="G12" s="558" t="s">
        <v>7</v>
      </c>
      <c r="H12" s="1049">
        <f>W17</f>
        <v>30000000</v>
      </c>
      <c r="I12" s="1049"/>
      <c r="J12" s="1049"/>
      <c r="K12" s="1049"/>
      <c r="L12" s="1049"/>
      <c r="M12" s="562"/>
      <c r="N12" s="562"/>
      <c r="O12" s="562"/>
      <c r="P12" s="667"/>
      <c r="Q12" s="11"/>
      <c r="R12" s="15"/>
      <c r="S12" s="11"/>
      <c r="T12" s="560"/>
      <c r="U12" s="11"/>
      <c r="V12" s="11"/>
      <c r="W12" s="11"/>
      <c r="X12" s="740"/>
    </row>
    <row r="13" spans="1:25" s="17" customFormat="1">
      <c r="A13" s="563" t="s">
        <v>24</v>
      </c>
      <c r="B13" s="564"/>
      <c r="C13" s="564"/>
      <c r="D13" s="564"/>
      <c r="E13" s="564"/>
      <c r="F13" s="564"/>
      <c r="G13" s="565" t="s">
        <v>7</v>
      </c>
      <c r="H13" s="1050">
        <v>0</v>
      </c>
      <c r="I13" s="1050"/>
      <c r="J13" s="1050"/>
      <c r="K13" s="1050"/>
      <c r="L13" s="1050"/>
      <c r="M13" s="566"/>
      <c r="N13" s="566"/>
      <c r="O13" s="566"/>
      <c r="P13" s="684"/>
      <c r="Q13" s="568"/>
      <c r="R13" s="569"/>
      <c r="S13" s="568"/>
      <c r="T13" s="570"/>
      <c r="U13" s="568"/>
      <c r="V13" s="568"/>
      <c r="W13" s="568"/>
      <c r="X13" s="741"/>
    </row>
    <row r="14" spans="1:25" ht="15" customHeight="1">
      <c r="A14" s="1051" t="s">
        <v>25</v>
      </c>
      <c r="B14" s="1052"/>
      <c r="C14" s="1052"/>
      <c r="D14" s="1052"/>
      <c r="E14" s="1052"/>
      <c r="F14" s="1052"/>
      <c r="G14" s="1052"/>
      <c r="H14" s="1052"/>
      <c r="I14" s="1052"/>
      <c r="J14" s="1052"/>
      <c r="K14" s="1052"/>
      <c r="L14" s="1052"/>
      <c r="M14" s="1052"/>
      <c r="N14" s="1052"/>
      <c r="O14" s="1052"/>
      <c r="P14" s="1052"/>
      <c r="Q14" s="1052"/>
      <c r="R14" s="1052"/>
      <c r="S14" s="1052"/>
      <c r="T14" s="1052"/>
      <c r="U14" s="1052"/>
      <c r="V14" s="1052"/>
      <c r="W14" s="1052"/>
      <c r="X14" s="1053"/>
    </row>
    <row r="15" spans="1:25">
      <c r="A15" s="572" t="s">
        <v>26</v>
      </c>
      <c r="B15" s="573"/>
      <c r="C15" s="573"/>
      <c r="D15" s="573"/>
      <c r="E15" s="573"/>
      <c r="F15" s="573"/>
      <c r="G15" s="574"/>
      <c r="H15" s="573" t="s">
        <v>27</v>
      </c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5"/>
      <c r="T15" s="575"/>
      <c r="U15" s="575"/>
      <c r="V15" s="576"/>
      <c r="W15" s="1054" t="s">
        <v>28</v>
      </c>
      <c r="X15" s="1053"/>
    </row>
    <row r="16" spans="1:25" ht="28.5" customHeight="1">
      <c r="A16" s="787" t="s">
        <v>29</v>
      </c>
      <c r="B16" s="573"/>
      <c r="C16" s="573"/>
      <c r="D16" s="573"/>
      <c r="E16" s="573"/>
      <c r="F16" s="573"/>
      <c r="G16" s="1055" t="s">
        <v>278</v>
      </c>
      <c r="H16" s="1056"/>
      <c r="I16" s="1056"/>
      <c r="J16" s="1056"/>
      <c r="K16" s="1056"/>
      <c r="L16" s="1056"/>
      <c r="M16" s="1056"/>
      <c r="N16" s="1056"/>
      <c r="O16" s="1056"/>
      <c r="P16" s="1056"/>
      <c r="Q16" s="1056"/>
      <c r="R16" s="1056"/>
      <c r="S16" s="1056"/>
      <c r="T16" s="1056"/>
      <c r="U16" s="1056"/>
      <c r="V16" s="1057"/>
      <c r="W16" s="1058">
        <v>1</v>
      </c>
      <c r="X16" s="1059"/>
    </row>
    <row r="17" spans="1:24" ht="15" customHeight="1">
      <c r="A17" s="572" t="s">
        <v>31</v>
      </c>
      <c r="B17" s="573"/>
      <c r="C17" s="573"/>
      <c r="D17" s="573"/>
      <c r="E17" s="573"/>
      <c r="F17" s="573"/>
      <c r="G17" s="1060" t="s">
        <v>32</v>
      </c>
      <c r="H17" s="1061"/>
      <c r="I17" s="1061"/>
      <c r="J17" s="1061"/>
      <c r="K17" s="1061"/>
      <c r="L17" s="1061"/>
      <c r="M17" s="1061"/>
      <c r="N17" s="1061"/>
      <c r="O17" s="1061"/>
      <c r="P17" s="1061"/>
      <c r="Q17" s="1061"/>
      <c r="R17" s="1061"/>
      <c r="S17" s="1061"/>
      <c r="T17" s="1061"/>
      <c r="U17" s="1061"/>
      <c r="V17" s="1062"/>
      <c r="W17" s="1063">
        <f>X30</f>
        <v>30000000</v>
      </c>
      <c r="X17" s="1064"/>
    </row>
    <row r="18" spans="1:24" ht="29.25" customHeight="1">
      <c r="A18" s="572" t="s">
        <v>277</v>
      </c>
      <c r="B18" s="573"/>
      <c r="C18" s="573"/>
      <c r="D18" s="573"/>
      <c r="E18" s="573"/>
      <c r="F18" s="573"/>
      <c r="G18" s="1046" t="s">
        <v>279</v>
      </c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8"/>
      <c r="W18" s="1065" t="s">
        <v>181</v>
      </c>
      <c r="X18" s="1066"/>
    </row>
    <row r="19" spans="1:24" ht="15" customHeight="1">
      <c r="A19" s="572" t="s">
        <v>34</v>
      </c>
      <c r="B19" s="573"/>
      <c r="C19" s="573"/>
      <c r="D19" s="573"/>
      <c r="E19" s="573"/>
      <c r="F19" s="573"/>
      <c r="G19" s="1060" t="s">
        <v>280</v>
      </c>
      <c r="H19" s="1061"/>
      <c r="I19" s="1061"/>
      <c r="J19" s="1061"/>
      <c r="K19" s="1061"/>
      <c r="L19" s="1061"/>
      <c r="M19" s="1061"/>
      <c r="N19" s="1061"/>
      <c r="O19" s="1061"/>
      <c r="P19" s="1061"/>
      <c r="Q19" s="1061"/>
      <c r="R19" s="1061"/>
      <c r="S19" s="1061"/>
      <c r="T19" s="1061"/>
      <c r="U19" s="1061"/>
      <c r="V19" s="1062"/>
      <c r="W19" s="1067">
        <v>1</v>
      </c>
      <c r="X19" s="1068"/>
    </row>
    <row r="20" spans="1:24">
      <c r="A20" s="988" t="s">
        <v>36</v>
      </c>
      <c r="B20" s="989"/>
      <c r="C20" s="989"/>
      <c r="D20" s="989"/>
      <c r="E20" s="989"/>
      <c r="F20" s="989"/>
      <c r="G20" s="989"/>
      <c r="H20" s="989"/>
      <c r="I20" s="989"/>
      <c r="J20" s="989"/>
      <c r="K20" s="989"/>
      <c r="L20" s="989"/>
      <c r="M20" s="989"/>
      <c r="N20" s="989"/>
      <c r="O20" s="989"/>
      <c r="P20" s="989"/>
      <c r="Q20" s="989"/>
      <c r="R20" s="989"/>
      <c r="S20" s="989"/>
      <c r="T20" s="989"/>
      <c r="U20" s="577"/>
      <c r="V20" s="577"/>
      <c r="W20" s="577"/>
      <c r="X20" s="742"/>
    </row>
    <row r="21" spans="1:24" ht="9" customHeight="1">
      <c r="A21" s="743" t="s">
        <v>37</v>
      </c>
      <c r="B21" s="580"/>
      <c r="C21" s="580"/>
      <c r="D21" s="580"/>
      <c r="E21" s="580"/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1"/>
      <c r="Q21" s="580"/>
      <c r="R21" s="582"/>
      <c r="S21" s="580"/>
      <c r="T21" s="580"/>
      <c r="U21" s="20"/>
      <c r="V21" s="20"/>
      <c r="W21" s="20"/>
      <c r="X21" s="744"/>
    </row>
    <row r="22" spans="1:24" s="20" customFormat="1" ht="12" customHeight="1">
      <c r="A22" s="990" t="s">
        <v>184</v>
      </c>
      <c r="B22" s="991"/>
      <c r="C22" s="991"/>
      <c r="D22" s="991"/>
      <c r="E22" s="991"/>
      <c r="F22" s="991"/>
      <c r="G22" s="991"/>
      <c r="H22" s="991"/>
      <c r="I22" s="991"/>
      <c r="J22" s="991"/>
      <c r="K22" s="991"/>
      <c r="L22" s="991"/>
      <c r="M22" s="991"/>
      <c r="N22" s="991"/>
      <c r="O22" s="991"/>
      <c r="P22" s="991"/>
      <c r="Q22" s="991"/>
      <c r="R22" s="991"/>
      <c r="S22" s="991"/>
      <c r="T22" s="991"/>
      <c r="U22" s="991"/>
      <c r="V22" s="991"/>
      <c r="W22" s="991"/>
      <c r="X22" s="992"/>
    </row>
    <row r="23" spans="1:24" s="20" customFormat="1" ht="12" customHeight="1">
      <c r="A23" s="990" t="str">
        <f>'[1]2,2,1 Proyek e-KTP'!A32:V32</f>
        <v>Menurut Program dan Kegiatan Satuan Kerja Perangkat Daerah</v>
      </c>
      <c r="B23" s="991"/>
      <c r="C23" s="991"/>
      <c r="D23" s="991"/>
      <c r="E23" s="991"/>
      <c r="F23" s="991"/>
      <c r="G23" s="991"/>
      <c r="H23" s="991"/>
      <c r="I23" s="991"/>
      <c r="J23" s="991"/>
      <c r="K23" s="991"/>
      <c r="L23" s="991"/>
      <c r="M23" s="991"/>
      <c r="N23" s="991"/>
      <c r="O23" s="991"/>
      <c r="P23" s="991"/>
      <c r="Q23" s="991"/>
      <c r="R23" s="991"/>
      <c r="S23" s="991"/>
      <c r="T23" s="991"/>
      <c r="U23" s="991"/>
      <c r="V23" s="991"/>
      <c r="W23" s="991"/>
      <c r="X23" s="992"/>
    </row>
    <row r="24" spans="1:24" s="20" customFormat="1">
      <c r="A24" s="745"/>
      <c r="B24" s="585"/>
      <c r="C24" s="585"/>
      <c r="D24" s="585"/>
      <c r="E24" s="585"/>
      <c r="F24" s="585"/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  <c r="R24" s="585"/>
      <c r="S24" s="585"/>
      <c r="T24" s="585"/>
      <c r="U24" s="586"/>
      <c r="V24" s="587"/>
      <c r="W24" s="588"/>
      <c r="X24" s="746"/>
    </row>
    <row r="25" spans="1:24" s="19" customFormat="1" ht="15" customHeight="1">
      <c r="A25" s="1005" t="s">
        <v>185</v>
      </c>
      <c r="B25" s="1006"/>
      <c r="C25" s="1006"/>
      <c r="D25" s="1006"/>
      <c r="E25" s="1006"/>
      <c r="F25" s="1007" t="s">
        <v>186</v>
      </c>
      <c r="G25" s="1008"/>
      <c r="H25" s="1008"/>
      <c r="I25" s="1008"/>
      <c r="J25" s="1008"/>
      <c r="K25" s="1008"/>
      <c r="L25" s="1008"/>
      <c r="M25" s="1008"/>
      <c r="N25" s="1008"/>
      <c r="O25" s="1008"/>
      <c r="P25" s="1008"/>
      <c r="Q25" s="1008"/>
      <c r="R25" s="1008"/>
      <c r="S25" s="1008"/>
      <c r="T25" s="1009"/>
      <c r="U25" s="1007" t="s">
        <v>187</v>
      </c>
      <c r="V25" s="1008"/>
      <c r="W25" s="1009"/>
      <c r="X25" s="747" t="s">
        <v>211</v>
      </c>
    </row>
    <row r="26" spans="1:24" s="19" customFormat="1">
      <c r="A26" s="1005"/>
      <c r="B26" s="1006"/>
      <c r="C26" s="1006"/>
      <c r="D26" s="1006"/>
      <c r="E26" s="1006"/>
      <c r="F26" s="1010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2"/>
      <c r="U26" s="1013"/>
      <c r="V26" s="1014"/>
      <c r="W26" s="1015"/>
      <c r="X26" s="748" t="s">
        <v>188</v>
      </c>
    </row>
    <row r="27" spans="1:24" s="19" customFormat="1" ht="25.5">
      <c r="A27" s="1005"/>
      <c r="B27" s="1006"/>
      <c r="C27" s="1006"/>
      <c r="D27" s="1006"/>
      <c r="E27" s="1006"/>
      <c r="F27" s="1013"/>
      <c r="G27" s="1014"/>
      <c r="H27" s="1014"/>
      <c r="I27" s="1014"/>
      <c r="J27" s="1014"/>
      <c r="K27" s="1014"/>
      <c r="L27" s="1014"/>
      <c r="M27" s="1014"/>
      <c r="N27" s="1014"/>
      <c r="O27" s="1014"/>
      <c r="P27" s="1014"/>
      <c r="Q27" s="1014"/>
      <c r="R27" s="1014"/>
      <c r="S27" s="1014"/>
      <c r="T27" s="1015"/>
      <c r="U27" s="592" t="s">
        <v>44</v>
      </c>
      <c r="V27" s="593" t="s">
        <v>189</v>
      </c>
      <c r="W27" s="594" t="s">
        <v>190</v>
      </c>
      <c r="X27" s="749" t="s">
        <v>191</v>
      </c>
    </row>
    <row r="28" spans="1:24" s="19" customFormat="1">
      <c r="A28" s="1016">
        <v>1</v>
      </c>
      <c r="B28" s="1017"/>
      <c r="C28" s="1017"/>
      <c r="D28" s="1017"/>
      <c r="E28" s="1017"/>
      <c r="F28" s="1018">
        <v>2</v>
      </c>
      <c r="G28" s="1019"/>
      <c r="H28" s="1019"/>
      <c r="I28" s="1019"/>
      <c r="J28" s="1019"/>
      <c r="K28" s="1019"/>
      <c r="L28" s="1019"/>
      <c r="M28" s="1019"/>
      <c r="N28" s="1019"/>
      <c r="O28" s="1019"/>
      <c r="P28" s="1019"/>
      <c r="Q28" s="1019"/>
      <c r="R28" s="1019"/>
      <c r="S28" s="1019"/>
      <c r="T28" s="1020"/>
      <c r="U28" s="595">
        <v>3</v>
      </c>
      <c r="V28" s="657">
        <v>4</v>
      </c>
      <c r="W28" s="597">
        <v>5</v>
      </c>
      <c r="X28" s="750">
        <v>6</v>
      </c>
    </row>
    <row r="29" spans="1:24" s="20" customFormat="1" ht="6.75" customHeight="1">
      <c r="A29" s="751"/>
      <c r="B29" s="600"/>
      <c r="C29" s="600"/>
      <c r="D29" s="600"/>
      <c r="E29" s="601"/>
      <c r="F29" s="599"/>
      <c r="G29" s="602"/>
      <c r="H29" s="602"/>
      <c r="I29" s="602"/>
      <c r="J29" s="602"/>
      <c r="K29" s="602"/>
      <c r="L29" s="602"/>
      <c r="M29" s="602"/>
      <c r="N29" s="602"/>
      <c r="O29" s="602"/>
      <c r="P29" s="602"/>
      <c r="Q29" s="602"/>
      <c r="R29" s="577"/>
      <c r="S29" s="577"/>
      <c r="T29" s="578"/>
      <c r="U29" s="603"/>
      <c r="V29" s="604"/>
      <c r="W29" s="355"/>
      <c r="X29" s="744"/>
    </row>
    <row r="30" spans="1:24" s="20" customFormat="1" ht="15.75" customHeight="1">
      <c r="A30" s="752" t="s">
        <v>192</v>
      </c>
      <c r="B30" s="606"/>
      <c r="C30" s="606"/>
      <c r="D30" s="606"/>
      <c r="E30" s="607"/>
      <c r="F30" s="608" t="s">
        <v>193</v>
      </c>
      <c r="G30" s="609"/>
      <c r="H30" s="609"/>
      <c r="I30" s="609"/>
      <c r="J30" s="609"/>
      <c r="K30" s="609"/>
      <c r="L30" s="609"/>
      <c r="M30" s="609"/>
      <c r="N30" s="609"/>
      <c r="O30" s="609"/>
      <c r="P30" s="609"/>
      <c r="Q30" s="609"/>
      <c r="T30" s="583"/>
      <c r="U30" s="610"/>
      <c r="V30" s="610"/>
      <c r="W30" s="610"/>
      <c r="X30" s="753">
        <f>SUM(X31)</f>
        <v>30000000</v>
      </c>
    </row>
    <row r="31" spans="1:24" s="20" customFormat="1" ht="15.75" customHeight="1">
      <c r="A31" s="752" t="s">
        <v>194</v>
      </c>
      <c r="B31" s="606"/>
      <c r="C31" s="606"/>
      <c r="D31" s="606"/>
      <c r="E31" s="607"/>
      <c r="F31" s="608" t="s">
        <v>48</v>
      </c>
      <c r="G31" s="609"/>
      <c r="H31" s="609"/>
      <c r="I31" s="609"/>
      <c r="J31" s="609"/>
      <c r="K31" s="609"/>
      <c r="L31" s="609"/>
      <c r="M31" s="609"/>
      <c r="N31" s="609"/>
      <c r="O31" s="609"/>
      <c r="P31" s="609"/>
      <c r="Q31" s="609"/>
      <c r="T31" s="583"/>
      <c r="U31" s="610"/>
      <c r="V31" s="610"/>
      <c r="W31" s="610"/>
      <c r="X31" s="753">
        <f>SUM(X32)</f>
        <v>30000000</v>
      </c>
    </row>
    <row r="32" spans="1:24" s="20" customFormat="1" ht="15.75" customHeight="1">
      <c r="A32" s="752" t="s">
        <v>195</v>
      </c>
      <c r="B32" s="606"/>
      <c r="C32" s="606"/>
      <c r="D32" s="606"/>
      <c r="E32" s="607"/>
      <c r="F32" s="608" t="s">
        <v>146</v>
      </c>
      <c r="G32" s="609"/>
      <c r="H32" s="609"/>
      <c r="I32" s="609"/>
      <c r="J32" s="609"/>
      <c r="K32" s="609"/>
      <c r="L32" s="609"/>
      <c r="M32" s="609"/>
      <c r="N32" s="609"/>
      <c r="O32" s="609"/>
      <c r="P32" s="609"/>
      <c r="Q32" s="609"/>
      <c r="T32" s="583"/>
      <c r="U32" s="610"/>
      <c r="V32" s="610"/>
      <c r="W32" s="610"/>
      <c r="X32" s="753">
        <f>SUM(X33+X40)</f>
        <v>30000000</v>
      </c>
    </row>
    <row r="33" spans="1:27" s="20" customFormat="1" ht="15.75" customHeight="1">
      <c r="A33" s="754" t="s">
        <v>151</v>
      </c>
      <c r="B33" s="613"/>
      <c r="C33" s="613"/>
      <c r="D33" s="613"/>
      <c r="E33" s="614"/>
      <c r="F33" s="1043" t="s">
        <v>147</v>
      </c>
      <c r="G33" s="1044"/>
      <c r="H33" s="1044"/>
      <c r="I33" s="1044"/>
      <c r="J33" s="1044"/>
      <c r="K33" s="1044"/>
      <c r="L33" s="1044"/>
      <c r="M33" s="1044"/>
      <c r="N33" s="1044"/>
      <c r="O33" s="1044"/>
      <c r="P33" s="1044"/>
      <c r="Q33" s="1044"/>
      <c r="R33" s="1044"/>
      <c r="S33" s="1044"/>
      <c r="T33" s="1045"/>
      <c r="U33" s="610"/>
      <c r="V33" s="610"/>
      <c r="W33" s="610"/>
      <c r="X33" s="753">
        <f>SUM(X34)</f>
        <v>29246000</v>
      </c>
    </row>
    <row r="34" spans="1:27" s="20" customFormat="1" ht="15.75" customHeight="1">
      <c r="A34" s="752" t="s">
        <v>83</v>
      </c>
      <c r="B34" s="606"/>
      <c r="C34" s="606"/>
      <c r="D34" s="606"/>
      <c r="E34" s="607"/>
      <c r="F34" s="615" t="s">
        <v>148</v>
      </c>
      <c r="G34" s="609"/>
      <c r="H34" s="609"/>
      <c r="I34" s="609"/>
      <c r="J34" s="609"/>
      <c r="K34" s="609"/>
      <c r="L34" s="609"/>
      <c r="M34" s="609"/>
      <c r="N34" s="609"/>
      <c r="O34" s="609"/>
      <c r="P34" s="609"/>
      <c r="Q34" s="609"/>
      <c r="T34" s="583"/>
      <c r="U34" s="610"/>
      <c r="V34" s="610"/>
      <c r="W34" s="610"/>
      <c r="X34" s="755">
        <f>SUM(X35)</f>
        <v>29246000</v>
      </c>
    </row>
    <row r="35" spans="1:27" s="20" customFormat="1" ht="15.75" customHeight="1">
      <c r="A35" s="756"/>
      <c r="B35" s="606"/>
      <c r="C35" s="606"/>
      <c r="D35" s="606"/>
      <c r="E35" s="607"/>
      <c r="F35" s="618" t="s">
        <v>149</v>
      </c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T35" s="583"/>
      <c r="U35" s="610"/>
      <c r="V35" s="610"/>
      <c r="W35" s="610"/>
      <c r="X35" s="753">
        <f>SUM(X36:X38)</f>
        <v>29246000</v>
      </c>
    </row>
    <row r="36" spans="1:27" s="20" customFormat="1" ht="15.75" customHeight="1">
      <c r="A36" s="756"/>
      <c r="B36" s="606"/>
      <c r="C36" s="606"/>
      <c r="D36" s="606"/>
      <c r="E36" s="607"/>
      <c r="F36" s="619" t="s">
        <v>150</v>
      </c>
      <c r="G36" s="609"/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T36" s="583"/>
      <c r="U36" s="620">
        <v>2</v>
      </c>
      <c r="V36" s="621" t="s">
        <v>153</v>
      </c>
      <c r="W36" s="622">
        <v>10000000</v>
      </c>
      <c r="X36" s="755">
        <f>SUM(U36*W36)</f>
        <v>20000000</v>
      </c>
    </row>
    <row r="37" spans="1:27" s="20" customFormat="1" ht="15.75" customHeight="1">
      <c r="A37" s="756"/>
      <c r="B37" s="606"/>
      <c r="C37" s="606"/>
      <c r="D37" s="606"/>
      <c r="E37" s="607"/>
      <c r="F37" s="619" t="s">
        <v>150</v>
      </c>
      <c r="G37" s="623" t="s">
        <v>214</v>
      </c>
      <c r="H37" s="609"/>
      <c r="I37" s="609"/>
      <c r="J37" s="609"/>
      <c r="K37" s="609"/>
      <c r="L37" s="609"/>
      <c r="M37" s="609"/>
      <c r="N37" s="609"/>
      <c r="O37" s="609"/>
      <c r="P37" s="609"/>
      <c r="Q37" s="609"/>
      <c r="T37" s="583"/>
      <c r="U37" s="624">
        <v>4</v>
      </c>
      <c r="V37" s="621" t="s">
        <v>153</v>
      </c>
      <c r="W37" s="622">
        <v>1700000</v>
      </c>
      <c r="X37" s="755">
        <f t="shared" ref="X37" si="0">SUM(U37*W37)</f>
        <v>6800000</v>
      </c>
    </row>
    <row r="38" spans="1:27" s="20" customFormat="1" ht="15.75" customHeight="1">
      <c r="A38" s="756"/>
      <c r="B38" s="606"/>
      <c r="C38" s="606"/>
      <c r="D38" s="606"/>
      <c r="E38" s="607"/>
      <c r="F38" s="619" t="s">
        <v>150</v>
      </c>
      <c r="G38" s="623" t="s">
        <v>269</v>
      </c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T38" s="583"/>
      <c r="U38" s="624">
        <v>1</v>
      </c>
      <c r="V38" s="621" t="s">
        <v>153</v>
      </c>
      <c r="W38" s="622">
        <v>2446000</v>
      </c>
      <c r="X38" s="755">
        <f t="shared" ref="X38" si="1">SUM(U38*W38)</f>
        <v>2446000</v>
      </c>
    </row>
    <row r="39" spans="1:27" s="630" customFormat="1" ht="6.75" customHeight="1">
      <c r="A39" s="757"/>
      <c r="B39" s="613"/>
      <c r="C39" s="613"/>
      <c r="D39" s="613"/>
      <c r="E39" s="614"/>
      <c r="F39" s="631"/>
      <c r="G39" s="632"/>
      <c r="H39" s="632"/>
      <c r="I39" s="632"/>
      <c r="J39" s="632"/>
      <c r="K39" s="632"/>
      <c r="L39" s="632"/>
      <c r="M39" s="632"/>
      <c r="N39" s="632"/>
      <c r="O39" s="632"/>
      <c r="P39" s="632"/>
      <c r="Q39" s="632"/>
      <c r="R39" s="632"/>
      <c r="S39" s="632"/>
      <c r="T39" s="633"/>
      <c r="U39" s="626"/>
      <c r="V39" s="634"/>
      <c r="W39" s="635"/>
      <c r="X39" s="758"/>
    </row>
    <row r="40" spans="1:27" s="642" customFormat="1" ht="15.75" customHeight="1">
      <c r="A40" s="759"/>
      <c r="B40" s="637"/>
      <c r="C40" s="637"/>
      <c r="D40" s="637"/>
      <c r="E40" s="638"/>
      <c r="F40" s="639" t="s">
        <v>196</v>
      </c>
      <c r="G40" s="640"/>
      <c r="H40" s="640"/>
      <c r="I40" s="640"/>
      <c r="J40" s="640"/>
      <c r="K40" s="640"/>
      <c r="L40" s="640"/>
      <c r="M40" s="640"/>
      <c r="N40" s="641"/>
      <c r="O40" s="641"/>
      <c r="P40" s="641"/>
      <c r="Q40" s="641"/>
      <c r="R40" s="637"/>
      <c r="T40" s="643"/>
      <c r="U40" s="624"/>
      <c r="V40" s="617"/>
      <c r="W40" s="644"/>
      <c r="X40" s="760">
        <f>SUM(X41+X46+X56)</f>
        <v>754000</v>
      </c>
      <c r="Z40" s="727">
        <v>30000000</v>
      </c>
      <c r="AA40" s="728">
        <f>SUM(Z40*2.5%)</f>
        <v>750000</v>
      </c>
    </row>
    <row r="41" spans="1:27" s="642" customFormat="1" ht="15.75" customHeight="1">
      <c r="A41" s="759"/>
      <c r="B41" s="637"/>
      <c r="C41" s="637"/>
      <c r="D41" s="637"/>
      <c r="E41" s="638"/>
      <c r="F41" s="639" t="s">
        <v>197</v>
      </c>
      <c r="G41" s="640"/>
      <c r="H41" s="640"/>
      <c r="I41" s="640"/>
      <c r="J41" s="640"/>
      <c r="K41" s="640"/>
      <c r="L41" s="640"/>
      <c r="M41" s="640"/>
      <c r="N41" s="646"/>
      <c r="O41" s="646"/>
      <c r="P41" s="646"/>
      <c r="Q41" s="646"/>
      <c r="R41" s="640"/>
      <c r="S41" s="647"/>
      <c r="T41" s="643"/>
      <c r="U41" s="624"/>
      <c r="V41" s="617"/>
      <c r="W41" s="648"/>
      <c r="X41" s="761">
        <f>SUM(X42+X44)</f>
        <v>350000</v>
      </c>
    </row>
    <row r="42" spans="1:27" s="642" customFormat="1" ht="15.75" customHeight="1">
      <c r="A42" s="759"/>
      <c r="B42" s="637"/>
      <c r="C42" s="637"/>
      <c r="D42" s="637"/>
      <c r="E42" s="638"/>
      <c r="F42" s="636" t="s">
        <v>198</v>
      </c>
      <c r="G42" s="637"/>
      <c r="H42" s="637"/>
      <c r="I42" s="637"/>
      <c r="J42" s="637"/>
      <c r="K42" s="637"/>
      <c r="L42" s="637"/>
      <c r="M42" s="637"/>
      <c r="N42" s="641"/>
      <c r="O42" s="641"/>
      <c r="P42" s="641"/>
      <c r="Q42" s="641"/>
      <c r="R42" s="637"/>
      <c r="T42" s="643"/>
      <c r="U42" s="624"/>
      <c r="V42" s="617"/>
      <c r="W42" s="648"/>
      <c r="X42" s="762">
        <f>SUM(X43)</f>
        <v>200000</v>
      </c>
    </row>
    <row r="43" spans="1:27" s="642" customFormat="1" ht="15.75" customHeight="1">
      <c r="A43" s="759"/>
      <c r="B43" s="637"/>
      <c r="C43" s="637"/>
      <c r="D43" s="637"/>
      <c r="E43" s="638"/>
      <c r="F43" s="636" t="s">
        <v>199</v>
      </c>
      <c r="G43" s="637"/>
      <c r="H43" s="637"/>
      <c r="I43" s="637"/>
      <c r="J43" s="637"/>
      <c r="K43" s="637"/>
      <c r="L43" s="637"/>
      <c r="M43" s="637"/>
      <c r="N43" s="641"/>
      <c r="O43" s="641"/>
      <c r="P43" s="641">
        <v>1</v>
      </c>
      <c r="Q43" s="641" t="s">
        <v>57</v>
      </c>
      <c r="R43" s="641" t="s">
        <v>58</v>
      </c>
      <c r="S43" s="642">
        <v>1</v>
      </c>
      <c r="T43" s="643" t="s">
        <v>200</v>
      </c>
      <c r="U43" s="624">
        <v>1</v>
      </c>
      <c r="V43" s="651" t="s">
        <v>201</v>
      </c>
      <c r="W43" s="648">
        <v>200000</v>
      </c>
      <c r="X43" s="762">
        <f>SUM(U43*W43)</f>
        <v>200000</v>
      </c>
    </row>
    <row r="44" spans="1:27" s="642" customFormat="1" ht="15.75" customHeight="1">
      <c r="A44" s="759"/>
      <c r="B44" s="637"/>
      <c r="C44" s="637"/>
      <c r="D44" s="637"/>
      <c r="E44" s="638"/>
      <c r="F44" s="636" t="s">
        <v>202</v>
      </c>
      <c r="G44" s="637"/>
      <c r="H44" s="637"/>
      <c r="I44" s="637"/>
      <c r="J44" s="637"/>
      <c r="K44" s="637"/>
      <c r="L44" s="637"/>
      <c r="M44" s="637"/>
      <c r="N44" s="641"/>
      <c r="O44" s="641"/>
      <c r="P44" s="641"/>
      <c r="Q44" s="641"/>
      <c r="R44" s="641"/>
      <c r="T44" s="643"/>
      <c r="U44" s="624"/>
      <c r="V44" s="617"/>
      <c r="W44" s="648"/>
      <c r="X44" s="762">
        <f>SUM(X45:X45)</f>
        <v>150000</v>
      </c>
    </row>
    <row r="45" spans="1:27" s="642" customFormat="1" ht="15.75" customHeight="1">
      <c r="A45" s="759"/>
      <c r="B45" s="637"/>
      <c r="C45" s="637"/>
      <c r="D45" s="637"/>
      <c r="E45" s="638"/>
      <c r="F45" s="652" t="s">
        <v>183</v>
      </c>
      <c r="G45" s="637" t="s">
        <v>212</v>
      </c>
      <c r="H45" s="637"/>
      <c r="I45" s="637"/>
      <c r="J45" s="637"/>
      <c r="K45" s="637"/>
      <c r="L45" s="637"/>
      <c r="M45" s="637"/>
      <c r="N45" s="641"/>
      <c r="O45" s="641"/>
      <c r="P45" s="641">
        <v>1</v>
      </c>
      <c r="Q45" s="641" t="s">
        <v>57</v>
      </c>
      <c r="R45" s="641" t="s">
        <v>58</v>
      </c>
      <c r="S45" s="642">
        <v>1</v>
      </c>
      <c r="T45" s="643" t="s">
        <v>200</v>
      </c>
      <c r="U45" s="624">
        <v>1</v>
      </c>
      <c r="V45" s="651" t="s">
        <v>201</v>
      </c>
      <c r="W45" s="648">
        <v>150000</v>
      </c>
      <c r="X45" s="762">
        <f>SUM(U45*W45)</f>
        <v>150000</v>
      </c>
    </row>
    <row r="46" spans="1:27" s="642" customFormat="1" ht="15.75" customHeight="1">
      <c r="A46" s="759"/>
      <c r="B46" s="637"/>
      <c r="C46" s="637"/>
      <c r="D46" s="637"/>
      <c r="E46" s="638"/>
      <c r="F46" s="636" t="s">
        <v>203</v>
      </c>
      <c r="G46" s="637"/>
      <c r="H46" s="637"/>
      <c r="I46" s="637"/>
      <c r="J46" s="637"/>
      <c r="K46" s="637"/>
      <c r="L46" s="637"/>
      <c r="M46" s="637"/>
      <c r="N46" s="641"/>
      <c r="O46" s="641"/>
      <c r="P46" s="641"/>
      <c r="Q46" s="641"/>
      <c r="R46" s="641"/>
      <c r="T46" s="643"/>
      <c r="U46" s="624"/>
      <c r="V46" s="651"/>
      <c r="W46" s="648"/>
      <c r="X46" s="761">
        <f>SUM(X47:X55)</f>
        <v>386250</v>
      </c>
    </row>
    <row r="47" spans="1:27" s="642" customFormat="1" ht="15.75" customHeight="1">
      <c r="A47" s="759"/>
      <c r="B47" s="637"/>
      <c r="C47" s="637"/>
      <c r="D47" s="637"/>
      <c r="E47" s="638"/>
      <c r="F47" s="652" t="s">
        <v>183</v>
      </c>
      <c r="G47" s="637" t="s">
        <v>250</v>
      </c>
      <c r="H47" s="637"/>
      <c r="I47" s="637"/>
      <c r="J47" s="637"/>
      <c r="K47" s="637"/>
      <c r="L47" s="637"/>
      <c r="M47" s="637"/>
      <c r="N47" s="641"/>
      <c r="O47" s="641"/>
      <c r="P47" s="641"/>
      <c r="Q47" s="641"/>
      <c r="R47" s="641"/>
      <c r="T47" s="643"/>
      <c r="U47" s="624">
        <v>10</v>
      </c>
      <c r="V47" s="651" t="s">
        <v>152</v>
      </c>
      <c r="W47" s="648">
        <v>2500</v>
      </c>
      <c r="X47" s="762">
        <f>SUM(U47*W47)</f>
        <v>25000</v>
      </c>
    </row>
    <row r="48" spans="1:27" s="642" customFormat="1" ht="15.75" customHeight="1">
      <c r="A48" s="759"/>
      <c r="B48" s="637"/>
      <c r="C48" s="637"/>
      <c r="D48" s="637"/>
      <c r="E48" s="638"/>
      <c r="F48" s="652" t="s">
        <v>183</v>
      </c>
      <c r="G48" s="637" t="s">
        <v>73</v>
      </c>
      <c r="H48" s="637"/>
      <c r="I48" s="637"/>
      <c r="J48" s="637"/>
      <c r="K48" s="637"/>
      <c r="L48" s="637"/>
      <c r="M48" s="637"/>
      <c r="N48" s="641"/>
      <c r="O48" s="641"/>
      <c r="P48" s="641"/>
      <c r="Q48" s="641"/>
      <c r="R48" s="641"/>
      <c r="T48" s="643"/>
      <c r="U48" s="624">
        <v>2</v>
      </c>
      <c r="V48" s="651" t="s">
        <v>204</v>
      </c>
      <c r="W48" s="648">
        <v>22500</v>
      </c>
      <c r="X48" s="762">
        <f t="shared" ref="X48:X55" si="2">SUM(U48*W48)</f>
        <v>45000</v>
      </c>
    </row>
    <row r="49" spans="1:26" s="642" customFormat="1" ht="15.75" customHeight="1">
      <c r="A49" s="759"/>
      <c r="B49" s="637"/>
      <c r="C49" s="637"/>
      <c r="D49" s="637"/>
      <c r="E49" s="638"/>
      <c r="F49" s="652" t="s">
        <v>183</v>
      </c>
      <c r="G49" s="637" t="s">
        <v>205</v>
      </c>
      <c r="H49" s="637"/>
      <c r="I49" s="637"/>
      <c r="J49" s="637"/>
      <c r="K49" s="637"/>
      <c r="L49" s="637"/>
      <c r="M49" s="637"/>
      <c r="N49" s="641"/>
      <c r="O49" s="641"/>
      <c r="P49" s="641"/>
      <c r="Q49" s="641"/>
      <c r="R49" s="641"/>
      <c r="T49" s="643"/>
      <c r="U49" s="624">
        <v>2</v>
      </c>
      <c r="V49" s="651" t="s">
        <v>206</v>
      </c>
      <c r="W49" s="648">
        <v>56250</v>
      </c>
      <c r="X49" s="762">
        <f t="shared" si="2"/>
        <v>112500</v>
      </c>
    </row>
    <row r="50" spans="1:26" s="642" customFormat="1" ht="15.75" customHeight="1">
      <c r="A50" s="759"/>
      <c r="B50" s="637"/>
      <c r="C50" s="637"/>
      <c r="D50" s="637"/>
      <c r="E50" s="638"/>
      <c r="F50" s="652" t="s">
        <v>183</v>
      </c>
      <c r="G50" s="637" t="s">
        <v>77</v>
      </c>
      <c r="H50" s="637"/>
      <c r="I50" s="637"/>
      <c r="J50" s="637"/>
      <c r="K50" s="637"/>
      <c r="L50" s="637"/>
      <c r="M50" s="637"/>
      <c r="N50" s="641"/>
      <c r="O50" s="641"/>
      <c r="P50" s="641"/>
      <c r="Q50" s="641"/>
      <c r="R50" s="641"/>
      <c r="T50" s="643"/>
      <c r="U50" s="624">
        <v>2</v>
      </c>
      <c r="V50" s="651" t="s">
        <v>207</v>
      </c>
      <c r="W50" s="648">
        <v>43750</v>
      </c>
      <c r="X50" s="762">
        <f t="shared" si="2"/>
        <v>87500</v>
      </c>
    </row>
    <row r="51" spans="1:26" s="642" customFormat="1" ht="10.5" customHeight="1">
      <c r="A51" s="763"/>
      <c r="B51" s="698"/>
      <c r="C51" s="698"/>
      <c r="D51" s="698"/>
      <c r="E51" s="699"/>
      <c r="F51" s="993" t="s">
        <v>260</v>
      </c>
      <c r="G51" s="994"/>
      <c r="H51" s="994"/>
      <c r="I51" s="994"/>
      <c r="J51" s="994"/>
      <c r="K51" s="994"/>
      <c r="L51" s="994"/>
      <c r="M51" s="994"/>
      <c r="N51" s="994"/>
      <c r="O51" s="994"/>
      <c r="P51" s="994"/>
      <c r="Q51" s="994"/>
      <c r="R51" s="700"/>
      <c r="S51" s="701"/>
      <c r="T51" s="702"/>
      <c r="U51" s="997" t="s">
        <v>256</v>
      </c>
      <c r="V51" s="998"/>
      <c r="W51" s="1001" t="s">
        <v>257</v>
      </c>
      <c r="X51" s="1003" t="s">
        <v>264</v>
      </c>
    </row>
    <row r="52" spans="1:26" s="642" customFormat="1" ht="15" customHeight="1" thickBot="1">
      <c r="A52" s="764"/>
      <c r="B52" s="704"/>
      <c r="C52" s="704"/>
      <c r="D52" s="704"/>
      <c r="E52" s="705"/>
      <c r="F52" s="995"/>
      <c r="G52" s="996"/>
      <c r="H52" s="996"/>
      <c r="I52" s="996"/>
      <c r="J52" s="996"/>
      <c r="K52" s="996"/>
      <c r="L52" s="996"/>
      <c r="M52" s="996"/>
      <c r="N52" s="996"/>
      <c r="O52" s="996"/>
      <c r="P52" s="996"/>
      <c r="Q52" s="996"/>
      <c r="R52" s="706"/>
      <c r="S52" s="707"/>
      <c r="T52" s="708"/>
      <c r="U52" s="999"/>
      <c r="V52" s="1000"/>
      <c r="W52" s="1002"/>
      <c r="X52" s="1004"/>
    </row>
    <row r="53" spans="1:26" s="642" customFormat="1" ht="15" customHeight="1">
      <c r="A53" s="765"/>
      <c r="B53" s="710"/>
      <c r="C53" s="710"/>
      <c r="D53" s="710"/>
      <c r="E53" s="711"/>
      <c r="F53" s="712" t="s">
        <v>183</v>
      </c>
      <c r="G53" s="710" t="s">
        <v>79</v>
      </c>
      <c r="H53" s="710"/>
      <c r="I53" s="710"/>
      <c r="J53" s="710"/>
      <c r="K53" s="710"/>
      <c r="L53" s="710"/>
      <c r="M53" s="710"/>
      <c r="N53" s="713"/>
      <c r="O53" s="713"/>
      <c r="P53" s="713"/>
      <c r="Q53" s="713"/>
      <c r="R53" s="713"/>
      <c r="S53" s="714"/>
      <c r="T53" s="715"/>
      <c r="U53" s="716">
        <v>3</v>
      </c>
      <c r="V53" s="717" t="s">
        <v>152</v>
      </c>
      <c r="W53" s="718">
        <v>7500</v>
      </c>
      <c r="X53" s="766">
        <f t="shared" si="2"/>
        <v>22500</v>
      </c>
    </row>
    <row r="54" spans="1:26" s="642" customFormat="1" ht="15" customHeight="1">
      <c r="A54" s="759"/>
      <c r="B54" s="637"/>
      <c r="C54" s="637"/>
      <c r="D54" s="637"/>
      <c r="E54" s="638"/>
      <c r="F54" s="652" t="s">
        <v>183</v>
      </c>
      <c r="G54" s="637" t="s">
        <v>81</v>
      </c>
      <c r="H54" s="637"/>
      <c r="I54" s="637"/>
      <c r="J54" s="637"/>
      <c r="K54" s="637"/>
      <c r="L54" s="637"/>
      <c r="M54" s="637"/>
      <c r="N54" s="641"/>
      <c r="O54" s="641"/>
      <c r="P54" s="641"/>
      <c r="Q54" s="641"/>
      <c r="R54" s="637"/>
      <c r="T54" s="643"/>
      <c r="U54" s="624">
        <v>2</v>
      </c>
      <c r="V54" s="651" t="s">
        <v>204</v>
      </c>
      <c r="W54" s="648">
        <v>15625</v>
      </c>
      <c r="X54" s="762">
        <f t="shared" si="2"/>
        <v>31250</v>
      </c>
    </row>
    <row r="55" spans="1:26" s="642" customFormat="1" ht="15" customHeight="1">
      <c r="A55" s="759"/>
      <c r="B55" s="637"/>
      <c r="C55" s="637"/>
      <c r="D55" s="637"/>
      <c r="E55" s="638"/>
      <c r="F55" s="652" t="s">
        <v>183</v>
      </c>
      <c r="G55" s="637" t="s">
        <v>209</v>
      </c>
      <c r="H55" s="637"/>
      <c r="I55" s="637"/>
      <c r="J55" s="637"/>
      <c r="K55" s="637"/>
      <c r="L55" s="637"/>
      <c r="M55" s="637"/>
      <c r="N55" s="641"/>
      <c r="O55" s="641"/>
      <c r="P55" s="641"/>
      <c r="Q55" s="641"/>
      <c r="R55" s="637"/>
      <c r="T55" s="643"/>
      <c r="U55" s="624">
        <v>2</v>
      </c>
      <c r="V55" s="651" t="s">
        <v>152</v>
      </c>
      <c r="W55" s="648">
        <v>31250</v>
      </c>
      <c r="X55" s="762">
        <f t="shared" si="2"/>
        <v>62500</v>
      </c>
    </row>
    <row r="56" spans="1:26" s="642" customFormat="1" ht="15" customHeight="1">
      <c r="A56" s="888" t="s">
        <v>175</v>
      </c>
      <c r="B56" s="889"/>
      <c r="C56" s="889"/>
      <c r="D56" s="889"/>
      <c r="E56" s="890"/>
      <c r="F56" s="263" t="s">
        <v>91</v>
      </c>
      <c r="G56" s="532"/>
      <c r="H56" s="532"/>
      <c r="I56" s="533"/>
      <c r="J56" s="533"/>
      <c r="K56" s="533"/>
      <c r="L56" s="533"/>
      <c r="M56" s="533"/>
      <c r="N56" s="533"/>
      <c r="O56" s="532"/>
      <c r="P56" s="734"/>
      <c r="Q56" s="533"/>
      <c r="R56" s="735"/>
      <c r="T56" s="643"/>
      <c r="U56" s="730"/>
      <c r="V56" s="651"/>
      <c r="W56" s="731"/>
      <c r="X56" s="732">
        <f>SUM(X57)</f>
        <v>17750</v>
      </c>
    </row>
    <row r="57" spans="1:26" s="642" customFormat="1" ht="15" customHeight="1">
      <c r="A57" s="888" t="s">
        <v>176</v>
      </c>
      <c r="B57" s="889"/>
      <c r="C57" s="889"/>
      <c r="D57" s="889"/>
      <c r="E57" s="890"/>
      <c r="F57" s="265" t="s">
        <v>93</v>
      </c>
      <c r="G57" s="532"/>
      <c r="H57" s="532"/>
      <c r="I57" s="533"/>
      <c r="J57" s="533"/>
      <c r="K57" s="533"/>
      <c r="L57" s="533"/>
      <c r="M57" s="533"/>
      <c r="N57" s="533"/>
      <c r="O57" s="532"/>
      <c r="P57" s="734"/>
      <c r="Q57" s="533"/>
      <c r="R57" s="735"/>
      <c r="S57" s="735"/>
      <c r="T57" s="738"/>
      <c r="U57" s="730"/>
      <c r="V57" s="651"/>
      <c r="W57" s="648"/>
      <c r="X57" s="762">
        <f>SUM(X58)</f>
        <v>17750</v>
      </c>
    </row>
    <row r="58" spans="1:26" s="20" customFormat="1" ht="15" customHeight="1">
      <c r="A58" s="329"/>
      <c r="B58" s="330"/>
      <c r="C58" s="330"/>
      <c r="D58" s="179"/>
      <c r="E58" s="330"/>
      <c r="F58" s="265" t="s">
        <v>94</v>
      </c>
      <c r="G58" s="532"/>
      <c r="H58" s="532"/>
      <c r="I58" s="533"/>
      <c r="J58" s="533"/>
      <c r="K58" s="533"/>
      <c r="L58" s="533"/>
      <c r="M58" s="533"/>
      <c r="N58" s="533"/>
      <c r="O58" s="532"/>
      <c r="P58" s="736"/>
      <c r="Q58" s="737"/>
      <c r="R58" s="569"/>
      <c r="S58" s="585"/>
      <c r="T58" s="589"/>
      <c r="U58" s="733">
        <v>71</v>
      </c>
      <c r="V58" s="655" t="s">
        <v>95</v>
      </c>
      <c r="W58" s="656">
        <v>250</v>
      </c>
      <c r="X58" s="767">
        <f>SUM(U58*W58)</f>
        <v>17750</v>
      </c>
      <c r="Y58" s="729"/>
    </row>
    <row r="59" spans="1:26" s="20" customFormat="1" ht="15" customHeight="1">
      <c r="A59" s="985"/>
      <c r="B59" s="986"/>
      <c r="C59" s="986"/>
      <c r="D59" s="986"/>
      <c r="E59" s="986"/>
      <c r="F59" s="986"/>
      <c r="G59" s="986"/>
      <c r="H59" s="986"/>
      <c r="I59" s="986"/>
      <c r="J59" s="986"/>
      <c r="K59" s="986"/>
      <c r="L59" s="986"/>
      <c r="M59" s="986"/>
      <c r="N59" s="986"/>
      <c r="O59" s="986"/>
      <c r="P59" s="986"/>
      <c r="Q59" s="986"/>
      <c r="R59" s="986"/>
      <c r="S59" s="986"/>
      <c r="T59" s="987"/>
      <c r="U59" s="976"/>
      <c r="V59" s="977"/>
      <c r="W59" s="978"/>
      <c r="X59" s="768">
        <f>X30</f>
        <v>30000000</v>
      </c>
      <c r="Y59" s="739"/>
      <c r="Z59" s="457"/>
    </row>
    <row r="60" spans="1:26" s="20" customFormat="1">
      <c r="A60" s="769"/>
      <c r="B60" s="661"/>
      <c r="C60" s="661"/>
      <c r="D60" s="661"/>
      <c r="E60" s="661"/>
      <c r="F60" s="661"/>
      <c r="G60" s="661"/>
      <c r="H60" s="661"/>
      <c r="I60" s="661"/>
      <c r="J60" s="661"/>
      <c r="K60" s="661"/>
      <c r="L60" s="661"/>
      <c r="M60" s="661"/>
      <c r="N60" s="661"/>
      <c r="O60" s="661"/>
      <c r="P60" s="661"/>
      <c r="Q60" s="661"/>
      <c r="R60" s="661"/>
      <c r="S60" s="661"/>
      <c r="T60" s="661"/>
      <c r="U60" s="662"/>
      <c r="V60" s="662"/>
      <c r="W60" s="662"/>
      <c r="X60" s="770"/>
      <c r="Z60" s="457"/>
    </row>
    <row r="61" spans="1:26" s="17" customFormat="1" ht="15" customHeight="1">
      <c r="A61" s="66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623"/>
      <c r="R61" s="623"/>
      <c r="S61" s="623"/>
      <c r="T61" s="979" t="s">
        <v>103</v>
      </c>
      <c r="U61" s="979"/>
      <c r="V61" s="979"/>
      <c r="W61" s="979"/>
      <c r="X61" s="980"/>
    </row>
    <row r="62" spans="1:26" s="17" customFormat="1" ht="15" customHeight="1">
      <c r="A62" s="664"/>
      <c r="B62" s="11"/>
      <c r="C62" s="11"/>
      <c r="D62" s="11"/>
      <c r="E62" s="11"/>
      <c r="F62" s="11"/>
      <c r="G62" s="11"/>
      <c r="H62" s="666"/>
      <c r="I62" s="11"/>
      <c r="J62" s="11"/>
      <c r="K62" s="11"/>
      <c r="L62" s="11"/>
      <c r="M62" s="11"/>
      <c r="N62" s="11"/>
      <c r="O62" s="11"/>
      <c r="P62" s="11"/>
      <c r="Q62" s="560"/>
      <c r="R62" s="560"/>
      <c r="S62" s="560"/>
      <c r="T62" s="981" t="s">
        <v>104</v>
      </c>
      <c r="U62" s="981"/>
      <c r="V62" s="981"/>
      <c r="W62" s="981"/>
      <c r="X62" s="982"/>
    </row>
    <row r="63" spans="1:26" s="17" customFormat="1">
      <c r="A63" s="664"/>
      <c r="B63" s="11"/>
      <c r="C63" s="11"/>
      <c r="D63" s="11"/>
      <c r="E63" s="11"/>
      <c r="F63" s="11"/>
      <c r="G63" s="11"/>
      <c r="H63" s="666"/>
      <c r="I63" s="11"/>
      <c r="J63" s="11"/>
      <c r="K63" s="11"/>
      <c r="L63" s="11"/>
      <c r="M63" s="11"/>
      <c r="N63" s="11"/>
      <c r="O63" s="11"/>
      <c r="P63" s="667"/>
      <c r="Q63" s="11"/>
      <c r="R63" s="15"/>
      <c r="S63" s="11"/>
      <c r="T63" s="560"/>
      <c r="U63" s="11"/>
      <c r="V63" s="11"/>
      <c r="W63" s="11"/>
      <c r="X63" s="740"/>
    </row>
    <row r="64" spans="1:26" s="17" customFormat="1">
      <c r="A64" s="664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667"/>
      <c r="Q64" s="11"/>
      <c r="R64" s="15"/>
      <c r="S64" s="11"/>
      <c r="T64" s="560"/>
      <c r="U64" s="11"/>
      <c r="V64" s="11"/>
      <c r="W64" s="11"/>
      <c r="X64" s="740"/>
    </row>
    <row r="65" spans="1:24" s="17" customFormat="1">
      <c r="A65" s="664"/>
      <c r="B65" s="11"/>
      <c r="C65" s="11"/>
      <c r="D65" s="11"/>
      <c r="E65" s="11"/>
      <c r="F65" s="11"/>
      <c r="G65" s="11"/>
      <c r="H65" s="666"/>
      <c r="I65" s="11"/>
      <c r="J65" s="11"/>
      <c r="K65" s="11"/>
      <c r="L65" s="11"/>
      <c r="M65" s="11"/>
      <c r="N65" s="11"/>
      <c r="O65" s="11"/>
      <c r="P65" s="667"/>
      <c r="Q65" s="11"/>
      <c r="R65" s="15"/>
      <c r="S65" s="11"/>
      <c r="T65" s="560"/>
      <c r="U65" s="11"/>
      <c r="V65" s="11"/>
      <c r="W65" s="11"/>
      <c r="X65" s="740"/>
    </row>
    <row r="66" spans="1:24" s="17" customFormat="1" ht="15" customHeight="1">
      <c r="A66" s="664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668"/>
      <c r="R66" s="668"/>
      <c r="S66" s="668"/>
      <c r="T66" s="983" t="s">
        <v>105</v>
      </c>
      <c r="U66" s="983"/>
      <c r="V66" s="983"/>
      <c r="W66" s="983"/>
      <c r="X66" s="984"/>
    </row>
    <row r="67" spans="1:24" s="17" customFormat="1" ht="15" customHeight="1">
      <c r="A67" s="664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623"/>
      <c r="R67" s="623"/>
      <c r="S67" s="623"/>
      <c r="T67" s="979" t="s">
        <v>106</v>
      </c>
      <c r="U67" s="979"/>
      <c r="V67" s="979"/>
      <c r="W67" s="979"/>
      <c r="X67" s="980"/>
    </row>
    <row r="68" spans="1:24" s="17" customFormat="1">
      <c r="A68" s="664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669"/>
      <c r="R68" s="669"/>
      <c r="S68" s="669"/>
      <c r="T68" s="669"/>
      <c r="U68" s="587"/>
      <c r="V68" s="665"/>
      <c r="W68" s="665"/>
      <c r="X68" s="771"/>
    </row>
    <row r="69" spans="1:24" s="17" customFormat="1">
      <c r="A69" s="572" t="s">
        <v>107</v>
      </c>
      <c r="B69" s="573"/>
      <c r="C69" s="573"/>
      <c r="D69" s="573"/>
      <c r="E69" s="573"/>
      <c r="F69" s="573"/>
      <c r="G69" s="671" t="s">
        <v>7</v>
      </c>
      <c r="H69" s="573"/>
      <c r="I69" s="573"/>
      <c r="J69" s="573"/>
      <c r="K69" s="573"/>
      <c r="L69" s="573"/>
      <c r="M69" s="573"/>
      <c r="N69" s="573"/>
      <c r="O69" s="573"/>
      <c r="P69" s="672"/>
      <c r="Q69" s="573"/>
      <c r="R69" s="402"/>
      <c r="S69" s="573"/>
      <c r="T69" s="673"/>
      <c r="U69" s="674"/>
      <c r="V69" s="674"/>
      <c r="W69" s="674"/>
      <c r="X69" s="772"/>
    </row>
    <row r="70" spans="1:24" s="17" customFormat="1">
      <c r="A70" s="572" t="s">
        <v>108</v>
      </c>
      <c r="B70" s="573"/>
      <c r="C70" s="573"/>
      <c r="D70" s="573"/>
      <c r="E70" s="573"/>
      <c r="F70" s="573"/>
      <c r="G70" s="671" t="s">
        <v>7</v>
      </c>
      <c r="H70" s="573"/>
      <c r="I70" s="573"/>
      <c r="J70" s="573"/>
      <c r="K70" s="573"/>
      <c r="L70" s="573"/>
      <c r="M70" s="573"/>
      <c r="N70" s="573"/>
      <c r="O70" s="573"/>
      <c r="P70" s="672"/>
      <c r="Q70" s="573"/>
      <c r="R70" s="402"/>
      <c r="S70" s="573"/>
      <c r="T70" s="673"/>
      <c r="U70" s="674"/>
      <c r="V70" s="674"/>
      <c r="W70" s="674"/>
      <c r="X70" s="772"/>
    </row>
    <row r="71" spans="1:24" s="17" customFormat="1">
      <c r="A71" s="572" t="s">
        <v>109</v>
      </c>
      <c r="B71" s="573"/>
      <c r="C71" s="573"/>
      <c r="D71" s="573"/>
      <c r="E71" s="573"/>
      <c r="F71" s="573"/>
      <c r="G71" s="671" t="s">
        <v>7</v>
      </c>
      <c r="H71" s="573"/>
      <c r="I71" s="573"/>
      <c r="J71" s="573"/>
      <c r="K71" s="573"/>
      <c r="L71" s="573"/>
      <c r="M71" s="573"/>
      <c r="N71" s="573"/>
      <c r="O71" s="573"/>
      <c r="P71" s="672"/>
      <c r="Q71" s="573"/>
      <c r="R71" s="402"/>
      <c r="S71" s="573"/>
      <c r="T71" s="673"/>
      <c r="U71" s="674"/>
      <c r="V71" s="674"/>
      <c r="W71" s="674"/>
      <c r="X71" s="772"/>
    </row>
    <row r="72" spans="1:24" s="17" customFormat="1">
      <c r="A72" s="751">
        <v>1</v>
      </c>
      <c r="B72" s="676"/>
      <c r="C72" s="600"/>
      <c r="D72" s="676"/>
      <c r="E72" s="600"/>
      <c r="F72" s="676"/>
      <c r="G72" s="676"/>
      <c r="H72" s="676"/>
      <c r="I72" s="676"/>
      <c r="J72" s="676"/>
      <c r="K72" s="676"/>
      <c r="L72" s="676"/>
      <c r="M72" s="676"/>
      <c r="N72" s="676"/>
      <c r="O72" s="676"/>
      <c r="P72" s="677"/>
      <c r="Q72" s="676"/>
      <c r="R72" s="678"/>
      <c r="S72" s="676"/>
      <c r="T72" s="679"/>
      <c r="U72" s="680"/>
      <c r="V72" s="680"/>
      <c r="W72" s="680"/>
      <c r="X72" s="773"/>
    </row>
    <row r="73" spans="1:24" s="17" customFormat="1">
      <c r="A73" s="756">
        <v>2</v>
      </c>
      <c r="B73" s="623"/>
      <c r="C73" s="606"/>
      <c r="D73" s="623"/>
      <c r="E73" s="606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65"/>
      <c r="Q73" s="623"/>
      <c r="R73" s="682"/>
      <c r="S73" s="623"/>
      <c r="T73" s="560"/>
      <c r="U73" s="11"/>
      <c r="V73" s="11"/>
      <c r="W73" s="11"/>
      <c r="X73" s="740"/>
    </row>
    <row r="74" spans="1:24" s="17" customFormat="1">
      <c r="A74" s="774"/>
      <c r="B74" s="623"/>
      <c r="C74" s="623"/>
      <c r="D74" s="623"/>
      <c r="E74" s="623"/>
      <c r="F74" s="623"/>
      <c r="G74" s="623"/>
      <c r="H74" s="623"/>
      <c r="I74" s="623"/>
      <c r="J74" s="623"/>
      <c r="K74" s="623"/>
      <c r="L74" s="623"/>
      <c r="M74" s="623"/>
      <c r="N74" s="623"/>
      <c r="O74" s="623"/>
      <c r="P74" s="665"/>
      <c r="Q74" s="623"/>
      <c r="R74" s="682"/>
      <c r="S74" s="623"/>
      <c r="T74" s="560"/>
      <c r="U74" s="11"/>
      <c r="V74" s="11"/>
      <c r="W74" s="11"/>
      <c r="X74" s="740"/>
    </row>
    <row r="75" spans="1:24" s="17" customFormat="1">
      <c r="A75" s="968" t="s">
        <v>110</v>
      </c>
      <c r="B75" s="969"/>
      <c r="C75" s="969"/>
      <c r="D75" s="969"/>
      <c r="E75" s="969"/>
      <c r="F75" s="969"/>
      <c r="G75" s="969"/>
      <c r="H75" s="969"/>
      <c r="I75" s="969"/>
      <c r="J75" s="969"/>
      <c r="K75" s="969"/>
      <c r="L75" s="969"/>
      <c r="M75" s="969"/>
      <c r="N75" s="969"/>
      <c r="O75" s="969"/>
      <c r="P75" s="969"/>
      <c r="Q75" s="969"/>
      <c r="R75" s="969"/>
      <c r="S75" s="969"/>
      <c r="T75" s="969"/>
      <c r="U75" s="969"/>
      <c r="V75" s="969"/>
      <c r="W75" s="969"/>
      <c r="X75" s="970"/>
    </row>
    <row r="76" spans="1:24" s="17" customFormat="1">
      <c r="A76" s="971" t="s">
        <v>111</v>
      </c>
      <c r="B76" s="972"/>
      <c r="C76" s="973" t="s">
        <v>112</v>
      </c>
      <c r="D76" s="973"/>
      <c r="E76" s="973"/>
      <c r="F76" s="973"/>
      <c r="G76" s="973"/>
      <c r="H76" s="972"/>
      <c r="I76" s="974" t="s">
        <v>113</v>
      </c>
      <c r="J76" s="973"/>
      <c r="K76" s="973"/>
      <c r="L76" s="973"/>
      <c r="M76" s="973"/>
      <c r="N76" s="973"/>
      <c r="O76" s="972"/>
      <c r="P76" s="975" t="s">
        <v>114</v>
      </c>
      <c r="Q76" s="969"/>
      <c r="R76" s="969"/>
      <c r="S76" s="969"/>
      <c r="T76" s="969"/>
      <c r="U76" s="969"/>
      <c r="V76" s="975" t="s">
        <v>115</v>
      </c>
      <c r="W76" s="969"/>
      <c r="X76" s="970"/>
    </row>
    <row r="77" spans="1:24" s="17" customFormat="1">
      <c r="A77" s="775">
        <v>1</v>
      </c>
      <c r="B77" s="686"/>
      <c r="C77" s="687"/>
      <c r="D77" s="687"/>
      <c r="E77" s="680"/>
      <c r="F77" s="680"/>
      <c r="G77" s="680"/>
      <c r="H77" s="681"/>
      <c r="I77" s="680"/>
      <c r="J77" s="680"/>
      <c r="K77" s="680"/>
      <c r="L77" s="680"/>
      <c r="M77" s="680"/>
      <c r="N77" s="680"/>
      <c r="O77" s="681"/>
      <c r="P77" s="688"/>
      <c r="Q77" s="11"/>
      <c r="R77" s="15"/>
      <c r="S77" s="11"/>
      <c r="T77" s="560"/>
      <c r="U77" s="11"/>
      <c r="V77" s="689"/>
      <c r="W77" s="11"/>
      <c r="X77" s="740"/>
    </row>
    <row r="78" spans="1:24" s="17" customFormat="1">
      <c r="A78" s="776">
        <v>2</v>
      </c>
      <c r="B78" s="690"/>
      <c r="C78" s="667"/>
      <c r="D78" s="667"/>
      <c r="E78" s="11"/>
      <c r="F78" s="11"/>
      <c r="G78" s="11"/>
      <c r="H78" s="561"/>
      <c r="I78" s="11"/>
      <c r="J78" s="11"/>
      <c r="K78" s="11"/>
      <c r="L78" s="11"/>
      <c r="M78" s="11"/>
      <c r="N78" s="11"/>
      <c r="O78" s="561"/>
      <c r="P78" s="688"/>
      <c r="Q78" s="11"/>
      <c r="R78" s="15"/>
      <c r="S78" s="11"/>
      <c r="T78" s="560"/>
      <c r="U78" s="11"/>
      <c r="V78" s="689"/>
      <c r="W78" s="11"/>
      <c r="X78" s="740"/>
    </row>
    <row r="79" spans="1:24" s="17" customFormat="1">
      <c r="A79" s="776">
        <v>3</v>
      </c>
      <c r="B79" s="690"/>
      <c r="C79" s="667"/>
      <c r="D79" s="667"/>
      <c r="E79" s="11"/>
      <c r="F79" s="11"/>
      <c r="G79" s="11"/>
      <c r="H79" s="561"/>
      <c r="I79" s="11"/>
      <c r="J79" s="11"/>
      <c r="K79" s="11"/>
      <c r="L79" s="11"/>
      <c r="M79" s="11"/>
      <c r="N79" s="11"/>
      <c r="O79" s="561"/>
      <c r="P79" s="688"/>
      <c r="Q79" s="11"/>
      <c r="R79" s="15"/>
      <c r="S79" s="11"/>
      <c r="T79" s="560"/>
      <c r="U79" s="11"/>
      <c r="V79" s="689"/>
      <c r="W79" s="11"/>
      <c r="X79" s="740"/>
    </row>
    <row r="80" spans="1:24" s="17" customFormat="1" ht="13.5" thickBot="1">
      <c r="A80" s="777"/>
      <c r="B80" s="778"/>
      <c r="C80" s="779"/>
      <c r="D80" s="779"/>
      <c r="E80" s="780"/>
      <c r="F80" s="780"/>
      <c r="G80" s="780"/>
      <c r="H80" s="781"/>
      <c r="I80" s="780"/>
      <c r="J80" s="780"/>
      <c r="K80" s="780"/>
      <c r="L80" s="780"/>
      <c r="M80" s="780"/>
      <c r="N80" s="780"/>
      <c r="O80" s="781"/>
      <c r="P80" s="782"/>
      <c r="Q80" s="780"/>
      <c r="R80" s="783"/>
      <c r="S80" s="780"/>
      <c r="T80" s="784"/>
      <c r="U80" s="780"/>
      <c r="V80" s="785"/>
      <c r="W80" s="780"/>
      <c r="X80" s="786"/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</sheetData>
  <mergeCells count="51">
    <mergeCell ref="A56:E56"/>
    <mergeCell ref="A57:E57"/>
    <mergeCell ref="F33:T33"/>
    <mergeCell ref="G18:V18"/>
    <mergeCell ref="H11:L11"/>
    <mergeCell ref="H12:L12"/>
    <mergeCell ref="H13:L13"/>
    <mergeCell ref="A14:X14"/>
    <mergeCell ref="W15:X15"/>
    <mergeCell ref="G16:V16"/>
    <mergeCell ref="W16:X16"/>
    <mergeCell ref="G17:V17"/>
    <mergeCell ref="W17:X17"/>
    <mergeCell ref="W18:X18"/>
    <mergeCell ref="G19:V19"/>
    <mergeCell ref="W19:X19"/>
    <mergeCell ref="X1:X4"/>
    <mergeCell ref="A2:W2"/>
    <mergeCell ref="A3:W3"/>
    <mergeCell ref="A4:W4"/>
    <mergeCell ref="M5:X5"/>
    <mergeCell ref="A1:W1"/>
    <mergeCell ref="M6:X6"/>
    <mergeCell ref="H7:J7"/>
    <mergeCell ref="M7:X7"/>
    <mergeCell ref="M8:X8"/>
    <mergeCell ref="M9:X9"/>
    <mergeCell ref="A20:T20"/>
    <mergeCell ref="A22:X22"/>
    <mergeCell ref="F51:Q52"/>
    <mergeCell ref="U51:V52"/>
    <mergeCell ref="W51:W52"/>
    <mergeCell ref="X51:X52"/>
    <mergeCell ref="A23:X23"/>
    <mergeCell ref="A25:E27"/>
    <mergeCell ref="F25:T27"/>
    <mergeCell ref="U25:W26"/>
    <mergeCell ref="A28:E28"/>
    <mergeCell ref="F28:T28"/>
    <mergeCell ref="U59:W59"/>
    <mergeCell ref="T61:X61"/>
    <mergeCell ref="T62:X62"/>
    <mergeCell ref="T66:X66"/>
    <mergeCell ref="T67:X67"/>
    <mergeCell ref="A59:T59"/>
    <mergeCell ref="A75:X75"/>
    <mergeCell ref="A76:B76"/>
    <mergeCell ref="C76:H76"/>
    <mergeCell ref="I76:O76"/>
    <mergeCell ref="P76:U76"/>
    <mergeCell ref="V76:X76"/>
  </mergeCells>
  <pageMargins left="0.45" right="0.45" top="1" bottom="1" header="0.3" footer="0.3"/>
  <pageSetup paperSize="1000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W102"/>
  <sheetViews>
    <sheetView workbookViewId="0">
      <selection activeCell="Q32" sqref="Q32"/>
    </sheetView>
  </sheetViews>
  <sheetFormatPr defaultColWidth="3.140625" defaultRowHeight="15"/>
  <cols>
    <col min="1" max="1" width="2.85546875" style="114" customWidth="1"/>
    <col min="2" max="3" width="2.5703125" style="114" customWidth="1"/>
    <col min="4" max="4" width="3.42578125" style="114" customWidth="1"/>
    <col min="5" max="5" width="3" style="114" customWidth="1"/>
    <col min="6" max="6" width="9.140625" style="114" customWidth="1"/>
    <col min="7" max="7" width="2" style="114" customWidth="1"/>
    <col min="8" max="8" width="18.42578125" style="114" customWidth="1"/>
    <col min="9" max="9" width="3.7109375" style="114" customWidth="1"/>
    <col min="10" max="10" width="3" style="114" customWidth="1"/>
    <col min="11" max="11" width="3.42578125" style="114" bestFit="1" customWidth="1"/>
    <col min="12" max="12" width="3.28515625" style="114" customWidth="1"/>
    <col min="13" max="13" width="3.5703125" style="114" customWidth="1"/>
    <col min="14" max="14" width="3.42578125" style="114" customWidth="1"/>
    <col min="15" max="15" width="5.140625" style="114" customWidth="1"/>
    <col min="16" max="16" width="7.85546875" style="163" customWidth="1"/>
    <col min="17" max="17" width="4.85546875" style="114" customWidth="1"/>
    <col min="18" max="18" width="11" style="164" customWidth="1"/>
    <col min="19" max="19" width="8.28515625" style="114" customWidth="1"/>
    <col min="20" max="20" width="4.140625" style="165" customWidth="1"/>
    <col min="21" max="22" width="3.140625" style="114"/>
    <col min="23" max="23" width="12.5703125" style="114" bestFit="1" customWidth="1"/>
    <col min="24" max="29" width="3.140625" style="114"/>
    <col min="30" max="30" width="13.5703125" style="114" bestFit="1" customWidth="1"/>
    <col min="31" max="31" width="11" style="114" bestFit="1" customWidth="1"/>
    <col min="32" max="256" width="3.140625" style="114"/>
    <col min="257" max="257" width="2.85546875" style="114" customWidth="1"/>
    <col min="258" max="259" width="2.5703125" style="114" customWidth="1"/>
    <col min="260" max="260" width="3.42578125" style="114" customWidth="1"/>
    <col min="261" max="261" width="3" style="114" customWidth="1"/>
    <col min="262" max="262" width="9.140625" style="114" customWidth="1"/>
    <col min="263" max="263" width="2" style="114" customWidth="1"/>
    <col min="264" max="264" width="18.42578125" style="114" customWidth="1"/>
    <col min="265" max="265" width="3.7109375" style="114" customWidth="1"/>
    <col min="266" max="266" width="3" style="114" customWidth="1"/>
    <col min="267" max="267" width="3.42578125" style="114" bestFit="1" customWidth="1"/>
    <col min="268" max="268" width="3.28515625" style="114" customWidth="1"/>
    <col min="269" max="269" width="3.5703125" style="114" customWidth="1"/>
    <col min="270" max="270" width="3.42578125" style="114" customWidth="1"/>
    <col min="271" max="271" width="5.140625" style="114" customWidth="1"/>
    <col min="272" max="272" width="7.85546875" style="114" customWidth="1"/>
    <col min="273" max="273" width="4.85546875" style="114" customWidth="1"/>
    <col min="274" max="274" width="11" style="114" customWidth="1"/>
    <col min="275" max="275" width="8.28515625" style="114" customWidth="1"/>
    <col min="276" max="276" width="4.140625" style="114" customWidth="1"/>
    <col min="277" max="278" width="3.140625" style="114"/>
    <col min="279" max="279" width="12.5703125" style="114" bestFit="1" customWidth="1"/>
    <col min="280" max="285" width="3.140625" style="114"/>
    <col min="286" max="286" width="13.5703125" style="114" bestFit="1" customWidth="1"/>
    <col min="287" max="287" width="11" style="114" bestFit="1" customWidth="1"/>
    <col min="288" max="512" width="3.140625" style="114"/>
    <col min="513" max="513" width="2.85546875" style="114" customWidth="1"/>
    <col min="514" max="515" width="2.5703125" style="114" customWidth="1"/>
    <col min="516" max="516" width="3.42578125" style="114" customWidth="1"/>
    <col min="517" max="517" width="3" style="114" customWidth="1"/>
    <col min="518" max="518" width="9.140625" style="114" customWidth="1"/>
    <col min="519" max="519" width="2" style="114" customWidth="1"/>
    <col min="520" max="520" width="18.42578125" style="114" customWidth="1"/>
    <col min="521" max="521" width="3.7109375" style="114" customWidth="1"/>
    <col min="522" max="522" width="3" style="114" customWidth="1"/>
    <col min="523" max="523" width="3.42578125" style="114" bestFit="1" customWidth="1"/>
    <col min="524" max="524" width="3.28515625" style="114" customWidth="1"/>
    <col min="525" max="525" width="3.5703125" style="114" customWidth="1"/>
    <col min="526" max="526" width="3.42578125" style="114" customWidth="1"/>
    <col min="527" max="527" width="5.140625" style="114" customWidth="1"/>
    <col min="528" max="528" width="7.85546875" style="114" customWidth="1"/>
    <col min="529" max="529" width="4.85546875" style="114" customWidth="1"/>
    <col min="530" max="530" width="11" style="114" customWidth="1"/>
    <col min="531" max="531" width="8.28515625" style="114" customWidth="1"/>
    <col min="532" max="532" width="4.140625" style="114" customWidth="1"/>
    <col min="533" max="534" width="3.140625" style="114"/>
    <col min="535" max="535" width="12.5703125" style="114" bestFit="1" customWidth="1"/>
    <col min="536" max="541" width="3.140625" style="114"/>
    <col min="542" max="542" width="13.5703125" style="114" bestFit="1" customWidth="1"/>
    <col min="543" max="543" width="11" style="114" bestFit="1" customWidth="1"/>
    <col min="544" max="768" width="3.140625" style="114"/>
    <col min="769" max="769" width="2.85546875" style="114" customWidth="1"/>
    <col min="770" max="771" width="2.5703125" style="114" customWidth="1"/>
    <col min="772" max="772" width="3.42578125" style="114" customWidth="1"/>
    <col min="773" max="773" width="3" style="114" customWidth="1"/>
    <col min="774" max="774" width="9.140625" style="114" customWidth="1"/>
    <col min="775" max="775" width="2" style="114" customWidth="1"/>
    <col min="776" max="776" width="18.42578125" style="114" customWidth="1"/>
    <col min="777" max="777" width="3.7109375" style="114" customWidth="1"/>
    <col min="778" max="778" width="3" style="114" customWidth="1"/>
    <col min="779" max="779" width="3.42578125" style="114" bestFit="1" customWidth="1"/>
    <col min="780" max="780" width="3.28515625" style="114" customWidth="1"/>
    <col min="781" max="781" width="3.5703125" style="114" customWidth="1"/>
    <col min="782" max="782" width="3.42578125" style="114" customWidth="1"/>
    <col min="783" max="783" width="5.140625" style="114" customWidth="1"/>
    <col min="784" max="784" width="7.85546875" style="114" customWidth="1"/>
    <col min="785" max="785" width="4.85546875" style="114" customWidth="1"/>
    <col min="786" max="786" width="11" style="114" customWidth="1"/>
    <col min="787" max="787" width="8.28515625" style="114" customWidth="1"/>
    <col min="788" max="788" width="4.140625" style="114" customWidth="1"/>
    <col min="789" max="790" width="3.140625" style="114"/>
    <col min="791" max="791" width="12.5703125" style="114" bestFit="1" customWidth="1"/>
    <col min="792" max="797" width="3.140625" style="114"/>
    <col min="798" max="798" width="13.5703125" style="114" bestFit="1" customWidth="1"/>
    <col min="799" max="799" width="11" style="114" bestFit="1" customWidth="1"/>
    <col min="800" max="1024" width="3.140625" style="114"/>
    <col min="1025" max="1025" width="2.85546875" style="114" customWidth="1"/>
    <col min="1026" max="1027" width="2.5703125" style="114" customWidth="1"/>
    <col min="1028" max="1028" width="3.42578125" style="114" customWidth="1"/>
    <col min="1029" max="1029" width="3" style="114" customWidth="1"/>
    <col min="1030" max="1030" width="9.140625" style="114" customWidth="1"/>
    <col min="1031" max="1031" width="2" style="114" customWidth="1"/>
    <col min="1032" max="1032" width="18.42578125" style="114" customWidth="1"/>
    <col min="1033" max="1033" width="3.7109375" style="114" customWidth="1"/>
    <col min="1034" max="1034" width="3" style="114" customWidth="1"/>
    <col min="1035" max="1035" width="3.42578125" style="114" bestFit="1" customWidth="1"/>
    <col min="1036" max="1036" width="3.28515625" style="114" customWidth="1"/>
    <col min="1037" max="1037" width="3.5703125" style="114" customWidth="1"/>
    <col min="1038" max="1038" width="3.42578125" style="114" customWidth="1"/>
    <col min="1039" max="1039" width="5.140625" style="114" customWidth="1"/>
    <col min="1040" max="1040" width="7.85546875" style="114" customWidth="1"/>
    <col min="1041" max="1041" width="4.85546875" style="114" customWidth="1"/>
    <col min="1042" max="1042" width="11" style="114" customWidth="1"/>
    <col min="1043" max="1043" width="8.28515625" style="114" customWidth="1"/>
    <col min="1044" max="1044" width="4.140625" style="114" customWidth="1"/>
    <col min="1045" max="1046" width="3.140625" style="114"/>
    <col min="1047" max="1047" width="12.5703125" style="114" bestFit="1" customWidth="1"/>
    <col min="1048" max="1053" width="3.140625" style="114"/>
    <col min="1054" max="1054" width="13.5703125" style="114" bestFit="1" customWidth="1"/>
    <col min="1055" max="1055" width="11" style="114" bestFit="1" customWidth="1"/>
    <col min="1056" max="1280" width="3.140625" style="114"/>
    <col min="1281" max="1281" width="2.85546875" style="114" customWidth="1"/>
    <col min="1282" max="1283" width="2.5703125" style="114" customWidth="1"/>
    <col min="1284" max="1284" width="3.42578125" style="114" customWidth="1"/>
    <col min="1285" max="1285" width="3" style="114" customWidth="1"/>
    <col min="1286" max="1286" width="9.140625" style="114" customWidth="1"/>
    <col min="1287" max="1287" width="2" style="114" customWidth="1"/>
    <col min="1288" max="1288" width="18.42578125" style="114" customWidth="1"/>
    <col min="1289" max="1289" width="3.7109375" style="114" customWidth="1"/>
    <col min="1290" max="1290" width="3" style="114" customWidth="1"/>
    <col min="1291" max="1291" width="3.42578125" style="114" bestFit="1" customWidth="1"/>
    <col min="1292" max="1292" width="3.28515625" style="114" customWidth="1"/>
    <col min="1293" max="1293" width="3.5703125" style="114" customWidth="1"/>
    <col min="1294" max="1294" width="3.42578125" style="114" customWidth="1"/>
    <col min="1295" max="1295" width="5.140625" style="114" customWidth="1"/>
    <col min="1296" max="1296" width="7.85546875" style="114" customWidth="1"/>
    <col min="1297" max="1297" width="4.85546875" style="114" customWidth="1"/>
    <col min="1298" max="1298" width="11" style="114" customWidth="1"/>
    <col min="1299" max="1299" width="8.28515625" style="114" customWidth="1"/>
    <col min="1300" max="1300" width="4.140625" style="114" customWidth="1"/>
    <col min="1301" max="1302" width="3.140625" style="114"/>
    <col min="1303" max="1303" width="12.5703125" style="114" bestFit="1" customWidth="1"/>
    <col min="1304" max="1309" width="3.140625" style="114"/>
    <col min="1310" max="1310" width="13.5703125" style="114" bestFit="1" customWidth="1"/>
    <col min="1311" max="1311" width="11" style="114" bestFit="1" customWidth="1"/>
    <col min="1312" max="1536" width="3.140625" style="114"/>
    <col min="1537" max="1537" width="2.85546875" style="114" customWidth="1"/>
    <col min="1538" max="1539" width="2.5703125" style="114" customWidth="1"/>
    <col min="1540" max="1540" width="3.42578125" style="114" customWidth="1"/>
    <col min="1541" max="1541" width="3" style="114" customWidth="1"/>
    <col min="1542" max="1542" width="9.140625" style="114" customWidth="1"/>
    <col min="1543" max="1543" width="2" style="114" customWidth="1"/>
    <col min="1544" max="1544" width="18.42578125" style="114" customWidth="1"/>
    <col min="1545" max="1545" width="3.7109375" style="114" customWidth="1"/>
    <col min="1546" max="1546" width="3" style="114" customWidth="1"/>
    <col min="1547" max="1547" width="3.42578125" style="114" bestFit="1" customWidth="1"/>
    <col min="1548" max="1548" width="3.28515625" style="114" customWidth="1"/>
    <col min="1549" max="1549" width="3.5703125" style="114" customWidth="1"/>
    <col min="1550" max="1550" width="3.42578125" style="114" customWidth="1"/>
    <col min="1551" max="1551" width="5.140625" style="114" customWidth="1"/>
    <col min="1552" max="1552" width="7.85546875" style="114" customWidth="1"/>
    <col min="1553" max="1553" width="4.85546875" style="114" customWidth="1"/>
    <col min="1554" max="1554" width="11" style="114" customWidth="1"/>
    <col min="1555" max="1555" width="8.28515625" style="114" customWidth="1"/>
    <col min="1556" max="1556" width="4.140625" style="114" customWidth="1"/>
    <col min="1557" max="1558" width="3.140625" style="114"/>
    <col min="1559" max="1559" width="12.5703125" style="114" bestFit="1" customWidth="1"/>
    <col min="1560" max="1565" width="3.140625" style="114"/>
    <col min="1566" max="1566" width="13.5703125" style="114" bestFit="1" customWidth="1"/>
    <col min="1567" max="1567" width="11" style="114" bestFit="1" customWidth="1"/>
    <col min="1568" max="1792" width="3.140625" style="114"/>
    <col min="1793" max="1793" width="2.85546875" style="114" customWidth="1"/>
    <col min="1794" max="1795" width="2.5703125" style="114" customWidth="1"/>
    <col min="1796" max="1796" width="3.42578125" style="114" customWidth="1"/>
    <col min="1797" max="1797" width="3" style="114" customWidth="1"/>
    <col min="1798" max="1798" width="9.140625" style="114" customWidth="1"/>
    <col min="1799" max="1799" width="2" style="114" customWidth="1"/>
    <col min="1800" max="1800" width="18.42578125" style="114" customWidth="1"/>
    <col min="1801" max="1801" width="3.7109375" style="114" customWidth="1"/>
    <col min="1802" max="1802" width="3" style="114" customWidth="1"/>
    <col min="1803" max="1803" width="3.42578125" style="114" bestFit="1" customWidth="1"/>
    <col min="1804" max="1804" width="3.28515625" style="114" customWidth="1"/>
    <col min="1805" max="1805" width="3.5703125" style="114" customWidth="1"/>
    <col min="1806" max="1806" width="3.42578125" style="114" customWidth="1"/>
    <col min="1807" max="1807" width="5.140625" style="114" customWidth="1"/>
    <col min="1808" max="1808" width="7.85546875" style="114" customWidth="1"/>
    <col min="1809" max="1809" width="4.85546875" style="114" customWidth="1"/>
    <col min="1810" max="1810" width="11" style="114" customWidth="1"/>
    <col min="1811" max="1811" width="8.28515625" style="114" customWidth="1"/>
    <col min="1812" max="1812" width="4.140625" style="114" customWidth="1"/>
    <col min="1813" max="1814" width="3.140625" style="114"/>
    <col min="1815" max="1815" width="12.5703125" style="114" bestFit="1" customWidth="1"/>
    <col min="1816" max="1821" width="3.140625" style="114"/>
    <col min="1822" max="1822" width="13.5703125" style="114" bestFit="1" customWidth="1"/>
    <col min="1823" max="1823" width="11" style="114" bestFit="1" customWidth="1"/>
    <col min="1824" max="2048" width="3.140625" style="114"/>
    <col min="2049" max="2049" width="2.85546875" style="114" customWidth="1"/>
    <col min="2050" max="2051" width="2.5703125" style="114" customWidth="1"/>
    <col min="2052" max="2052" width="3.42578125" style="114" customWidth="1"/>
    <col min="2053" max="2053" width="3" style="114" customWidth="1"/>
    <col min="2054" max="2054" width="9.140625" style="114" customWidth="1"/>
    <col min="2055" max="2055" width="2" style="114" customWidth="1"/>
    <col min="2056" max="2056" width="18.42578125" style="114" customWidth="1"/>
    <col min="2057" max="2057" width="3.7109375" style="114" customWidth="1"/>
    <col min="2058" max="2058" width="3" style="114" customWidth="1"/>
    <col min="2059" max="2059" width="3.42578125" style="114" bestFit="1" customWidth="1"/>
    <col min="2060" max="2060" width="3.28515625" style="114" customWidth="1"/>
    <col min="2061" max="2061" width="3.5703125" style="114" customWidth="1"/>
    <col min="2062" max="2062" width="3.42578125" style="114" customWidth="1"/>
    <col min="2063" max="2063" width="5.140625" style="114" customWidth="1"/>
    <col min="2064" max="2064" width="7.85546875" style="114" customWidth="1"/>
    <col min="2065" max="2065" width="4.85546875" style="114" customWidth="1"/>
    <col min="2066" max="2066" width="11" style="114" customWidth="1"/>
    <col min="2067" max="2067" width="8.28515625" style="114" customWidth="1"/>
    <col min="2068" max="2068" width="4.140625" style="114" customWidth="1"/>
    <col min="2069" max="2070" width="3.140625" style="114"/>
    <col min="2071" max="2071" width="12.5703125" style="114" bestFit="1" customWidth="1"/>
    <col min="2072" max="2077" width="3.140625" style="114"/>
    <col min="2078" max="2078" width="13.5703125" style="114" bestFit="1" customWidth="1"/>
    <col min="2079" max="2079" width="11" style="114" bestFit="1" customWidth="1"/>
    <col min="2080" max="2304" width="3.140625" style="114"/>
    <col min="2305" max="2305" width="2.85546875" style="114" customWidth="1"/>
    <col min="2306" max="2307" width="2.5703125" style="114" customWidth="1"/>
    <col min="2308" max="2308" width="3.42578125" style="114" customWidth="1"/>
    <col min="2309" max="2309" width="3" style="114" customWidth="1"/>
    <col min="2310" max="2310" width="9.140625" style="114" customWidth="1"/>
    <col min="2311" max="2311" width="2" style="114" customWidth="1"/>
    <col min="2312" max="2312" width="18.42578125" style="114" customWidth="1"/>
    <col min="2313" max="2313" width="3.7109375" style="114" customWidth="1"/>
    <col min="2314" max="2314" width="3" style="114" customWidth="1"/>
    <col min="2315" max="2315" width="3.42578125" style="114" bestFit="1" customWidth="1"/>
    <col min="2316" max="2316" width="3.28515625" style="114" customWidth="1"/>
    <col min="2317" max="2317" width="3.5703125" style="114" customWidth="1"/>
    <col min="2318" max="2318" width="3.42578125" style="114" customWidth="1"/>
    <col min="2319" max="2319" width="5.140625" style="114" customWidth="1"/>
    <col min="2320" max="2320" width="7.85546875" style="114" customWidth="1"/>
    <col min="2321" max="2321" width="4.85546875" style="114" customWidth="1"/>
    <col min="2322" max="2322" width="11" style="114" customWidth="1"/>
    <col min="2323" max="2323" width="8.28515625" style="114" customWidth="1"/>
    <col min="2324" max="2324" width="4.140625" style="114" customWidth="1"/>
    <col min="2325" max="2326" width="3.140625" style="114"/>
    <col min="2327" max="2327" width="12.5703125" style="114" bestFit="1" customWidth="1"/>
    <col min="2328" max="2333" width="3.140625" style="114"/>
    <col min="2334" max="2334" width="13.5703125" style="114" bestFit="1" customWidth="1"/>
    <col min="2335" max="2335" width="11" style="114" bestFit="1" customWidth="1"/>
    <col min="2336" max="2560" width="3.140625" style="114"/>
    <col min="2561" max="2561" width="2.85546875" style="114" customWidth="1"/>
    <col min="2562" max="2563" width="2.5703125" style="114" customWidth="1"/>
    <col min="2564" max="2564" width="3.42578125" style="114" customWidth="1"/>
    <col min="2565" max="2565" width="3" style="114" customWidth="1"/>
    <col min="2566" max="2566" width="9.140625" style="114" customWidth="1"/>
    <col min="2567" max="2567" width="2" style="114" customWidth="1"/>
    <col min="2568" max="2568" width="18.42578125" style="114" customWidth="1"/>
    <col min="2569" max="2569" width="3.7109375" style="114" customWidth="1"/>
    <col min="2570" max="2570" width="3" style="114" customWidth="1"/>
    <col min="2571" max="2571" width="3.42578125" style="114" bestFit="1" customWidth="1"/>
    <col min="2572" max="2572" width="3.28515625" style="114" customWidth="1"/>
    <col min="2573" max="2573" width="3.5703125" style="114" customWidth="1"/>
    <col min="2574" max="2574" width="3.42578125" style="114" customWidth="1"/>
    <col min="2575" max="2575" width="5.140625" style="114" customWidth="1"/>
    <col min="2576" max="2576" width="7.85546875" style="114" customWidth="1"/>
    <col min="2577" max="2577" width="4.85546875" style="114" customWidth="1"/>
    <col min="2578" max="2578" width="11" style="114" customWidth="1"/>
    <col min="2579" max="2579" width="8.28515625" style="114" customWidth="1"/>
    <col min="2580" max="2580" width="4.140625" style="114" customWidth="1"/>
    <col min="2581" max="2582" width="3.140625" style="114"/>
    <col min="2583" max="2583" width="12.5703125" style="114" bestFit="1" customWidth="1"/>
    <col min="2584" max="2589" width="3.140625" style="114"/>
    <col min="2590" max="2590" width="13.5703125" style="114" bestFit="1" customWidth="1"/>
    <col min="2591" max="2591" width="11" style="114" bestFit="1" customWidth="1"/>
    <col min="2592" max="2816" width="3.140625" style="114"/>
    <col min="2817" max="2817" width="2.85546875" style="114" customWidth="1"/>
    <col min="2818" max="2819" width="2.5703125" style="114" customWidth="1"/>
    <col min="2820" max="2820" width="3.42578125" style="114" customWidth="1"/>
    <col min="2821" max="2821" width="3" style="114" customWidth="1"/>
    <col min="2822" max="2822" width="9.140625" style="114" customWidth="1"/>
    <col min="2823" max="2823" width="2" style="114" customWidth="1"/>
    <col min="2824" max="2824" width="18.42578125" style="114" customWidth="1"/>
    <col min="2825" max="2825" width="3.7109375" style="114" customWidth="1"/>
    <col min="2826" max="2826" width="3" style="114" customWidth="1"/>
    <col min="2827" max="2827" width="3.42578125" style="114" bestFit="1" customWidth="1"/>
    <col min="2828" max="2828" width="3.28515625" style="114" customWidth="1"/>
    <col min="2829" max="2829" width="3.5703125" style="114" customWidth="1"/>
    <col min="2830" max="2830" width="3.42578125" style="114" customWidth="1"/>
    <col min="2831" max="2831" width="5.140625" style="114" customWidth="1"/>
    <col min="2832" max="2832" width="7.85546875" style="114" customWidth="1"/>
    <col min="2833" max="2833" width="4.85546875" style="114" customWidth="1"/>
    <col min="2834" max="2834" width="11" style="114" customWidth="1"/>
    <col min="2835" max="2835" width="8.28515625" style="114" customWidth="1"/>
    <col min="2836" max="2836" width="4.140625" style="114" customWidth="1"/>
    <col min="2837" max="2838" width="3.140625" style="114"/>
    <col min="2839" max="2839" width="12.5703125" style="114" bestFit="1" customWidth="1"/>
    <col min="2840" max="2845" width="3.140625" style="114"/>
    <col min="2846" max="2846" width="13.5703125" style="114" bestFit="1" customWidth="1"/>
    <col min="2847" max="2847" width="11" style="114" bestFit="1" customWidth="1"/>
    <col min="2848" max="3072" width="3.140625" style="114"/>
    <col min="3073" max="3073" width="2.85546875" style="114" customWidth="1"/>
    <col min="3074" max="3075" width="2.5703125" style="114" customWidth="1"/>
    <col min="3076" max="3076" width="3.42578125" style="114" customWidth="1"/>
    <col min="3077" max="3077" width="3" style="114" customWidth="1"/>
    <col min="3078" max="3078" width="9.140625" style="114" customWidth="1"/>
    <col min="3079" max="3079" width="2" style="114" customWidth="1"/>
    <col min="3080" max="3080" width="18.42578125" style="114" customWidth="1"/>
    <col min="3081" max="3081" width="3.7109375" style="114" customWidth="1"/>
    <col min="3082" max="3082" width="3" style="114" customWidth="1"/>
    <col min="3083" max="3083" width="3.42578125" style="114" bestFit="1" customWidth="1"/>
    <col min="3084" max="3084" width="3.28515625" style="114" customWidth="1"/>
    <col min="3085" max="3085" width="3.5703125" style="114" customWidth="1"/>
    <col min="3086" max="3086" width="3.42578125" style="114" customWidth="1"/>
    <col min="3087" max="3087" width="5.140625" style="114" customWidth="1"/>
    <col min="3088" max="3088" width="7.85546875" style="114" customWidth="1"/>
    <col min="3089" max="3089" width="4.85546875" style="114" customWidth="1"/>
    <col min="3090" max="3090" width="11" style="114" customWidth="1"/>
    <col min="3091" max="3091" width="8.28515625" style="114" customWidth="1"/>
    <col min="3092" max="3092" width="4.140625" style="114" customWidth="1"/>
    <col min="3093" max="3094" width="3.140625" style="114"/>
    <col min="3095" max="3095" width="12.5703125" style="114" bestFit="1" customWidth="1"/>
    <col min="3096" max="3101" width="3.140625" style="114"/>
    <col min="3102" max="3102" width="13.5703125" style="114" bestFit="1" customWidth="1"/>
    <col min="3103" max="3103" width="11" style="114" bestFit="1" customWidth="1"/>
    <col min="3104" max="3328" width="3.140625" style="114"/>
    <col min="3329" max="3329" width="2.85546875" style="114" customWidth="1"/>
    <col min="3330" max="3331" width="2.5703125" style="114" customWidth="1"/>
    <col min="3332" max="3332" width="3.42578125" style="114" customWidth="1"/>
    <col min="3333" max="3333" width="3" style="114" customWidth="1"/>
    <col min="3334" max="3334" width="9.140625" style="114" customWidth="1"/>
    <col min="3335" max="3335" width="2" style="114" customWidth="1"/>
    <col min="3336" max="3336" width="18.42578125" style="114" customWidth="1"/>
    <col min="3337" max="3337" width="3.7109375" style="114" customWidth="1"/>
    <col min="3338" max="3338" width="3" style="114" customWidth="1"/>
    <col min="3339" max="3339" width="3.42578125" style="114" bestFit="1" customWidth="1"/>
    <col min="3340" max="3340" width="3.28515625" style="114" customWidth="1"/>
    <col min="3341" max="3341" width="3.5703125" style="114" customWidth="1"/>
    <col min="3342" max="3342" width="3.42578125" style="114" customWidth="1"/>
    <col min="3343" max="3343" width="5.140625" style="114" customWidth="1"/>
    <col min="3344" max="3344" width="7.85546875" style="114" customWidth="1"/>
    <col min="3345" max="3345" width="4.85546875" style="114" customWidth="1"/>
    <col min="3346" max="3346" width="11" style="114" customWidth="1"/>
    <col min="3347" max="3347" width="8.28515625" style="114" customWidth="1"/>
    <col min="3348" max="3348" width="4.140625" style="114" customWidth="1"/>
    <col min="3349" max="3350" width="3.140625" style="114"/>
    <col min="3351" max="3351" width="12.5703125" style="114" bestFit="1" customWidth="1"/>
    <col min="3352" max="3357" width="3.140625" style="114"/>
    <col min="3358" max="3358" width="13.5703125" style="114" bestFit="1" customWidth="1"/>
    <col min="3359" max="3359" width="11" style="114" bestFit="1" customWidth="1"/>
    <col min="3360" max="3584" width="3.140625" style="114"/>
    <col min="3585" max="3585" width="2.85546875" style="114" customWidth="1"/>
    <col min="3586" max="3587" width="2.5703125" style="114" customWidth="1"/>
    <col min="3588" max="3588" width="3.42578125" style="114" customWidth="1"/>
    <col min="3589" max="3589" width="3" style="114" customWidth="1"/>
    <col min="3590" max="3590" width="9.140625" style="114" customWidth="1"/>
    <col min="3591" max="3591" width="2" style="114" customWidth="1"/>
    <col min="3592" max="3592" width="18.42578125" style="114" customWidth="1"/>
    <col min="3593" max="3593" width="3.7109375" style="114" customWidth="1"/>
    <col min="3594" max="3594" width="3" style="114" customWidth="1"/>
    <col min="3595" max="3595" width="3.42578125" style="114" bestFit="1" customWidth="1"/>
    <col min="3596" max="3596" width="3.28515625" style="114" customWidth="1"/>
    <col min="3597" max="3597" width="3.5703125" style="114" customWidth="1"/>
    <col min="3598" max="3598" width="3.42578125" style="114" customWidth="1"/>
    <col min="3599" max="3599" width="5.140625" style="114" customWidth="1"/>
    <col min="3600" max="3600" width="7.85546875" style="114" customWidth="1"/>
    <col min="3601" max="3601" width="4.85546875" style="114" customWidth="1"/>
    <col min="3602" max="3602" width="11" style="114" customWidth="1"/>
    <col min="3603" max="3603" width="8.28515625" style="114" customWidth="1"/>
    <col min="3604" max="3604" width="4.140625" style="114" customWidth="1"/>
    <col min="3605" max="3606" width="3.140625" style="114"/>
    <col min="3607" max="3607" width="12.5703125" style="114" bestFit="1" customWidth="1"/>
    <col min="3608" max="3613" width="3.140625" style="114"/>
    <col min="3614" max="3614" width="13.5703125" style="114" bestFit="1" customWidth="1"/>
    <col min="3615" max="3615" width="11" style="114" bestFit="1" customWidth="1"/>
    <col min="3616" max="3840" width="3.140625" style="114"/>
    <col min="3841" max="3841" width="2.85546875" style="114" customWidth="1"/>
    <col min="3842" max="3843" width="2.5703125" style="114" customWidth="1"/>
    <col min="3844" max="3844" width="3.42578125" style="114" customWidth="1"/>
    <col min="3845" max="3845" width="3" style="114" customWidth="1"/>
    <col min="3846" max="3846" width="9.140625" style="114" customWidth="1"/>
    <col min="3847" max="3847" width="2" style="114" customWidth="1"/>
    <col min="3848" max="3848" width="18.42578125" style="114" customWidth="1"/>
    <col min="3849" max="3849" width="3.7109375" style="114" customWidth="1"/>
    <col min="3850" max="3850" width="3" style="114" customWidth="1"/>
    <col min="3851" max="3851" width="3.42578125" style="114" bestFit="1" customWidth="1"/>
    <col min="3852" max="3852" width="3.28515625" style="114" customWidth="1"/>
    <col min="3853" max="3853" width="3.5703125" style="114" customWidth="1"/>
    <col min="3854" max="3854" width="3.42578125" style="114" customWidth="1"/>
    <col min="3855" max="3855" width="5.140625" style="114" customWidth="1"/>
    <col min="3856" max="3856" width="7.85546875" style="114" customWidth="1"/>
    <col min="3857" max="3857" width="4.85546875" style="114" customWidth="1"/>
    <col min="3858" max="3858" width="11" style="114" customWidth="1"/>
    <col min="3859" max="3859" width="8.28515625" style="114" customWidth="1"/>
    <col min="3860" max="3860" width="4.140625" style="114" customWidth="1"/>
    <col min="3861" max="3862" width="3.140625" style="114"/>
    <col min="3863" max="3863" width="12.5703125" style="114" bestFit="1" customWidth="1"/>
    <col min="3864" max="3869" width="3.140625" style="114"/>
    <col min="3870" max="3870" width="13.5703125" style="114" bestFit="1" customWidth="1"/>
    <col min="3871" max="3871" width="11" style="114" bestFit="1" customWidth="1"/>
    <col min="3872" max="4096" width="3.140625" style="114"/>
    <col min="4097" max="4097" width="2.85546875" style="114" customWidth="1"/>
    <col min="4098" max="4099" width="2.5703125" style="114" customWidth="1"/>
    <col min="4100" max="4100" width="3.42578125" style="114" customWidth="1"/>
    <col min="4101" max="4101" width="3" style="114" customWidth="1"/>
    <col min="4102" max="4102" width="9.140625" style="114" customWidth="1"/>
    <col min="4103" max="4103" width="2" style="114" customWidth="1"/>
    <col min="4104" max="4104" width="18.42578125" style="114" customWidth="1"/>
    <col min="4105" max="4105" width="3.7109375" style="114" customWidth="1"/>
    <col min="4106" max="4106" width="3" style="114" customWidth="1"/>
    <col min="4107" max="4107" width="3.42578125" style="114" bestFit="1" customWidth="1"/>
    <col min="4108" max="4108" width="3.28515625" style="114" customWidth="1"/>
    <col min="4109" max="4109" width="3.5703125" style="114" customWidth="1"/>
    <col min="4110" max="4110" width="3.42578125" style="114" customWidth="1"/>
    <col min="4111" max="4111" width="5.140625" style="114" customWidth="1"/>
    <col min="4112" max="4112" width="7.85546875" style="114" customWidth="1"/>
    <col min="4113" max="4113" width="4.85546875" style="114" customWidth="1"/>
    <col min="4114" max="4114" width="11" style="114" customWidth="1"/>
    <col min="4115" max="4115" width="8.28515625" style="114" customWidth="1"/>
    <col min="4116" max="4116" width="4.140625" style="114" customWidth="1"/>
    <col min="4117" max="4118" width="3.140625" style="114"/>
    <col min="4119" max="4119" width="12.5703125" style="114" bestFit="1" customWidth="1"/>
    <col min="4120" max="4125" width="3.140625" style="114"/>
    <col min="4126" max="4126" width="13.5703125" style="114" bestFit="1" customWidth="1"/>
    <col min="4127" max="4127" width="11" style="114" bestFit="1" customWidth="1"/>
    <col min="4128" max="4352" width="3.140625" style="114"/>
    <col min="4353" max="4353" width="2.85546875" style="114" customWidth="1"/>
    <col min="4354" max="4355" width="2.5703125" style="114" customWidth="1"/>
    <col min="4356" max="4356" width="3.42578125" style="114" customWidth="1"/>
    <col min="4357" max="4357" width="3" style="114" customWidth="1"/>
    <col min="4358" max="4358" width="9.140625" style="114" customWidth="1"/>
    <col min="4359" max="4359" width="2" style="114" customWidth="1"/>
    <col min="4360" max="4360" width="18.42578125" style="114" customWidth="1"/>
    <col min="4361" max="4361" width="3.7109375" style="114" customWidth="1"/>
    <col min="4362" max="4362" width="3" style="114" customWidth="1"/>
    <col min="4363" max="4363" width="3.42578125" style="114" bestFit="1" customWidth="1"/>
    <col min="4364" max="4364" width="3.28515625" style="114" customWidth="1"/>
    <col min="4365" max="4365" width="3.5703125" style="114" customWidth="1"/>
    <col min="4366" max="4366" width="3.42578125" style="114" customWidth="1"/>
    <col min="4367" max="4367" width="5.140625" style="114" customWidth="1"/>
    <col min="4368" max="4368" width="7.85546875" style="114" customWidth="1"/>
    <col min="4369" max="4369" width="4.85546875" style="114" customWidth="1"/>
    <col min="4370" max="4370" width="11" style="114" customWidth="1"/>
    <col min="4371" max="4371" width="8.28515625" style="114" customWidth="1"/>
    <col min="4372" max="4372" width="4.140625" style="114" customWidth="1"/>
    <col min="4373" max="4374" width="3.140625" style="114"/>
    <col min="4375" max="4375" width="12.5703125" style="114" bestFit="1" customWidth="1"/>
    <col min="4376" max="4381" width="3.140625" style="114"/>
    <col min="4382" max="4382" width="13.5703125" style="114" bestFit="1" customWidth="1"/>
    <col min="4383" max="4383" width="11" style="114" bestFit="1" customWidth="1"/>
    <col min="4384" max="4608" width="3.140625" style="114"/>
    <col min="4609" max="4609" width="2.85546875" style="114" customWidth="1"/>
    <col min="4610" max="4611" width="2.5703125" style="114" customWidth="1"/>
    <col min="4612" max="4612" width="3.42578125" style="114" customWidth="1"/>
    <col min="4613" max="4613" width="3" style="114" customWidth="1"/>
    <col min="4614" max="4614" width="9.140625" style="114" customWidth="1"/>
    <col min="4615" max="4615" width="2" style="114" customWidth="1"/>
    <col min="4616" max="4616" width="18.42578125" style="114" customWidth="1"/>
    <col min="4617" max="4617" width="3.7109375" style="114" customWidth="1"/>
    <col min="4618" max="4618" width="3" style="114" customWidth="1"/>
    <col min="4619" max="4619" width="3.42578125" style="114" bestFit="1" customWidth="1"/>
    <col min="4620" max="4620" width="3.28515625" style="114" customWidth="1"/>
    <col min="4621" max="4621" width="3.5703125" style="114" customWidth="1"/>
    <col min="4622" max="4622" width="3.42578125" style="114" customWidth="1"/>
    <col min="4623" max="4623" width="5.140625" style="114" customWidth="1"/>
    <col min="4624" max="4624" width="7.85546875" style="114" customWidth="1"/>
    <col min="4625" max="4625" width="4.85546875" style="114" customWidth="1"/>
    <col min="4626" max="4626" width="11" style="114" customWidth="1"/>
    <col min="4627" max="4627" width="8.28515625" style="114" customWidth="1"/>
    <col min="4628" max="4628" width="4.140625" style="114" customWidth="1"/>
    <col min="4629" max="4630" width="3.140625" style="114"/>
    <col min="4631" max="4631" width="12.5703125" style="114" bestFit="1" customWidth="1"/>
    <col min="4632" max="4637" width="3.140625" style="114"/>
    <col min="4638" max="4638" width="13.5703125" style="114" bestFit="1" customWidth="1"/>
    <col min="4639" max="4639" width="11" style="114" bestFit="1" customWidth="1"/>
    <col min="4640" max="4864" width="3.140625" style="114"/>
    <col min="4865" max="4865" width="2.85546875" style="114" customWidth="1"/>
    <col min="4866" max="4867" width="2.5703125" style="114" customWidth="1"/>
    <col min="4868" max="4868" width="3.42578125" style="114" customWidth="1"/>
    <col min="4869" max="4869" width="3" style="114" customWidth="1"/>
    <col min="4870" max="4870" width="9.140625" style="114" customWidth="1"/>
    <col min="4871" max="4871" width="2" style="114" customWidth="1"/>
    <col min="4872" max="4872" width="18.42578125" style="114" customWidth="1"/>
    <col min="4873" max="4873" width="3.7109375" style="114" customWidth="1"/>
    <col min="4874" max="4874" width="3" style="114" customWidth="1"/>
    <col min="4875" max="4875" width="3.42578125" style="114" bestFit="1" customWidth="1"/>
    <col min="4876" max="4876" width="3.28515625" style="114" customWidth="1"/>
    <col min="4877" max="4877" width="3.5703125" style="114" customWidth="1"/>
    <col min="4878" max="4878" width="3.42578125" style="114" customWidth="1"/>
    <col min="4879" max="4879" width="5.140625" style="114" customWidth="1"/>
    <col min="4880" max="4880" width="7.85546875" style="114" customWidth="1"/>
    <col min="4881" max="4881" width="4.85546875" style="114" customWidth="1"/>
    <col min="4882" max="4882" width="11" style="114" customWidth="1"/>
    <col min="4883" max="4883" width="8.28515625" style="114" customWidth="1"/>
    <col min="4884" max="4884" width="4.140625" style="114" customWidth="1"/>
    <col min="4885" max="4886" width="3.140625" style="114"/>
    <col min="4887" max="4887" width="12.5703125" style="114" bestFit="1" customWidth="1"/>
    <col min="4888" max="4893" width="3.140625" style="114"/>
    <col min="4894" max="4894" width="13.5703125" style="114" bestFit="1" customWidth="1"/>
    <col min="4895" max="4895" width="11" style="114" bestFit="1" customWidth="1"/>
    <col min="4896" max="5120" width="3.140625" style="114"/>
    <col min="5121" max="5121" width="2.85546875" style="114" customWidth="1"/>
    <col min="5122" max="5123" width="2.5703125" style="114" customWidth="1"/>
    <col min="5124" max="5124" width="3.42578125" style="114" customWidth="1"/>
    <col min="5125" max="5125" width="3" style="114" customWidth="1"/>
    <col min="5126" max="5126" width="9.140625" style="114" customWidth="1"/>
    <col min="5127" max="5127" width="2" style="114" customWidth="1"/>
    <col min="5128" max="5128" width="18.42578125" style="114" customWidth="1"/>
    <col min="5129" max="5129" width="3.7109375" style="114" customWidth="1"/>
    <col min="5130" max="5130" width="3" style="114" customWidth="1"/>
    <col min="5131" max="5131" width="3.42578125" style="114" bestFit="1" customWidth="1"/>
    <col min="5132" max="5132" width="3.28515625" style="114" customWidth="1"/>
    <col min="5133" max="5133" width="3.5703125" style="114" customWidth="1"/>
    <col min="5134" max="5134" width="3.42578125" style="114" customWidth="1"/>
    <col min="5135" max="5135" width="5.140625" style="114" customWidth="1"/>
    <col min="5136" max="5136" width="7.85546875" style="114" customWidth="1"/>
    <col min="5137" max="5137" width="4.85546875" style="114" customWidth="1"/>
    <col min="5138" max="5138" width="11" style="114" customWidth="1"/>
    <col min="5139" max="5139" width="8.28515625" style="114" customWidth="1"/>
    <col min="5140" max="5140" width="4.140625" style="114" customWidth="1"/>
    <col min="5141" max="5142" width="3.140625" style="114"/>
    <col min="5143" max="5143" width="12.5703125" style="114" bestFit="1" customWidth="1"/>
    <col min="5144" max="5149" width="3.140625" style="114"/>
    <col min="5150" max="5150" width="13.5703125" style="114" bestFit="1" customWidth="1"/>
    <col min="5151" max="5151" width="11" style="114" bestFit="1" customWidth="1"/>
    <col min="5152" max="5376" width="3.140625" style="114"/>
    <col min="5377" max="5377" width="2.85546875" style="114" customWidth="1"/>
    <col min="5378" max="5379" width="2.5703125" style="114" customWidth="1"/>
    <col min="5380" max="5380" width="3.42578125" style="114" customWidth="1"/>
    <col min="5381" max="5381" width="3" style="114" customWidth="1"/>
    <col min="5382" max="5382" width="9.140625" style="114" customWidth="1"/>
    <col min="5383" max="5383" width="2" style="114" customWidth="1"/>
    <col min="5384" max="5384" width="18.42578125" style="114" customWidth="1"/>
    <col min="5385" max="5385" width="3.7109375" style="114" customWidth="1"/>
    <col min="5386" max="5386" width="3" style="114" customWidth="1"/>
    <col min="5387" max="5387" width="3.42578125" style="114" bestFit="1" customWidth="1"/>
    <col min="5388" max="5388" width="3.28515625" style="114" customWidth="1"/>
    <col min="5389" max="5389" width="3.5703125" style="114" customWidth="1"/>
    <col min="5390" max="5390" width="3.42578125" style="114" customWidth="1"/>
    <col min="5391" max="5391" width="5.140625" style="114" customWidth="1"/>
    <col min="5392" max="5392" width="7.85546875" style="114" customWidth="1"/>
    <col min="5393" max="5393" width="4.85546875" style="114" customWidth="1"/>
    <col min="5394" max="5394" width="11" style="114" customWidth="1"/>
    <col min="5395" max="5395" width="8.28515625" style="114" customWidth="1"/>
    <col min="5396" max="5396" width="4.140625" style="114" customWidth="1"/>
    <col min="5397" max="5398" width="3.140625" style="114"/>
    <col min="5399" max="5399" width="12.5703125" style="114" bestFit="1" customWidth="1"/>
    <col min="5400" max="5405" width="3.140625" style="114"/>
    <col min="5406" max="5406" width="13.5703125" style="114" bestFit="1" customWidth="1"/>
    <col min="5407" max="5407" width="11" style="114" bestFit="1" customWidth="1"/>
    <col min="5408" max="5632" width="3.140625" style="114"/>
    <col min="5633" max="5633" width="2.85546875" style="114" customWidth="1"/>
    <col min="5634" max="5635" width="2.5703125" style="114" customWidth="1"/>
    <col min="5636" max="5636" width="3.42578125" style="114" customWidth="1"/>
    <col min="5637" max="5637" width="3" style="114" customWidth="1"/>
    <col min="5638" max="5638" width="9.140625" style="114" customWidth="1"/>
    <col min="5639" max="5639" width="2" style="114" customWidth="1"/>
    <col min="5640" max="5640" width="18.42578125" style="114" customWidth="1"/>
    <col min="5641" max="5641" width="3.7109375" style="114" customWidth="1"/>
    <col min="5642" max="5642" width="3" style="114" customWidth="1"/>
    <col min="5643" max="5643" width="3.42578125" style="114" bestFit="1" customWidth="1"/>
    <col min="5644" max="5644" width="3.28515625" style="114" customWidth="1"/>
    <col min="5645" max="5645" width="3.5703125" style="114" customWidth="1"/>
    <col min="5646" max="5646" width="3.42578125" style="114" customWidth="1"/>
    <col min="5647" max="5647" width="5.140625" style="114" customWidth="1"/>
    <col min="5648" max="5648" width="7.85546875" style="114" customWidth="1"/>
    <col min="5649" max="5649" width="4.85546875" style="114" customWidth="1"/>
    <col min="5650" max="5650" width="11" style="114" customWidth="1"/>
    <col min="5651" max="5651" width="8.28515625" style="114" customWidth="1"/>
    <col min="5652" max="5652" width="4.140625" style="114" customWidth="1"/>
    <col min="5653" max="5654" width="3.140625" style="114"/>
    <col min="5655" max="5655" width="12.5703125" style="114" bestFit="1" customWidth="1"/>
    <col min="5656" max="5661" width="3.140625" style="114"/>
    <col min="5662" max="5662" width="13.5703125" style="114" bestFit="1" customWidth="1"/>
    <col min="5663" max="5663" width="11" style="114" bestFit="1" customWidth="1"/>
    <col min="5664" max="5888" width="3.140625" style="114"/>
    <col min="5889" max="5889" width="2.85546875" style="114" customWidth="1"/>
    <col min="5890" max="5891" width="2.5703125" style="114" customWidth="1"/>
    <col min="5892" max="5892" width="3.42578125" style="114" customWidth="1"/>
    <col min="5893" max="5893" width="3" style="114" customWidth="1"/>
    <col min="5894" max="5894" width="9.140625" style="114" customWidth="1"/>
    <col min="5895" max="5895" width="2" style="114" customWidth="1"/>
    <col min="5896" max="5896" width="18.42578125" style="114" customWidth="1"/>
    <col min="5897" max="5897" width="3.7109375" style="114" customWidth="1"/>
    <col min="5898" max="5898" width="3" style="114" customWidth="1"/>
    <col min="5899" max="5899" width="3.42578125" style="114" bestFit="1" customWidth="1"/>
    <col min="5900" max="5900" width="3.28515625" style="114" customWidth="1"/>
    <col min="5901" max="5901" width="3.5703125" style="114" customWidth="1"/>
    <col min="5902" max="5902" width="3.42578125" style="114" customWidth="1"/>
    <col min="5903" max="5903" width="5.140625" style="114" customWidth="1"/>
    <col min="5904" max="5904" width="7.85546875" style="114" customWidth="1"/>
    <col min="5905" max="5905" width="4.85546875" style="114" customWidth="1"/>
    <col min="5906" max="5906" width="11" style="114" customWidth="1"/>
    <col min="5907" max="5907" width="8.28515625" style="114" customWidth="1"/>
    <col min="5908" max="5908" width="4.140625" style="114" customWidth="1"/>
    <col min="5909" max="5910" width="3.140625" style="114"/>
    <col min="5911" max="5911" width="12.5703125" style="114" bestFit="1" customWidth="1"/>
    <col min="5912" max="5917" width="3.140625" style="114"/>
    <col min="5918" max="5918" width="13.5703125" style="114" bestFit="1" customWidth="1"/>
    <col min="5919" max="5919" width="11" style="114" bestFit="1" customWidth="1"/>
    <col min="5920" max="6144" width="3.140625" style="114"/>
    <col min="6145" max="6145" width="2.85546875" style="114" customWidth="1"/>
    <col min="6146" max="6147" width="2.5703125" style="114" customWidth="1"/>
    <col min="6148" max="6148" width="3.42578125" style="114" customWidth="1"/>
    <col min="6149" max="6149" width="3" style="114" customWidth="1"/>
    <col min="6150" max="6150" width="9.140625" style="114" customWidth="1"/>
    <col min="6151" max="6151" width="2" style="114" customWidth="1"/>
    <col min="6152" max="6152" width="18.42578125" style="114" customWidth="1"/>
    <col min="6153" max="6153" width="3.7109375" style="114" customWidth="1"/>
    <col min="6154" max="6154" width="3" style="114" customWidth="1"/>
    <col min="6155" max="6155" width="3.42578125" style="114" bestFit="1" customWidth="1"/>
    <col min="6156" max="6156" width="3.28515625" style="114" customWidth="1"/>
    <col min="6157" max="6157" width="3.5703125" style="114" customWidth="1"/>
    <col min="6158" max="6158" width="3.42578125" style="114" customWidth="1"/>
    <col min="6159" max="6159" width="5.140625" style="114" customWidth="1"/>
    <col min="6160" max="6160" width="7.85546875" style="114" customWidth="1"/>
    <col min="6161" max="6161" width="4.85546875" style="114" customWidth="1"/>
    <col min="6162" max="6162" width="11" style="114" customWidth="1"/>
    <col min="6163" max="6163" width="8.28515625" style="114" customWidth="1"/>
    <col min="6164" max="6164" width="4.140625" style="114" customWidth="1"/>
    <col min="6165" max="6166" width="3.140625" style="114"/>
    <col min="6167" max="6167" width="12.5703125" style="114" bestFit="1" customWidth="1"/>
    <col min="6168" max="6173" width="3.140625" style="114"/>
    <col min="6174" max="6174" width="13.5703125" style="114" bestFit="1" customWidth="1"/>
    <col min="6175" max="6175" width="11" style="114" bestFit="1" customWidth="1"/>
    <col min="6176" max="6400" width="3.140625" style="114"/>
    <col min="6401" max="6401" width="2.85546875" style="114" customWidth="1"/>
    <col min="6402" max="6403" width="2.5703125" style="114" customWidth="1"/>
    <col min="6404" max="6404" width="3.42578125" style="114" customWidth="1"/>
    <col min="6405" max="6405" width="3" style="114" customWidth="1"/>
    <col min="6406" max="6406" width="9.140625" style="114" customWidth="1"/>
    <col min="6407" max="6407" width="2" style="114" customWidth="1"/>
    <col min="6408" max="6408" width="18.42578125" style="114" customWidth="1"/>
    <col min="6409" max="6409" width="3.7109375" style="114" customWidth="1"/>
    <col min="6410" max="6410" width="3" style="114" customWidth="1"/>
    <col min="6411" max="6411" width="3.42578125" style="114" bestFit="1" customWidth="1"/>
    <col min="6412" max="6412" width="3.28515625" style="114" customWidth="1"/>
    <col min="6413" max="6413" width="3.5703125" style="114" customWidth="1"/>
    <col min="6414" max="6414" width="3.42578125" style="114" customWidth="1"/>
    <col min="6415" max="6415" width="5.140625" style="114" customWidth="1"/>
    <col min="6416" max="6416" width="7.85546875" style="114" customWidth="1"/>
    <col min="6417" max="6417" width="4.85546875" style="114" customWidth="1"/>
    <col min="6418" max="6418" width="11" style="114" customWidth="1"/>
    <col min="6419" max="6419" width="8.28515625" style="114" customWidth="1"/>
    <col min="6420" max="6420" width="4.140625" style="114" customWidth="1"/>
    <col min="6421" max="6422" width="3.140625" style="114"/>
    <col min="6423" max="6423" width="12.5703125" style="114" bestFit="1" customWidth="1"/>
    <col min="6424" max="6429" width="3.140625" style="114"/>
    <col min="6430" max="6430" width="13.5703125" style="114" bestFit="1" customWidth="1"/>
    <col min="6431" max="6431" width="11" style="114" bestFit="1" customWidth="1"/>
    <col min="6432" max="6656" width="3.140625" style="114"/>
    <col min="6657" max="6657" width="2.85546875" style="114" customWidth="1"/>
    <col min="6658" max="6659" width="2.5703125" style="114" customWidth="1"/>
    <col min="6660" max="6660" width="3.42578125" style="114" customWidth="1"/>
    <col min="6661" max="6661" width="3" style="114" customWidth="1"/>
    <col min="6662" max="6662" width="9.140625" style="114" customWidth="1"/>
    <col min="6663" max="6663" width="2" style="114" customWidth="1"/>
    <col min="6664" max="6664" width="18.42578125" style="114" customWidth="1"/>
    <col min="6665" max="6665" width="3.7109375" style="114" customWidth="1"/>
    <col min="6666" max="6666" width="3" style="114" customWidth="1"/>
    <col min="6667" max="6667" width="3.42578125" style="114" bestFit="1" customWidth="1"/>
    <col min="6668" max="6668" width="3.28515625" style="114" customWidth="1"/>
    <col min="6669" max="6669" width="3.5703125" style="114" customWidth="1"/>
    <col min="6670" max="6670" width="3.42578125" style="114" customWidth="1"/>
    <col min="6671" max="6671" width="5.140625" style="114" customWidth="1"/>
    <col min="6672" max="6672" width="7.85546875" style="114" customWidth="1"/>
    <col min="6673" max="6673" width="4.85546875" style="114" customWidth="1"/>
    <col min="6674" max="6674" width="11" style="114" customWidth="1"/>
    <col min="6675" max="6675" width="8.28515625" style="114" customWidth="1"/>
    <col min="6676" max="6676" width="4.140625" style="114" customWidth="1"/>
    <col min="6677" max="6678" width="3.140625" style="114"/>
    <col min="6679" max="6679" width="12.5703125" style="114" bestFit="1" customWidth="1"/>
    <col min="6680" max="6685" width="3.140625" style="114"/>
    <col min="6686" max="6686" width="13.5703125" style="114" bestFit="1" customWidth="1"/>
    <col min="6687" max="6687" width="11" style="114" bestFit="1" customWidth="1"/>
    <col min="6688" max="6912" width="3.140625" style="114"/>
    <col min="6913" max="6913" width="2.85546875" style="114" customWidth="1"/>
    <col min="6914" max="6915" width="2.5703125" style="114" customWidth="1"/>
    <col min="6916" max="6916" width="3.42578125" style="114" customWidth="1"/>
    <col min="6917" max="6917" width="3" style="114" customWidth="1"/>
    <col min="6918" max="6918" width="9.140625" style="114" customWidth="1"/>
    <col min="6919" max="6919" width="2" style="114" customWidth="1"/>
    <col min="6920" max="6920" width="18.42578125" style="114" customWidth="1"/>
    <col min="6921" max="6921" width="3.7109375" style="114" customWidth="1"/>
    <col min="6922" max="6922" width="3" style="114" customWidth="1"/>
    <col min="6923" max="6923" width="3.42578125" style="114" bestFit="1" customWidth="1"/>
    <col min="6924" max="6924" width="3.28515625" style="114" customWidth="1"/>
    <col min="6925" max="6925" width="3.5703125" style="114" customWidth="1"/>
    <col min="6926" max="6926" width="3.42578125" style="114" customWidth="1"/>
    <col min="6927" max="6927" width="5.140625" style="114" customWidth="1"/>
    <col min="6928" max="6928" width="7.85546875" style="114" customWidth="1"/>
    <col min="6929" max="6929" width="4.85546875" style="114" customWidth="1"/>
    <col min="6930" max="6930" width="11" style="114" customWidth="1"/>
    <col min="6931" max="6931" width="8.28515625" style="114" customWidth="1"/>
    <col min="6932" max="6932" width="4.140625" style="114" customWidth="1"/>
    <col min="6933" max="6934" width="3.140625" style="114"/>
    <col min="6935" max="6935" width="12.5703125" style="114" bestFit="1" customWidth="1"/>
    <col min="6936" max="6941" width="3.140625" style="114"/>
    <col min="6942" max="6942" width="13.5703125" style="114" bestFit="1" customWidth="1"/>
    <col min="6943" max="6943" width="11" style="114" bestFit="1" customWidth="1"/>
    <col min="6944" max="7168" width="3.140625" style="114"/>
    <col min="7169" max="7169" width="2.85546875" style="114" customWidth="1"/>
    <col min="7170" max="7171" width="2.5703125" style="114" customWidth="1"/>
    <col min="7172" max="7172" width="3.42578125" style="114" customWidth="1"/>
    <col min="7173" max="7173" width="3" style="114" customWidth="1"/>
    <col min="7174" max="7174" width="9.140625" style="114" customWidth="1"/>
    <col min="7175" max="7175" width="2" style="114" customWidth="1"/>
    <col min="7176" max="7176" width="18.42578125" style="114" customWidth="1"/>
    <col min="7177" max="7177" width="3.7109375" style="114" customWidth="1"/>
    <col min="7178" max="7178" width="3" style="114" customWidth="1"/>
    <col min="7179" max="7179" width="3.42578125" style="114" bestFit="1" customWidth="1"/>
    <col min="7180" max="7180" width="3.28515625" style="114" customWidth="1"/>
    <col min="7181" max="7181" width="3.5703125" style="114" customWidth="1"/>
    <col min="7182" max="7182" width="3.42578125" style="114" customWidth="1"/>
    <col min="7183" max="7183" width="5.140625" style="114" customWidth="1"/>
    <col min="7184" max="7184" width="7.85546875" style="114" customWidth="1"/>
    <col min="7185" max="7185" width="4.85546875" style="114" customWidth="1"/>
    <col min="7186" max="7186" width="11" style="114" customWidth="1"/>
    <col min="7187" max="7187" width="8.28515625" style="114" customWidth="1"/>
    <col min="7188" max="7188" width="4.140625" style="114" customWidth="1"/>
    <col min="7189" max="7190" width="3.140625" style="114"/>
    <col min="7191" max="7191" width="12.5703125" style="114" bestFit="1" customWidth="1"/>
    <col min="7192" max="7197" width="3.140625" style="114"/>
    <col min="7198" max="7198" width="13.5703125" style="114" bestFit="1" customWidth="1"/>
    <col min="7199" max="7199" width="11" style="114" bestFit="1" customWidth="1"/>
    <col min="7200" max="7424" width="3.140625" style="114"/>
    <col min="7425" max="7425" width="2.85546875" style="114" customWidth="1"/>
    <col min="7426" max="7427" width="2.5703125" style="114" customWidth="1"/>
    <col min="7428" max="7428" width="3.42578125" style="114" customWidth="1"/>
    <col min="7429" max="7429" width="3" style="114" customWidth="1"/>
    <col min="7430" max="7430" width="9.140625" style="114" customWidth="1"/>
    <col min="7431" max="7431" width="2" style="114" customWidth="1"/>
    <col min="7432" max="7432" width="18.42578125" style="114" customWidth="1"/>
    <col min="7433" max="7433" width="3.7109375" style="114" customWidth="1"/>
    <col min="7434" max="7434" width="3" style="114" customWidth="1"/>
    <col min="7435" max="7435" width="3.42578125" style="114" bestFit="1" customWidth="1"/>
    <col min="7436" max="7436" width="3.28515625" style="114" customWidth="1"/>
    <col min="7437" max="7437" width="3.5703125" style="114" customWidth="1"/>
    <col min="7438" max="7438" width="3.42578125" style="114" customWidth="1"/>
    <col min="7439" max="7439" width="5.140625" style="114" customWidth="1"/>
    <col min="7440" max="7440" width="7.85546875" style="114" customWidth="1"/>
    <col min="7441" max="7441" width="4.85546875" style="114" customWidth="1"/>
    <col min="7442" max="7442" width="11" style="114" customWidth="1"/>
    <col min="7443" max="7443" width="8.28515625" style="114" customWidth="1"/>
    <col min="7444" max="7444" width="4.140625" style="114" customWidth="1"/>
    <col min="7445" max="7446" width="3.140625" style="114"/>
    <col min="7447" max="7447" width="12.5703125" style="114" bestFit="1" customWidth="1"/>
    <col min="7448" max="7453" width="3.140625" style="114"/>
    <col min="7454" max="7454" width="13.5703125" style="114" bestFit="1" customWidth="1"/>
    <col min="7455" max="7455" width="11" style="114" bestFit="1" customWidth="1"/>
    <col min="7456" max="7680" width="3.140625" style="114"/>
    <col min="7681" max="7681" width="2.85546875" style="114" customWidth="1"/>
    <col min="7682" max="7683" width="2.5703125" style="114" customWidth="1"/>
    <col min="7684" max="7684" width="3.42578125" style="114" customWidth="1"/>
    <col min="7685" max="7685" width="3" style="114" customWidth="1"/>
    <col min="7686" max="7686" width="9.140625" style="114" customWidth="1"/>
    <col min="7687" max="7687" width="2" style="114" customWidth="1"/>
    <col min="7688" max="7688" width="18.42578125" style="114" customWidth="1"/>
    <col min="7689" max="7689" width="3.7109375" style="114" customWidth="1"/>
    <col min="7690" max="7690" width="3" style="114" customWidth="1"/>
    <col min="7691" max="7691" width="3.42578125" style="114" bestFit="1" customWidth="1"/>
    <col min="7692" max="7692" width="3.28515625" style="114" customWidth="1"/>
    <col min="7693" max="7693" width="3.5703125" style="114" customWidth="1"/>
    <col min="7694" max="7694" width="3.42578125" style="114" customWidth="1"/>
    <col min="7695" max="7695" width="5.140625" style="114" customWidth="1"/>
    <col min="7696" max="7696" width="7.85546875" style="114" customWidth="1"/>
    <col min="7697" max="7697" width="4.85546875" style="114" customWidth="1"/>
    <col min="7698" max="7698" width="11" style="114" customWidth="1"/>
    <col min="7699" max="7699" width="8.28515625" style="114" customWidth="1"/>
    <col min="7700" max="7700" width="4.140625" style="114" customWidth="1"/>
    <col min="7701" max="7702" width="3.140625" style="114"/>
    <col min="7703" max="7703" width="12.5703125" style="114" bestFit="1" customWidth="1"/>
    <col min="7704" max="7709" width="3.140625" style="114"/>
    <col min="7710" max="7710" width="13.5703125" style="114" bestFit="1" customWidth="1"/>
    <col min="7711" max="7711" width="11" style="114" bestFit="1" customWidth="1"/>
    <col min="7712" max="7936" width="3.140625" style="114"/>
    <col min="7937" max="7937" width="2.85546875" style="114" customWidth="1"/>
    <col min="7938" max="7939" width="2.5703125" style="114" customWidth="1"/>
    <col min="7940" max="7940" width="3.42578125" style="114" customWidth="1"/>
    <col min="7941" max="7941" width="3" style="114" customWidth="1"/>
    <col min="7942" max="7942" width="9.140625" style="114" customWidth="1"/>
    <col min="7943" max="7943" width="2" style="114" customWidth="1"/>
    <col min="7944" max="7944" width="18.42578125" style="114" customWidth="1"/>
    <col min="7945" max="7945" width="3.7109375" style="114" customWidth="1"/>
    <col min="7946" max="7946" width="3" style="114" customWidth="1"/>
    <col min="7947" max="7947" width="3.42578125" style="114" bestFit="1" customWidth="1"/>
    <col min="7948" max="7948" width="3.28515625" style="114" customWidth="1"/>
    <col min="7949" max="7949" width="3.5703125" style="114" customWidth="1"/>
    <col min="7950" max="7950" width="3.42578125" style="114" customWidth="1"/>
    <col min="7951" max="7951" width="5.140625" style="114" customWidth="1"/>
    <col min="7952" max="7952" width="7.85546875" style="114" customWidth="1"/>
    <col min="7953" max="7953" width="4.85546875" style="114" customWidth="1"/>
    <col min="7954" max="7954" width="11" style="114" customWidth="1"/>
    <col min="7955" max="7955" width="8.28515625" style="114" customWidth="1"/>
    <col min="7956" max="7956" width="4.140625" style="114" customWidth="1"/>
    <col min="7957" max="7958" width="3.140625" style="114"/>
    <col min="7959" max="7959" width="12.5703125" style="114" bestFit="1" customWidth="1"/>
    <col min="7960" max="7965" width="3.140625" style="114"/>
    <col min="7966" max="7966" width="13.5703125" style="114" bestFit="1" customWidth="1"/>
    <col min="7967" max="7967" width="11" style="114" bestFit="1" customWidth="1"/>
    <col min="7968" max="8192" width="3.140625" style="114"/>
    <col min="8193" max="8193" width="2.85546875" style="114" customWidth="1"/>
    <col min="8194" max="8195" width="2.5703125" style="114" customWidth="1"/>
    <col min="8196" max="8196" width="3.42578125" style="114" customWidth="1"/>
    <col min="8197" max="8197" width="3" style="114" customWidth="1"/>
    <col min="8198" max="8198" width="9.140625" style="114" customWidth="1"/>
    <col min="8199" max="8199" width="2" style="114" customWidth="1"/>
    <col min="8200" max="8200" width="18.42578125" style="114" customWidth="1"/>
    <col min="8201" max="8201" width="3.7109375" style="114" customWidth="1"/>
    <col min="8202" max="8202" width="3" style="114" customWidth="1"/>
    <col min="8203" max="8203" width="3.42578125" style="114" bestFit="1" customWidth="1"/>
    <col min="8204" max="8204" width="3.28515625" style="114" customWidth="1"/>
    <col min="8205" max="8205" width="3.5703125" style="114" customWidth="1"/>
    <col min="8206" max="8206" width="3.42578125" style="114" customWidth="1"/>
    <col min="8207" max="8207" width="5.140625" style="114" customWidth="1"/>
    <col min="8208" max="8208" width="7.85546875" style="114" customWidth="1"/>
    <col min="8209" max="8209" width="4.85546875" style="114" customWidth="1"/>
    <col min="8210" max="8210" width="11" style="114" customWidth="1"/>
    <col min="8211" max="8211" width="8.28515625" style="114" customWidth="1"/>
    <col min="8212" max="8212" width="4.140625" style="114" customWidth="1"/>
    <col min="8213" max="8214" width="3.140625" style="114"/>
    <col min="8215" max="8215" width="12.5703125" style="114" bestFit="1" customWidth="1"/>
    <col min="8216" max="8221" width="3.140625" style="114"/>
    <col min="8222" max="8222" width="13.5703125" style="114" bestFit="1" customWidth="1"/>
    <col min="8223" max="8223" width="11" style="114" bestFit="1" customWidth="1"/>
    <col min="8224" max="8448" width="3.140625" style="114"/>
    <col min="8449" max="8449" width="2.85546875" style="114" customWidth="1"/>
    <col min="8450" max="8451" width="2.5703125" style="114" customWidth="1"/>
    <col min="8452" max="8452" width="3.42578125" style="114" customWidth="1"/>
    <col min="8453" max="8453" width="3" style="114" customWidth="1"/>
    <col min="8454" max="8454" width="9.140625" style="114" customWidth="1"/>
    <col min="8455" max="8455" width="2" style="114" customWidth="1"/>
    <col min="8456" max="8456" width="18.42578125" style="114" customWidth="1"/>
    <col min="8457" max="8457" width="3.7109375" style="114" customWidth="1"/>
    <col min="8458" max="8458" width="3" style="114" customWidth="1"/>
    <col min="8459" max="8459" width="3.42578125" style="114" bestFit="1" customWidth="1"/>
    <col min="8460" max="8460" width="3.28515625" style="114" customWidth="1"/>
    <col min="8461" max="8461" width="3.5703125" style="114" customWidth="1"/>
    <col min="8462" max="8462" width="3.42578125" style="114" customWidth="1"/>
    <col min="8463" max="8463" width="5.140625" style="114" customWidth="1"/>
    <col min="8464" max="8464" width="7.85546875" style="114" customWidth="1"/>
    <col min="8465" max="8465" width="4.85546875" style="114" customWidth="1"/>
    <col min="8466" max="8466" width="11" style="114" customWidth="1"/>
    <col min="8467" max="8467" width="8.28515625" style="114" customWidth="1"/>
    <col min="8468" max="8468" width="4.140625" style="114" customWidth="1"/>
    <col min="8469" max="8470" width="3.140625" style="114"/>
    <col min="8471" max="8471" width="12.5703125" style="114" bestFit="1" customWidth="1"/>
    <col min="8472" max="8477" width="3.140625" style="114"/>
    <col min="8478" max="8478" width="13.5703125" style="114" bestFit="1" customWidth="1"/>
    <col min="8479" max="8479" width="11" style="114" bestFit="1" customWidth="1"/>
    <col min="8480" max="8704" width="3.140625" style="114"/>
    <col min="8705" max="8705" width="2.85546875" style="114" customWidth="1"/>
    <col min="8706" max="8707" width="2.5703125" style="114" customWidth="1"/>
    <col min="8708" max="8708" width="3.42578125" style="114" customWidth="1"/>
    <col min="8709" max="8709" width="3" style="114" customWidth="1"/>
    <col min="8710" max="8710" width="9.140625" style="114" customWidth="1"/>
    <col min="8711" max="8711" width="2" style="114" customWidth="1"/>
    <col min="8712" max="8712" width="18.42578125" style="114" customWidth="1"/>
    <col min="8713" max="8713" width="3.7109375" style="114" customWidth="1"/>
    <col min="8714" max="8714" width="3" style="114" customWidth="1"/>
    <col min="8715" max="8715" width="3.42578125" style="114" bestFit="1" customWidth="1"/>
    <col min="8716" max="8716" width="3.28515625" style="114" customWidth="1"/>
    <col min="8717" max="8717" width="3.5703125" style="114" customWidth="1"/>
    <col min="8718" max="8718" width="3.42578125" style="114" customWidth="1"/>
    <col min="8719" max="8719" width="5.140625" style="114" customWidth="1"/>
    <col min="8720" max="8720" width="7.85546875" style="114" customWidth="1"/>
    <col min="8721" max="8721" width="4.85546875" style="114" customWidth="1"/>
    <col min="8722" max="8722" width="11" style="114" customWidth="1"/>
    <col min="8723" max="8723" width="8.28515625" style="114" customWidth="1"/>
    <col min="8724" max="8724" width="4.140625" style="114" customWidth="1"/>
    <col min="8725" max="8726" width="3.140625" style="114"/>
    <col min="8727" max="8727" width="12.5703125" style="114" bestFit="1" customWidth="1"/>
    <col min="8728" max="8733" width="3.140625" style="114"/>
    <col min="8734" max="8734" width="13.5703125" style="114" bestFit="1" customWidth="1"/>
    <col min="8735" max="8735" width="11" style="114" bestFit="1" customWidth="1"/>
    <col min="8736" max="8960" width="3.140625" style="114"/>
    <col min="8961" max="8961" width="2.85546875" style="114" customWidth="1"/>
    <col min="8962" max="8963" width="2.5703125" style="114" customWidth="1"/>
    <col min="8964" max="8964" width="3.42578125" style="114" customWidth="1"/>
    <col min="8965" max="8965" width="3" style="114" customWidth="1"/>
    <col min="8966" max="8966" width="9.140625" style="114" customWidth="1"/>
    <col min="8967" max="8967" width="2" style="114" customWidth="1"/>
    <col min="8968" max="8968" width="18.42578125" style="114" customWidth="1"/>
    <col min="8969" max="8969" width="3.7109375" style="114" customWidth="1"/>
    <col min="8970" max="8970" width="3" style="114" customWidth="1"/>
    <col min="8971" max="8971" width="3.42578125" style="114" bestFit="1" customWidth="1"/>
    <col min="8972" max="8972" width="3.28515625" style="114" customWidth="1"/>
    <col min="8973" max="8973" width="3.5703125" style="114" customWidth="1"/>
    <col min="8974" max="8974" width="3.42578125" style="114" customWidth="1"/>
    <col min="8975" max="8975" width="5.140625" style="114" customWidth="1"/>
    <col min="8976" max="8976" width="7.85546875" style="114" customWidth="1"/>
    <col min="8977" max="8977" width="4.85546875" style="114" customWidth="1"/>
    <col min="8978" max="8978" width="11" style="114" customWidth="1"/>
    <col min="8979" max="8979" width="8.28515625" style="114" customWidth="1"/>
    <col min="8980" max="8980" width="4.140625" style="114" customWidth="1"/>
    <col min="8981" max="8982" width="3.140625" style="114"/>
    <col min="8983" max="8983" width="12.5703125" style="114" bestFit="1" customWidth="1"/>
    <col min="8984" max="8989" width="3.140625" style="114"/>
    <col min="8990" max="8990" width="13.5703125" style="114" bestFit="1" customWidth="1"/>
    <col min="8991" max="8991" width="11" style="114" bestFit="1" customWidth="1"/>
    <col min="8992" max="9216" width="3.140625" style="114"/>
    <col min="9217" max="9217" width="2.85546875" style="114" customWidth="1"/>
    <col min="9218" max="9219" width="2.5703125" style="114" customWidth="1"/>
    <col min="9220" max="9220" width="3.42578125" style="114" customWidth="1"/>
    <col min="9221" max="9221" width="3" style="114" customWidth="1"/>
    <col min="9222" max="9222" width="9.140625" style="114" customWidth="1"/>
    <col min="9223" max="9223" width="2" style="114" customWidth="1"/>
    <col min="9224" max="9224" width="18.42578125" style="114" customWidth="1"/>
    <col min="9225" max="9225" width="3.7109375" style="114" customWidth="1"/>
    <col min="9226" max="9226" width="3" style="114" customWidth="1"/>
    <col min="9227" max="9227" width="3.42578125" style="114" bestFit="1" customWidth="1"/>
    <col min="9228" max="9228" width="3.28515625" style="114" customWidth="1"/>
    <col min="9229" max="9229" width="3.5703125" style="114" customWidth="1"/>
    <col min="9230" max="9230" width="3.42578125" style="114" customWidth="1"/>
    <col min="9231" max="9231" width="5.140625" style="114" customWidth="1"/>
    <col min="9232" max="9232" width="7.85546875" style="114" customWidth="1"/>
    <col min="9233" max="9233" width="4.85546875" style="114" customWidth="1"/>
    <col min="9234" max="9234" width="11" style="114" customWidth="1"/>
    <col min="9235" max="9235" width="8.28515625" style="114" customWidth="1"/>
    <col min="9236" max="9236" width="4.140625" style="114" customWidth="1"/>
    <col min="9237" max="9238" width="3.140625" style="114"/>
    <col min="9239" max="9239" width="12.5703125" style="114" bestFit="1" customWidth="1"/>
    <col min="9240" max="9245" width="3.140625" style="114"/>
    <col min="9246" max="9246" width="13.5703125" style="114" bestFit="1" customWidth="1"/>
    <col min="9247" max="9247" width="11" style="114" bestFit="1" customWidth="1"/>
    <col min="9248" max="9472" width="3.140625" style="114"/>
    <col min="9473" max="9473" width="2.85546875" style="114" customWidth="1"/>
    <col min="9474" max="9475" width="2.5703125" style="114" customWidth="1"/>
    <col min="9476" max="9476" width="3.42578125" style="114" customWidth="1"/>
    <col min="9477" max="9477" width="3" style="114" customWidth="1"/>
    <col min="9478" max="9478" width="9.140625" style="114" customWidth="1"/>
    <col min="9479" max="9479" width="2" style="114" customWidth="1"/>
    <col min="9480" max="9480" width="18.42578125" style="114" customWidth="1"/>
    <col min="9481" max="9481" width="3.7109375" style="114" customWidth="1"/>
    <col min="9482" max="9482" width="3" style="114" customWidth="1"/>
    <col min="9483" max="9483" width="3.42578125" style="114" bestFit="1" customWidth="1"/>
    <col min="9484" max="9484" width="3.28515625" style="114" customWidth="1"/>
    <col min="9485" max="9485" width="3.5703125" style="114" customWidth="1"/>
    <col min="9486" max="9486" width="3.42578125" style="114" customWidth="1"/>
    <col min="9487" max="9487" width="5.140625" style="114" customWidth="1"/>
    <col min="9488" max="9488" width="7.85546875" style="114" customWidth="1"/>
    <col min="9489" max="9489" width="4.85546875" style="114" customWidth="1"/>
    <col min="9490" max="9490" width="11" style="114" customWidth="1"/>
    <col min="9491" max="9491" width="8.28515625" style="114" customWidth="1"/>
    <col min="9492" max="9492" width="4.140625" style="114" customWidth="1"/>
    <col min="9493" max="9494" width="3.140625" style="114"/>
    <col min="9495" max="9495" width="12.5703125" style="114" bestFit="1" customWidth="1"/>
    <col min="9496" max="9501" width="3.140625" style="114"/>
    <col min="9502" max="9502" width="13.5703125" style="114" bestFit="1" customWidth="1"/>
    <col min="9503" max="9503" width="11" style="114" bestFit="1" customWidth="1"/>
    <col min="9504" max="9728" width="3.140625" style="114"/>
    <col min="9729" max="9729" width="2.85546875" style="114" customWidth="1"/>
    <col min="9730" max="9731" width="2.5703125" style="114" customWidth="1"/>
    <col min="9732" max="9732" width="3.42578125" style="114" customWidth="1"/>
    <col min="9733" max="9733" width="3" style="114" customWidth="1"/>
    <col min="9734" max="9734" width="9.140625" style="114" customWidth="1"/>
    <col min="9735" max="9735" width="2" style="114" customWidth="1"/>
    <col min="9736" max="9736" width="18.42578125" style="114" customWidth="1"/>
    <col min="9737" max="9737" width="3.7109375" style="114" customWidth="1"/>
    <col min="9738" max="9738" width="3" style="114" customWidth="1"/>
    <col min="9739" max="9739" width="3.42578125" style="114" bestFit="1" customWidth="1"/>
    <col min="9740" max="9740" width="3.28515625" style="114" customWidth="1"/>
    <col min="9741" max="9741" width="3.5703125" style="114" customWidth="1"/>
    <col min="9742" max="9742" width="3.42578125" style="114" customWidth="1"/>
    <col min="9743" max="9743" width="5.140625" style="114" customWidth="1"/>
    <col min="9744" max="9744" width="7.85546875" style="114" customWidth="1"/>
    <col min="9745" max="9745" width="4.85546875" style="114" customWidth="1"/>
    <col min="9746" max="9746" width="11" style="114" customWidth="1"/>
    <col min="9747" max="9747" width="8.28515625" style="114" customWidth="1"/>
    <col min="9748" max="9748" width="4.140625" style="114" customWidth="1"/>
    <col min="9749" max="9750" width="3.140625" style="114"/>
    <col min="9751" max="9751" width="12.5703125" style="114" bestFit="1" customWidth="1"/>
    <col min="9752" max="9757" width="3.140625" style="114"/>
    <col min="9758" max="9758" width="13.5703125" style="114" bestFit="1" customWidth="1"/>
    <col min="9759" max="9759" width="11" style="114" bestFit="1" customWidth="1"/>
    <col min="9760" max="9984" width="3.140625" style="114"/>
    <col min="9985" max="9985" width="2.85546875" style="114" customWidth="1"/>
    <col min="9986" max="9987" width="2.5703125" style="114" customWidth="1"/>
    <col min="9988" max="9988" width="3.42578125" style="114" customWidth="1"/>
    <col min="9989" max="9989" width="3" style="114" customWidth="1"/>
    <col min="9990" max="9990" width="9.140625" style="114" customWidth="1"/>
    <col min="9991" max="9991" width="2" style="114" customWidth="1"/>
    <col min="9992" max="9992" width="18.42578125" style="114" customWidth="1"/>
    <col min="9993" max="9993" width="3.7109375" style="114" customWidth="1"/>
    <col min="9994" max="9994" width="3" style="114" customWidth="1"/>
    <col min="9995" max="9995" width="3.42578125" style="114" bestFit="1" customWidth="1"/>
    <col min="9996" max="9996" width="3.28515625" style="114" customWidth="1"/>
    <col min="9997" max="9997" width="3.5703125" style="114" customWidth="1"/>
    <col min="9998" max="9998" width="3.42578125" style="114" customWidth="1"/>
    <col min="9999" max="9999" width="5.140625" style="114" customWidth="1"/>
    <col min="10000" max="10000" width="7.85546875" style="114" customWidth="1"/>
    <col min="10001" max="10001" width="4.85546875" style="114" customWidth="1"/>
    <col min="10002" max="10002" width="11" style="114" customWidth="1"/>
    <col min="10003" max="10003" width="8.28515625" style="114" customWidth="1"/>
    <col min="10004" max="10004" width="4.140625" style="114" customWidth="1"/>
    <col min="10005" max="10006" width="3.140625" style="114"/>
    <col min="10007" max="10007" width="12.5703125" style="114" bestFit="1" customWidth="1"/>
    <col min="10008" max="10013" width="3.140625" style="114"/>
    <col min="10014" max="10014" width="13.5703125" style="114" bestFit="1" customWidth="1"/>
    <col min="10015" max="10015" width="11" style="114" bestFit="1" customWidth="1"/>
    <col min="10016" max="10240" width="3.140625" style="114"/>
    <col min="10241" max="10241" width="2.85546875" style="114" customWidth="1"/>
    <col min="10242" max="10243" width="2.5703125" style="114" customWidth="1"/>
    <col min="10244" max="10244" width="3.42578125" style="114" customWidth="1"/>
    <col min="10245" max="10245" width="3" style="114" customWidth="1"/>
    <col min="10246" max="10246" width="9.140625" style="114" customWidth="1"/>
    <col min="10247" max="10247" width="2" style="114" customWidth="1"/>
    <col min="10248" max="10248" width="18.42578125" style="114" customWidth="1"/>
    <col min="10249" max="10249" width="3.7109375" style="114" customWidth="1"/>
    <col min="10250" max="10250" width="3" style="114" customWidth="1"/>
    <col min="10251" max="10251" width="3.42578125" style="114" bestFit="1" customWidth="1"/>
    <col min="10252" max="10252" width="3.28515625" style="114" customWidth="1"/>
    <col min="10253" max="10253" width="3.5703125" style="114" customWidth="1"/>
    <col min="10254" max="10254" width="3.42578125" style="114" customWidth="1"/>
    <col min="10255" max="10255" width="5.140625" style="114" customWidth="1"/>
    <col min="10256" max="10256" width="7.85546875" style="114" customWidth="1"/>
    <col min="10257" max="10257" width="4.85546875" style="114" customWidth="1"/>
    <col min="10258" max="10258" width="11" style="114" customWidth="1"/>
    <col min="10259" max="10259" width="8.28515625" style="114" customWidth="1"/>
    <col min="10260" max="10260" width="4.140625" style="114" customWidth="1"/>
    <col min="10261" max="10262" width="3.140625" style="114"/>
    <col min="10263" max="10263" width="12.5703125" style="114" bestFit="1" customWidth="1"/>
    <col min="10264" max="10269" width="3.140625" style="114"/>
    <col min="10270" max="10270" width="13.5703125" style="114" bestFit="1" customWidth="1"/>
    <col min="10271" max="10271" width="11" style="114" bestFit="1" customWidth="1"/>
    <col min="10272" max="10496" width="3.140625" style="114"/>
    <col min="10497" max="10497" width="2.85546875" style="114" customWidth="1"/>
    <col min="10498" max="10499" width="2.5703125" style="114" customWidth="1"/>
    <col min="10500" max="10500" width="3.42578125" style="114" customWidth="1"/>
    <col min="10501" max="10501" width="3" style="114" customWidth="1"/>
    <col min="10502" max="10502" width="9.140625" style="114" customWidth="1"/>
    <col min="10503" max="10503" width="2" style="114" customWidth="1"/>
    <col min="10504" max="10504" width="18.42578125" style="114" customWidth="1"/>
    <col min="10505" max="10505" width="3.7109375" style="114" customWidth="1"/>
    <col min="10506" max="10506" width="3" style="114" customWidth="1"/>
    <col min="10507" max="10507" width="3.42578125" style="114" bestFit="1" customWidth="1"/>
    <col min="10508" max="10508" width="3.28515625" style="114" customWidth="1"/>
    <col min="10509" max="10509" width="3.5703125" style="114" customWidth="1"/>
    <col min="10510" max="10510" width="3.42578125" style="114" customWidth="1"/>
    <col min="10511" max="10511" width="5.140625" style="114" customWidth="1"/>
    <col min="10512" max="10512" width="7.85546875" style="114" customWidth="1"/>
    <col min="10513" max="10513" width="4.85546875" style="114" customWidth="1"/>
    <col min="10514" max="10514" width="11" style="114" customWidth="1"/>
    <col min="10515" max="10515" width="8.28515625" style="114" customWidth="1"/>
    <col min="10516" max="10516" width="4.140625" style="114" customWidth="1"/>
    <col min="10517" max="10518" width="3.140625" style="114"/>
    <col min="10519" max="10519" width="12.5703125" style="114" bestFit="1" customWidth="1"/>
    <col min="10520" max="10525" width="3.140625" style="114"/>
    <col min="10526" max="10526" width="13.5703125" style="114" bestFit="1" customWidth="1"/>
    <col min="10527" max="10527" width="11" style="114" bestFit="1" customWidth="1"/>
    <col min="10528" max="10752" width="3.140625" style="114"/>
    <col min="10753" max="10753" width="2.85546875" style="114" customWidth="1"/>
    <col min="10754" max="10755" width="2.5703125" style="114" customWidth="1"/>
    <col min="10756" max="10756" width="3.42578125" style="114" customWidth="1"/>
    <col min="10757" max="10757" width="3" style="114" customWidth="1"/>
    <col min="10758" max="10758" width="9.140625" style="114" customWidth="1"/>
    <col min="10759" max="10759" width="2" style="114" customWidth="1"/>
    <col min="10760" max="10760" width="18.42578125" style="114" customWidth="1"/>
    <col min="10761" max="10761" width="3.7109375" style="114" customWidth="1"/>
    <col min="10762" max="10762" width="3" style="114" customWidth="1"/>
    <col min="10763" max="10763" width="3.42578125" style="114" bestFit="1" customWidth="1"/>
    <col min="10764" max="10764" width="3.28515625" style="114" customWidth="1"/>
    <col min="10765" max="10765" width="3.5703125" style="114" customWidth="1"/>
    <col min="10766" max="10766" width="3.42578125" style="114" customWidth="1"/>
    <col min="10767" max="10767" width="5.140625" style="114" customWidth="1"/>
    <col min="10768" max="10768" width="7.85546875" style="114" customWidth="1"/>
    <col min="10769" max="10769" width="4.85546875" style="114" customWidth="1"/>
    <col min="10770" max="10770" width="11" style="114" customWidth="1"/>
    <col min="10771" max="10771" width="8.28515625" style="114" customWidth="1"/>
    <col min="10772" max="10772" width="4.140625" style="114" customWidth="1"/>
    <col min="10773" max="10774" width="3.140625" style="114"/>
    <col min="10775" max="10775" width="12.5703125" style="114" bestFit="1" customWidth="1"/>
    <col min="10776" max="10781" width="3.140625" style="114"/>
    <col min="10782" max="10782" width="13.5703125" style="114" bestFit="1" customWidth="1"/>
    <col min="10783" max="10783" width="11" style="114" bestFit="1" customWidth="1"/>
    <col min="10784" max="11008" width="3.140625" style="114"/>
    <col min="11009" max="11009" width="2.85546875" style="114" customWidth="1"/>
    <col min="11010" max="11011" width="2.5703125" style="114" customWidth="1"/>
    <col min="11012" max="11012" width="3.42578125" style="114" customWidth="1"/>
    <col min="11013" max="11013" width="3" style="114" customWidth="1"/>
    <col min="11014" max="11014" width="9.140625" style="114" customWidth="1"/>
    <col min="11015" max="11015" width="2" style="114" customWidth="1"/>
    <col min="11016" max="11016" width="18.42578125" style="114" customWidth="1"/>
    <col min="11017" max="11017" width="3.7109375" style="114" customWidth="1"/>
    <col min="11018" max="11018" width="3" style="114" customWidth="1"/>
    <col min="11019" max="11019" width="3.42578125" style="114" bestFit="1" customWidth="1"/>
    <col min="11020" max="11020" width="3.28515625" style="114" customWidth="1"/>
    <col min="11021" max="11021" width="3.5703125" style="114" customWidth="1"/>
    <col min="11022" max="11022" width="3.42578125" style="114" customWidth="1"/>
    <col min="11023" max="11023" width="5.140625" style="114" customWidth="1"/>
    <col min="11024" max="11024" width="7.85546875" style="114" customWidth="1"/>
    <col min="11025" max="11025" width="4.85546875" style="114" customWidth="1"/>
    <col min="11026" max="11026" width="11" style="114" customWidth="1"/>
    <col min="11027" max="11027" width="8.28515625" style="114" customWidth="1"/>
    <col min="11028" max="11028" width="4.140625" style="114" customWidth="1"/>
    <col min="11029" max="11030" width="3.140625" style="114"/>
    <col min="11031" max="11031" width="12.5703125" style="114" bestFit="1" customWidth="1"/>
    <col min="11032" max="11037" width="3.140625" style="114"/>
    <col min="11038" max="11038" width="13.5703125" style="114" bestFit="1" customWidth="1"/>
    <col min="11039" max="11039" width="11" style="114" bestFit="1" customWidth="1"/>
    <col min="11040" max="11264" width="3.140625" style="114"/>
    <col min="11265" max="11265" width="2.85546875" style="114" customWidth="1"/>
    <col min="11266" max="11267" width="2.5703125" style="114" customWidth="1"/>
    <col min="11268" max="11268" width="3.42578125" style="114" customWidth="1"/>
    <col min="11269" max="11269" width="3" style="114" customWidth="1"/>
    <col min="11270" max="11270" width="9.140625" style="114" customWidth="1"/>
    <col min="11271" max="11271" width="2" style="114" customWidth="1"/>
    <col min="11272" max="11272" width="18.42578125" style="114" customWidth="1"/>
    <col min="11273" max="11273" width="3.7109375" style="114" customWidth="1"/>
    <col min="11274" max="11274" width="3" style="114" customWidth="1"/>
    <col min="11275" max="11275" width="3.42578125" style="114" bestFit="1" customWidth="1"/>
    <col min="11276" max="11276" width="3.28515625" style="114" customWidth="1"/>
    <col min="11277" max="11277" width="3.5703125" style="114" customWidth="1"/>
    <col min="11278" max="11278" width="3.42578125" style="114" customWidth="1"/>
    <col min="11279" max="11279" width="5.140625" style="114" customWidth="1"/>
    <col min="11280" max="11280" width="7.85546875" style="114" customWidth="1"/>
    <col min="11281" max="11281" width="4.85546875" style="114" customWidth="1"/>
    <col min="11282" max="11282" width="11" style="114" customWidth="1"/>
    <col min="11283" max="11283" width="8.28515625" style="114" customWidth="1"/>
    <col min="11284" max="11284" width="4.140625" style="114" customWidth="1"/>
    <col min="11285" max="11286" width="3.140625" style="114"/>
    <col min="11287" max="11287" width="12.5703125" style="114" bestFit="1" customWidth="1"/>
    <col min="11288" max="11293" width="3.140625" style="114"/>
    <col min="11294" max="11294" width="13.5703125" style="114" bestFit="1" customWidth="1"/>
    <col min="11295" max="11295" width="11" style="114" bestFit="1" customWidth="1"/>
    <col min="11296" max="11520" width="3.140625" style="114"/>
    <col min="11521" max="11521" width="2.85546875" style="114" customWidth="1"/>
    <col min="11522" max="11523" width="2.5703125" style="114" customWidth="1"/>
    <col min="11524" max="11524" width="3.42578125" style="114" customWidth="1"/>
    <col min="11525" max="11525" width="3" style="114" customWidth="1"/>
    <col min="11526" max="11526" width="9.140625" style="114" customWidth="1"/>
    <col min="11527" max="11527" width="2" style="114" customWidth="1"/>
    <col min="11528" max="11528" width="18.42578125" style="114" customWidth="1"/>
    <col min="11529" max="11529" width="3.7109375" style="114" customWidth="1"/>
    <col min="11530" max="11530" width="3" style="114" customWidth="1"/>
    <col min="11531" max="11531" width="3.42578125" style="114" bestFit="1" customWidth="1"/>
    <col min="11532" max="11532" width="3.28515625" style="114" customWidth="1"/>
    <col min="11533" max="11533" width="3.5703125" style="114" customWidth="1"/>
    <col min="11534" max="11534" width="3.42578125" style="114" customWidth="1"/>
    <col min="11535" max="11535" width="5.140625" style="114" customWidth="1"/>
    <col min="11536" max="11536" width="7.85546875" style="114" customWidth="1"/>
    <col min="11537" max="11537" width="4.85546875" style="114" customWidth="1"/>
    <col min="11538" max="11538" width="11" style="114" customWidth="1"/>
    <col min="11539" max="11539" width="8.28515625" style="114" customWidth="1"/>
    <col min="11540" max="11540" width="4.140625" style="114" customWidth="1"/>
    <col min="11541" max="11542" width="3.140625" style="114"/>
    <col min="11543" max="11543" width="12.5703125" style="114" bestFit="1" customWidth="1"/>
    <col min="11544" max="11549" width="3.140625" style="114"/>
    <col min="11550" max="11550" width="13.5703125" style="114" bestFit="1" customWidth="1"/>
    <col min="11551" max="11551" width="11" style="114" bestFit="1" customWidth="1"/>
    <col min="11552" max="11776" width="3.140625" style="114"/>
    <col min="11777" max="11777" width="2.85546875" style="114" customWidth="1"/>
    <col min="11778" max="11779" width="2.5703125" style="114" customWidth="1"/>
    <col min="11780" max="11780" width="3.42578125" style="114" customWidth="1"/>
    <col min="11781" max="11781" width="3" style="114" customWidth="1"/>
    <col min="11782" max="11782" width="9.140625" style="114" customWidth="1"/>
    <col min="11783" max="11783" width="2" style="114" customWidth="1"/>
    <col min="11784" max="11784" width="18.42578125" style="114" customWidth="1"/>
    <col min="11785" max="11785" width="3.7109375" style="114" customWidth="1"/>
    <col min="11786" max="11786" width="3" style="114" customWidth="1"/>
    <col min="11787" max="11787" width="3.42578125" style="114" bestFit="1" customWidth="1"/>
    <col min="11788" max="11788" width="3.28515625" style="114" customWidth="1"/>
    <col min="11789" max="11789" width="3.5703125" style="114" customWidth="1"/>
    <col min="11790" max="11790" width="3.42578125" style="114" customWidth="1"/>
    <col min="11791" max="11791" width="5.140625" style="114" customWidth="1"/>
    <col min="11792" max="11792" width="7.85546875" style="114" customWidth="1"/>
    <col min="11793" max="11793" width="4.85546875" style="114" customWidth="1"/>
    <col min="11794" max="11794" width="11" style="114" customWidth="1"/>
    <col min="11795" max="11795" width="8.28515625" style="114" customWidth="1"/>
    <col min="11796" max="11796" width="4.140625" style="114" customWidth="1"/>
    <col min="11797" max="11798" width="3.140625" style="114"/>
    <col min="11799" max="11799" width="12.5703125" style="114" bestFit="1" customWidth="1"/>
    <col min="11800" max="11805" width="3.140625" style="114"/>
    <col min="11806" max="11806" width="13.5703125" style="114" bestFit="1" customWidth="1"/>
    <col min="11807" max="11807" width="11" style="114" bestFit="1" customWidth="1"/>
    <col min="11808" max="12032" width="3.140625" style="114"/>
    <col min="12033" max="12033" width="2.85546875" style="114" customWidth="1"/>
    <col min="12034" max="12035" width="2.5703125" style="114" customWidth="1"/>
    <col min="12036" max="12036" width="3.42578125" style="114" customWidth="1"/>
    <col min="12037" max="12037" width="3" style="114" customWidth="1"/>
    <col min="12038" max="12038" width="9.140625" style="114" customWidth="1"/>
    <col min="12039" max="12039" width="2" style="114" customWidth="1"/>
    <col min="12040" max="12040" width="18.42578125" style="114" customWidth="1"/>
    <col min="12041" max="12041" width="3.7109375" style="114" customWidth="1"/>
    <col min="12042" max="12042" width="3" style="114" customWidth="1"/>
    <col min="12043" max="12043" width="3.42578125" style="114" bestFit="1" customWidth="1"/>
    <col min="12044" max="12044" width="3.28515625" style="114" customWidth="1"/>
    <col min="12045" max="12045" width="3.5703125" style="114" customWidth="1"/>
    <col min="12046" max="12046" width="3.42578125" style="114" customWidth="1"/>
    <col min="12047" max="12047" width="5.140625" style="114" customWidth="1"/>
    <col min="12048" max="12048" width="7.85546875" style="114" customWidth="1"/>
    <col min="12049" max="12049" width="4.85546875" style="114" customWidth="1"/>
    <col min="12050" max="12050" width="11" style="114" customWidth="1"/>
    <col min="12051" max="12051" width="8.28515625" style="114" customWidth="1"/>
    <col min="12052" max="12052" width="4.140625" style="114" customWidth="1"/>
    <col min="12053" max="12054" width="3.140625" style="114"/>
    <col min="12055" max="12055" width="12.5703125" style="114" bestFit="1" customWidth="1"/>
    <col min="12056" max="12061" width="3.140625" style="114"/>
    <col min="12062" max="12062" width="13.5703125" style="114" bestFit="1" customWidth="1"/>
    <col min="12063" max="12063" width="11" style="114" bestFit="1" customWidth="1"/>
    <col min="12064" max="12288" width="3.140625" style="114"/>
    <col min="12289" max="12289" width="2.85546875" style="114" customWidth="1"/>
    <col min="12290" max="12291" width="2.5703125" style="114" customWidth="1"/>
    <col min="12292" max="12292" width="3.42578125" style="114" customWidth="1"/>
    <col min="12293" max="12293" width="3" style="114" customWidth="1"/>
    <col min="12294" max="12294" width="9.140625" style="114" customWidth="1"/>
    <col min="12295" max="12295" width="2" style="114" customWidth="1"/>
    <col min="12296" max="12296" width="18.42578125" style="114" customWidth="1"/>
    <col min="12297" max="12297" width="3.7109375" style="114" customWidth="1"/>
    <col min="12298" max="12298" width="3" style="114" customWidth="1"/>
    <col min="12299" max="12299" width="3.42578125" style="114" bestFit="1" customWidth="1"/>
    <col min="12300" max="12300" width="3.28515625" style="114" customWidth="1"/>
    <col min="12301" max="12301" width="3.5703125" style="114" customWidth="1"/>
    <col min="12302" max="12302" width="3.42578125" style="114" customWidth="1"/>
    <col min="12303" max="12303" width="5.140625" style="114" customWidth="1"/>
    <col min="12304" max="12304" width="7.85546875" style="114" customWidth="1"/>
    <col min="12305" max="12305" width="4.85546875" style="114" customWidth="1"/>
    <col min="12306" max="12306" width="11" style="114" customWidth="1"/>
    <col min="12307" max="12307" width="8.28515625" style="114" customWidth="1"/>
    <col min="12308" max="12308" width="4.140625" style="114" customWidth="1"/>
    <col min="12309" max="12310" width="3.140625" style="114"/>
    <col min="12311" max="12311" width="12.5703125" style="114" bestFit="1" customWidth="1"/>
    <col min="12312" max="12317" width="3.140625" style="114"/>
    <col min="12318" max="12318" width="13.5703125" style="114" bestFit="1" customWidth="1"/>
    <col min="12319" max="12319" width="11" style="114" bestFit="1" customWidth="1"/>
    <col min="12320" max="12544" width="3.140625" style="114"/>
    <col min="12545" max="12545" width="2.85546875" style="114" customWidth="1"/>
    <col min="12546" max="12547" width="2.5703125" style="114" customWidth="1"/>
    <col min="12548" max="12548" width="3.42578125" style="114" customWidth="1"/>
    <col min="12549" max="12549" width="3" style="114" customWidth="1"/>
    <col min="12550" max="12550" width="9.140625" style="114" customWidth="1"/>
    <col min="12551" max="12551" width="2" style="114" customWidth="1"/>
    <col min="12552" max="12552" width="18.42578125" style="114" customWidth="1"/>
    <col min="12553" max="12553" width="3.7109375" style="114" customWidth="1"/>
    <col min="12554" max="12554" width="3" style="114" customWidth="1"/>
    <col min="12555" max="12555" width="3.42578125" style="114" bestFit="1" customWidth="1"/>
    <col min="12556" max="12556" width="3.28515625" style="114" customWidth="1"/>
    <col min="12557" max="12557" width="3.5703125" style="114" customWidth="1"/>
    <col min="12558" max="12558" width="3.42578125" style="114" customWidth="1"/>
    <col min="12559" max="12559" width="5.140625" style="114" customWidth="1"/>
    <col min="12560" max="12560" width="7.85546875" style="114" customWidth="1"/>
    <col min="12561" max="12561" width="4.85546875" style="114" customWidth="1"/>
    <col min="12562" max="12562" width="11" style="114" customWidth="1"/>
    <col min="12563" max="12563" width="8.28515625" style="114" customWidth="1"/>
    <col min="12564" max="12564" width="4.140625" style="114" customWidth="1"/>
    <col min="12565" max="12566" width="3.140625" style="114"/>
    <col min="12567" max="12567" width="12.5703125" style="114" bestFit="1" customWidth="1"/>
    <col min="12568" max="12573" width="3.140625" style="114"/>
    <col min="12574" max="12574" width="13.5703125" style="114" bestFit="1" customWidth="1"/>
    <col min="12575" max="12575" width="11" style="114" bestFit="1" customWidth="1"/>
    <col min="12576" max="12800" width="3.140625" style="114"/>
    <col min="12801" max="12801" width="2.85546875" style="114" customWidth="1"/>
    <col min="12802" max="12803" width="2.5703125" style="114" customWidth="1"/>
    <col min="12804" max="12804" width="3.42578125" style="114" customWidth="1"/>
    <col min="12805" max="12805" width="3" style="114" customWidth="1"/>
    <col min="12806" max="12806" width="9.140625" style="114" customWidth="1"/>
    <col min="12807" max="12807" width="2" style="114" customWidth="1"/>
    <col min="12808" max="12808" width="18.42578125" style="114" customWidth="1"/>
    <col min="12809" max="12809" width="3.7109375" style="114" customWidth="1"/>
    <col min="12810" max="12810" width="3" style="114" customWidth="1"/>
    <col min="12811" max="12811" width="3.42578125" style="114" bestFit="1" customWidth="1"/>
    <col min="12812" max="12812" width="3.28515625" style="114" customWidth="1"/>
    <col min="12813" max="12813" width="3.5703125" style="114" customWidth="1"/>
    <col min="12814" max="12814" width="3.42578125" style="114" customWidth="1"/>
    <col min="12815" max="12815" width="5.140625" style="114" customWidth="1"/>
    <col min="12816" max="12816" width="7.85546875" style="114" customWidth="1"/>
    <col min="12817" max="12817" width="4.85546875" style="114" customWidth="1"/>
    <col min="12818" max="12818" width="11" style="114" customWidth="1"/>
    <col min="12819" max="12819" width="8.28515625" style="114" customWidth="1"/>
    <col min="12820" max="12820" width="4.140625" style="114" customWidth="1"/>
    <col min="12821" max="12822" width="3.140625" style="114"/>
    <col min="12823" max="12823" width="12.5703125" style="114" bestFit="1" customWidth="1"/>
    <col min="12824" max="12829" width="3.140625" style="114"/>
    <col min="12830" max="12830" width="13.5703125" style="114" bestFit="1" customWidth="1"/>
    <col min="12831" max="12831" width="11" style="114" bestFit="1" customWidth="1"/>
    <col min="12832" max="13056" width="3.140625" style="114"/>
    <col min="13057" max="13057" width="2.85546875" style="114" customWidth="1"/>
    <col min="13058" max="13059" width="2.5703125" style="114" customWidth="1"/>
    <col min="13060" max="13060" width="3.42578125" style="114" customWidth="1"/>
    <col min="13061" max="13061" width="3" style="114" customWidth="1"/>
    <col min="13062" max="13062" width="9.140625" style="114" customWidth="1"/>
    <col min="13063" max="13063" width="2" style="114" customWidth="1"/>
    <col min="13064" max="13064" width="18.42578125" style="114" customWidth="1"/>
    <col min="13065" max="13065" width="3.7109375" style="114" customWidth="1"/>
    <col min="13066" max="13066" width="3" style="114" customWidth="1"/>
    <col min="13067" max="13067" width="3.42578125" style="114" bestFit="1" customWidth="1"/>
    <col min="13068" max="13068" width="3.28515625" style="114" customWidth="1"/>
    <col min="13069" max="13069" width="3.5703125" style="114" customWidth="1"/>
    <col min="13070" max="13070" width="3.42578125" style="114" customWidth="1"/>
    <col min="13071" max="13071" width="5.140625" style="114" customWidth="1"/>
    <col min="13072" max="13072" width="7.85546875" style="114" customWidth="1"/>
    <col min="13073" max="13073" width="4.85546875" style="114" customWidth="1"/>
    <col min="13074" max="13074" width="11" style="114" customWidth="1"/>
    <col min="13075" max="13075" width="8.28515625" style="114" customWidth="1"/>
    <col min="13076" max="13076" width="4.140625" style="114" customWidth="1"/>
    <col min="13077" max="13078" width="3.140625" style="114"/>
    <col min="13079" max="13079" width="12.5703125" style="114" bestFit="1" customWidth="1"/>
    <col min="13080" max="13085" width="3.140625" style="114"/>
    <col min="13086" max="13086" width="13.5703125" style="114" bestFit="1" customWidth="1"/>
    <col min="13087" max="13087" width="11" style="114" bestFit="1" customWidth="1"/>
    <col min="13088" max="13312" width="3.140625" style="114"/>
    <col min="13313" max="13313" width="2.85546875" style="114" customWidth="1"/>
    <col min="13314" max="13315" width="2.5703125" style="114" customWidth="1"/>
    <col min="13316" max="13316" width="3.42578125" style="114" customWidth="1"/>
    <col min="13317" max="13317" width="3" style="114" customWidth="1"/>
    <col min="13318" max="13318" width="9.140625" style="114" customWidth="1"/>
    <col min="13319" max="13319" width="2" style="114" customWidth="1"/>
    <col min="13320" max="13320" width="18.42578125" style="114" customWidth="1"/>
    <col min="13321" max="13321" width="3.7109375" style="114" customWidth="1"/>
    <col min="13322" max="13322" width="3" style="114" customWidth="1"/>
    <col min="13323" max="13323" width="3.42578125" style="114" bestFit="1" customWidth="1"/>
    <col min="13324" max="13324" width="3.28515625" style="114" customWidth="1"/>
    <col min="13325" max="13325" width="3.5703125" style="114" customWidth="1"/>
    <col min="13326" max="13326" width="3.42578125" style="114" customWidth="1"/>
    <col min="13327" max="13327" width="5.140625" style="114" customWidth="1"/>
    <col min="13328" max="13328" width="7.85546875" style="114" customWidth="1"/>
    <col min="13329" max="13329" width="4.85546875" style="114" customWidth="1"/>
    <col min="13330" max="13330" width="11" style="114" customWidth="1"/>
    <col min="13331" max="13331" width="8.28515625" style="114" customWidth="1"/>
    <col min="13332" max="13332" width="4.140625" style="114" customWidth="1"/>
    <col min="13333" max="13334" width="3.140625" style="114"/>
    <col min="13335" max="13335" width="12.5703125" style="114" bestFit="1" customWidth="1"/>
    <col min="13336" max="13341" width="3.140625" style="114"/>
    <col min="13342" max="13342" width="13.5703125" style="114" bestFit="1" customWidth="1"/>
    <col min="13343" max="13343" width="11" style="114" bestFit="1" customWidth="1"/>
    <col min="13344" max="13568" width="3.140625" style="114"/>
    <col min="13569" max="13569" width="2.85546875" style="114" customWidth="1"/>
    <col min="13570" max="13571" width="2.5703125" style="114" customWidth="1"/>
    <col min="13572" max="13572" width="3.42578125" style="114" customWidth="1"/>
    <col min="13573" max="13573" width="3" style="114" customWidth="1"/>
    <col min="13574" max="13574" width="9.140625" style="114" customWidth="1"/>
    <col min="13575" max="13575" width="2" style="114" customWidth="1"/>
    <col min="13576" max="13576" width="18.42578125" style="114" customWidth="1"/>
    <col min="13577" max="13577" width="3.7109375" style="114" customWidth="1"/>
    <col min="13578" max="13578" width="3" style="114" customWidth="1"/>
    <col min="13579" max="13579" width="3.42578125" style="114" bestFit="1" customWidth="1"/>
    <col min="13580" max="13580" width="3.28515625" style="114" customWidth="1"/>
    <col min="13581" max="13581" width="3.5703125" style="114" customWidth="1"/>
    <col min="13582" max="13582" width="3.42578125" style="114" customWidth="1"/>
    <col min="13583" max="13583" width="5.140625" style="114" customWidth="1"/>
    <col min="13584" max="13584" width="7.85546875" style="114" customWidth="1"/>
    <col min="13585" max="13585" width="4.85546875" style="114" customWidth="1"/>
    <col min="13586" max="13586" width="11" style="114" customWidth="1"/>
    <col min="13587" max="13587" width="8.28515625" style="114" customWidth="1"/>
    <col min="13588" max="13588" width="4.140625" style="114" customWidth="1"/>
    <col min="13589" max="13590" width="3.140625" style="114"/>
    <col min="13591" max="13591" width="12.5703125" style="114" bestFit="1" customWidth="1"/>
    <col min="13592" max="13597" width="3.140625" style="114"/>
    <col min="13598" max="13598" width="13.5703125" style="114" bestFit="1" customWidth="1"/>
    <col min="13599" max="13599" width="11" style="114" bestFit="1" customWidth="1"/>
    <col min="13600" max="13824" width="3.140625" style="114"/>
    <col min="13825" max="13825" width="2.85546875" style="114" customWidth="1"/>
    <col min="13826" max="13827" width="2.5703125" style="114" customWidth="1"/>
    <col min="13828" max="13828" width="3.42578125" style="114" customWidth="1"/>
    <col min="13829" max="13829" width="3" style="114" customWidth="1"/>
    <col min="13830" max="13830" width="9.140625" style="114" customWidth="1"/>
    <col min="13831" max="13831" width="2" style="114" customWidth="1"/>
    <col min="13832" max="13832" width="18.42578125" style="114" customWidth="1"/>
    <col min="13833" max="13833" width="3.7109375" style="114" customWidth="1"/>
    <col min="13834" max="13834" width="3" style="114" customWidth="1"/>
    <col min="13835" max="13835" width="3.42578125" style="114" bestFit="1" customWidth="1"/>
    <col min="13836" max="13836" width="3.28515625" style="114" customWidth="1"/>
    <col min="13837" max="13837" width="3.5703125" style="114" customWidth="1"/>
    <col min="13838" max="13838" width="3.42578125" style="114" customWidth="1"/>
    <col min="13839" max="13839" width="5.140625" style="114" customWidth="1"/>
    <col min="13840" max="13840" width="7.85546875" style="114" customWidth="1"/>
    <col min="13841" max="13841" width="4.85546875" style="114" customWidth="1"/>
    <col min="13842" max="13842" width="11" style="114" customWidth="1"/>
    <col min="13843" max="13843" width="8.28515625" style="114" customWidth="1"/>
    <col min="13844" max="13844" width="4.140625" style="114" customWidth="1"/>
    <col min="13845" max="13846" width="3.140625" style="114"/>
    <col min="13847" max="13847" width="12.5703125" style="114" bestFit="1" customWidth="1"/>
    <col min="13848" max="13853" width="3.140625" style="114"/>
    <col min="13854" max="13854" width="13.5703125" style="114" bestFit="1" customWidth="1"/>
    <col min="13855" max="13855" width="11" style="114" bestFit="1" customWidth="1"/>
    <col min="13856" max="14080" width="3.140625" style="114"/>
    <col min="14081" max="14081" width="2.85546875" style="114" customWidth="1"/>
    <col min="14082" max="14083" width="2.5703125" style="114" customWidth="1"/>
    <col min="14084" max="14084" width="3.42578125" style="114" customWidth="1"/>
    <col min="14085" max="14085" width="3" style="114" customWidth="1"/>
    <col min="14086" max="14086" width="9.140625" style="114" customWidth="1"/>
    <col min="14087" max="14087" width="2" style="114" customWidth="1"/>
    <col min="14088" max="14088" width="18.42578125" style="114" customWidth="1"/>
    <col min="14089" max="14089" width="3.7109375" style="114" customWidth="1"/>
    <col min="14090" max="14090" width="3" style="114" customWidth="1"/>
    <col min="14091" max="14091" width="3.42578125" style="114" bestFit="1" customWidth="1"/>
    <col min="14092" max="14092" width="3.28515625" style="114" customWidth="1"/>
    <col min="14093" max="14093" width="3.5703125" style="114" customWidth="1"/>
    <col min="14094" max="14094" width="3.42578125" style="114" customWidth="1"/>
    <col min="14095" max="14095" width="5.140625" style="114" customWidth="1"/>
    <col min="14096" max="14096" width="7.85546875" style="114" customWidth="1"/>
    <col min="14097" max="14097" width="4.85546875" style="114" customWidth="1"/>
    <col min="14098" max="14098" width="11" style="114" customWidth="1"/>
    <col min="14099" max="14099" width="8.28515625" style="114" customWidth="1"/>
    <col min="14100" max="14100" width="4.140625" style="114" customWidth="1"/>
    <col min="14101" max="14102" width="3.140625" style="114"/>
    <col min="14103" max="14103" width="12.5703125" style="114" bestFit="1" customWidth="1"/>
    <col min="14104" max="14109" width="3.140625" style="114"/>
    <col min="14110" max="14110" width="13.5703125" style="114" bestFit="1" customWidth="1"/>
    <col min="14111" max="14111" width="11" style="114" bestFit="1" customWidth="1"/>
    <col min="14112" max="14336" width="3.140625" style="114"/>
    <col min="14337" max="14337" width="2.85546875" style="114" customWidth="1"/>
    <col min="14338" max="14339" width="2.5703125" style="114" customWidth="1"/>
    <col min="14340" max="14340" width="3.42578125" style="114" customWidth="1"/>
    <col min="14341" max="14341" width="3" style="114" customWidth="1"/>
    <col min="14342" max="14342" width="9.140625" style="114" customWidth="1"/>
    <col min="14343" max="14343" width="2" style="114" customWidth="1"/>
    <col min="14344" max="14344" width="18.42578125" style="114" customWidth="1"/>
    <col min="14345" max="14345" width="3.7109375" style="114" customWidth="1"/>
    <col min="14346" max="14346" width="3" style="114" customWidth="1"/>
    <col min="14347" max="14347" width="3.42578125" style="114" bestFit="1" customWidth="1"/>
    <col min="14348" max="14348" width="3.28515625" style="114" customWidth="1"/>
    <col min="14349" max="14349" width="3.5703125" style="114" customWidth="1"/>
    <col min="14350" max="14350" width="3.42578125" style="114" customWidth="1"/>
    <col min="14351" max="14351" width="5.140625" style="114" customWidth="1"/>
    <col min="14352" max="14352" width="7.85546875" style="114" customWidth="1"/>
    <col min="14353" max="14353" width="4.85546875" style="114" customWidth="1"/>
    <col min="14354" max="14354" width="11" style="114" customWidth="1"/>
    <col min="14355" max="14355" width="8.28515625" style="114" customWidth="1"/>
    <col min="14356" max="14356" width="4.140625" style="114" customWidth="1"/>
    <col min="14357" max="14358" width="3.140625" style="114"/>
    <col min="14359" max="14359" width="12.5703125" style="114" bestFit="1" customWidth="1"/>
    <col min="14360" max="14365" width="3.140625" style="114"/>
    <col min="14366" max="14366" width="13.5703125" style="114" bestFit="1" customWidth="1"/>
    <col min="14367" max="14367" width="11" style="114" bestFit="1" customWidth="1"/>
    <col min="14368" max="14592" width="3.140625" style="114"/>
    <col min="14593" max="14593" width="2.85546875" style="114" customWidth="1"/>
    <col min="14594" max="14595" width="2.5703125" style="114" customWidth="1"/>
    <col min="14596" max="14596" width="3.42578125" style="114" customWidth="1"/>
    <col min="14597" max="14597" width="3" style="114" customWidth="1"/>
    <col min="14598" max="14598" width="9.140625" style="114" customWidth="1"/>
    <col min="14599" max="14599" width="2" style="114" customWidth="1"/>
    <col min="14600" max="14600" width="18.42578125" style="114" customWidth="1"/>
    <col min="14601" max="14601" width="3.7109375" style="114" customWidth="1"/>
    <col min="14602" max="14602" width="3" style="114" customWidth="1"/>
    <col min="14603" max="14603" width="3.42578125" style="114" bestFit="1" customWidth="1"/>
    <col min="14604" max="14604" width="3.28515625" style="114" customWidth="1"/>
    <col min="14605" max="14605" width="3.5703125" style="114" customWidth="1"/>
    <col min="14606" max="14606" width="3.42578125" style="114" customWidth="1"/>
    <col min="14607" max="14607" width="5.140625" style="114" customWidth="1"/>
    <col min="14608" max="14608" width="7.85546875" style="114" customWidth="1"/>
    <col min="14609" max="14609" width="4.85546875" style="114" customWidth="1"/>
    <col min="14610" max="14610" width="11" style="114" customWidth="1"/>
    <col min="14611" max="14611" width="8.28515625" style="114" customWidth="1"/>
    <col min="14612" max="14612" width="4.140625" style="114" customWidth="1"/>
    <col min="14613" max="14614" width="3.140625" style="114"/>
    <col min="14615" max="14615" width="12.5703125" style="114" bestFit="1" customWidth="1"/>
    <col min="14616" max="14621" width="3.140625" style="114"/>
    <col min="14622" max="14622" width="13.5703125" style="114" bestFit="1" customWidth="1"/>
    <col min="14623" max="14623" width="11" style="114" bestFit="1" customWidth="1"/>
    <col min="14624" max="14848" width="3.140625" style="114"/>
    <col min="14849" max="14849" width="2.85546875" style="114" customWidth="1"/>
    <col min="14850" max="14851" width="2.5703125" style="114" customWidth="1"/>
    <col min="14852" max="14852" width="3.42578125" style="114" customWidth="1"/>
    <col min="14853" max="14853" width="3" style="114" customWidth="1"/>
    <col min="14854" max="14854" width="9.140625" style="114" customWidth="1"/>
    <col min="14855" max="14855" width="2" style="114" customWidth="1"/>
    <col min="14856" max="14856" width="18.42578125" style="114" customWidth="1"/>
    <col min="14857" max="14857" width="3.7109375" style="114" customWidth="1"/>
    <col min="14858" max="14858" width="3" style="114" customWidth="1"/>
    <col min="14859" max="14859" width="3.42578125" style="114" bestFit="1" customWidth="1"/>
    <col min="14860" max="14860" width="3.28515625" style="114" customWidth="1"/>
    <col min="14861" max="14861" width="3.5703125" style="114" customWidth="1"/>
    <col min="14862" max="14862" width="3.42578125" style="114" customWidth="1"/>
    <col min="14863" max="14863" width="5.140625" style="114" customWidth="1"/>
    <col min="14864" max="14864" width="7.85546875" style="114" customWidth="1"/>
    <col min="14865" max="14865" width="4.85546875" style="114" customWidth="1"/>
    <col min="14866" max="14866" width="11" style="114" customWidth="1"/>
    <col min="14867" max="14867" width="8.28515625" style="114" customWidth="1"/>
    <col min="14868" max="14868" width="4.140625" style="114" customWidth="1"/>
    <col min="14869" max="14870" width="3.140625" style="114"/>
    <col min="14871" max="14871" width="12.5703125" style="114" bestFit="1" customWidth="1"/>
    <col min="14872" max="14877" width="3.140625" style="114"/>
    <col min="14878" max="14878" width="13.5703125" style="114" bestFit="1" customWidth="1"/>
    <col min="14879" max="14879" width="11" style="114" bestFit="1" customWidth="1"/>
    <col min="14880" max="15104" width="3.140625" style="114"/>
    <col min="15105" max="15105" width="2.85546875" style="114" customWidth="1"/>
    <col min="15106" max="15107" width="2.5703125" style="114" customWidth="1"/>
    <col min="15108" max="15108" width="3.42578125" style="114" customWidth="1"/>
    <col min="15109" max="15109" width="3" style="114" customWidth="1"/>
    <col min="15110" max="15110" width="9.140625" style="114" customWidth="1"/>
    <col min="15111" max="15111" width="2" style="114" customWidth="1"/>
    <col min="15112" max="15112" width="18.42578125" style="114" customWidth="1"/>
    <col min="15113" max="15113" width="3.7109375" style="114" customWidth="1"/>
    <col min="15114" max="15114" width="3" style="114" customWidth="1"/>
    <col min="15115" max="15115" width="3.42578125" style="114" bestFit="1" customWidth="1"/>
    <col min="15116" max="15116" width="3.28515625" style="114" customWidth="1"/>
    <col min="15117" max="15117" width="3.5703125" style="114" customWidth="1"/>
    <col min="15118" max="15118" width="3.42578125" style="114" customWidth="1"/>
    <col min="15119" max="15119" width="5.140625" style="114" customWidth="1"/>
    <col min="15120" max="15120" width="7.85546875" style="114" customWidth="1"/>
    <col min="15121" max="15121" width="4.85546875" style="114" customWidth="1"/>
    <col min="15122" max="15122" width="11" style="114" customWidth="1"/>
    <col min="15123" max="15123" width="8.28515625" style="114" customWidth="1"/>
    <col min="15124" max="15124" width="4.140625" style="114" customWidth="1"/>
    <col min="15125" max="15126" width="3.140625" style="114"/>
    <col min="15127" max="15127" width="12.5703125" style="114" bestFit="1" customWidth="1"/>
    <col min="15128" max="15133" width="3.140625" style="114"/>
    <col min="15134" max="15134" width="13.5703125" style="114" bestFit="1" customWidth="1"/>
    <col min="15135" max="15135" width="11" style="114" bestFit="1" customWidth="1"/>
    <col min="15136" max="15360" width="3.140625" style="114"/>
    <col min="15361" max="15361" width="2.85546875" style="114" customWidth="1"/>
    <col min="15362" max="15363" width="2.5703125" style="114" customWidth="1"/>
    <col min="15364" max="15364" width="3.42578125" style="114" customWidth="1"/>
    <col min="15365" max="15365" width="3" style="114" customWidth="1"/>
    <col min="15366" max="15366" width="9.140625" style="114" customWidth="1"/>
    <col min="15367" max="15367" width="2" style="114" customWidth="1"/>
    <col min="15368" max="15368" width="18.42578125" style="114" customWidth="1"/>
    <col min="15369" max="15369" width="3.7109375" style="114" customWidth="1"/>
    <col min="15370" max="15370" width="3" style="114" customWidth="1"/>
    <col min="15371" max="15371" width="3.42578125" style="114" bestFit="1" customWidth="1"/>
    <col min="15372" max="15372" width="3.28515625" style="114" customWidth="1"/>
    <col min="15373" max="15373" width="3.5703125" style="114" customWidth="1"/>
    <col min="15374" max="15374" width="3.42578125" style="114" customWidth="1"/>
    <col min="15375" max="15375" width="5.140625" style="114" customWidth="1"/>
    <col min="15376" max="15376" width="7.85546875" style="114" customWidth="1"/>
    <col min="15377" max="15377" width="4.85546875" style="114" customWidth="1"/>
    <col min="15378" max="15378" width="11" style="114" customWidth="1"/>
    <col min="15379" max="15379" width="8.28515625" style="114" customWidth="1"/>
    <col min="15380" max="15380" width="4.140625" style="114" customWidth="1"/>
    <col min="15381" max="15382" width="3.140625" style="114"/>
    <col min="15383" max="15383" width="12.5703125" style="114" bestFit="1" customWidth="1"/>
    <col min="15384" max="15389" width="3.140625" style="114"/>
    <col min="15390" max="15390" width="13.5703125" style="114" bestFit="1" customWidth="1"/>
    <col min="15391" max="15391" width="11" style="114" bestFit="1" customWidth="1"/>
    <col min="15392" max="15616" width="3.140625" style="114"/>
    <col min="15617" max="15617" width="2.85546875" style="114" customWidth="1"/>
    <col min="15618" max="15619" width="2.5703125" style="114" customWidth="1"/>
    <col min="15620" max="15620" width="3.42578125" style="114" customWidth="1"/>
    <col min="15621" max="15621" width="3" style="114" customWidth="1"/>
    <col min="15622" max="15622" width="9.140625" style="114" customWidth="1"/>
    <col min="15623" max="15623" width="2" style="114" customWidth="1"/>
    <col min="15624" max="15624" width="18.42578125" style="114" customWidth="1"/>
    <col min="15625" max="15625" width="3.7109375" style="114" customWidth="1"/>
    <col min="15626" max="15626" width="3" style="114" customWidth="1"/>
    <col min="15627" max="15627" width="3.42578125" style="114" bestFit="1" customWidth="1"/>
    <col min="15628" max="15628" width="3.28515625" style="114" customWidth="1"/>
    <col min="15629" max="15629" width="3.5703125" style="114" customWidth="1"/>
    <col min="15630" max="15630" width="3.42578125" style="114" customWidth="1"/>
    <col min="15631" max="15631" width="5.140625" style="114" customWidth="1"/>
    <col min="15632" max="15632" width="7.85546875" style="114" customWidth="1"/>
    <col min="15633" max="15633" width="4.85546875" style="114" customWidth="1"/>
    <col min="15634" max="15634" width="11" style="114" customWidth="1"/>
    <col min="15635" max="15635" width="8.28515625" style="114" customWidth="1"/>
    <col min="15636" max="15636" width="4.140625" style="114" customWidth="1"/>
    <col min="15637" max="15638" width="3.140625" style="114"/>
    <col min="15639" max="15639" width="12.5703125" style="114" bestFit="1" customWidth="1"/>
    <col min="15640" max="15645" width="3.140625" style="114"/>
    <col min="15646" max="15646" width="13.5703125" style="114" bestFit="1" customWidth="1"/>
    <col min="15647" max="15647" width="11" style="114" bestFit="1" customWidth="1"/>
    <col min="15648" max="15872" width="3.140625" style="114"/>
    <col min="15873" max="15873" width="2.85546875" style="114" customWidth="1"/>
    <col min="15874" max="15875" width="2.5703125" style="114" customWidth="1"/>
    <col min="15876" max="15876" width="3.42578125" style="114" customWidth="1"/>
    <col min="15877" max="15877" width="3" style="114" customWidth="1"/>
    <col min="15878" max="15878" width="9.140625" style="114" customWidth="1"/>
    <col min="15879" max="15879" width="2" style="114" customWidth="1"/>
    <col min="15880" max="15880" width="18.42578125" style="114" customWidth="1"/>
    <col min="15881" max="15881" width="3.7109375" style="114" customWidth="1"/>
    <col min="15882" max="15882" width="3" style="114" customWidth="1"/>
    <col min="15883" max="15883" width="3.42578125" style="114" bestFit="1" customWidth="1"/>
    <col min="15884" max="15884" width="3.28515625" style="114" customWidth="1"/>
    <col min="15885" max="15885" width="3.5703125" style="114" customWidth="1"/>
    <col min="15886" max="15886" width="3.42578125" style="114" customWidth="1"/>
    <col min="15887" max="15887" width="5.140625" style="114" customWidth="1"/>
    <col min="15888" max="15888" width="7.85546875" style="114" customWidth="1"/>
    <col min="15889" max="15889" width="4.85546875" style="114" customWidth="1"/>
    <col min="15890" max="15890" width="11" style="114" customWidth="1"/>
    <col min="15891" max="15891" width="8.28515625" style="114" customWidth="1"/>
    <col min="15892" max="15892" width="4.140625" style="114" customWidth="1"/>
    <col min="15893" max="15894" width="3.140625" style="114"/>
    <col min="15895" max="15895" width="12.5703125" style="114" bestFit="1" customWidth="1"/>
    <col min="15896" max="15901" width="3.140625" style="114"/>
    <col min="15902" max="15902" width="13.5703125" style="114" bestFit="1" customWidth="1"/>
    <col min="15903" max="15903" width="11" style="114" bestFit="1" customWidth="1"/>
    <col min="15904" max="16128" width="3.140625" style="114"/>
    <col min="16129" max="16129" width="2.85546875" style="114" customWidth="1"/>
    <col min="16130" max="16131" width="2.5703125" style="114" customWidth="1"/>
    <col min="16132" max="16132" width="3.42578125" style="114" customWidth="1"/>
    <col min="16133" max="16133" width="3" style="114" customWidth="1"/>
    <col min="16134" max="16134" width="9.140625" style="114" customWidth="1"/>
    <col min="16135" max="16135" width="2" style="114" customWidth="1"/>
    <col min="16136" max="16136" width="18.42578125" style="114" customWidth="1"/>
    <col min="16137" max="16137" width="3.7109375" style="114" customWidth="1"/>
    <col min="16138" max="16138" width="3" style="114" customWidth="1"/>
    <col min="16139" max="16139" width="3.42578125" style="114" bestFit="1" customWidth="1"/>
    <col min="16140" max="16140" width="3.28515625" style="114" customWidth="1"/>
    <col min="16141" max="16141" width="3.5703125" style="114" customWidth="1"/>
    <col min="16142" max="16142" width="3.42578125" style="114" customWidth="1"/>
    <col min="16143" max="16143" width="5.140625" style="114" customWidth="1"/>
    <col min="16144" max="16144" width="7.85546875" style="114" customWidth="1"/>
    <col min="16145" max="16145" width="4.85546875" style="114" customWidth="1"/>
    <col min="16146" max="16146" width="11" style="114" customWidth="1"/>
    <col min="16147" max="16147" width="8.28515625" style="114" customWidth="1"/>
    <col min="16148" max="16148" width="4.140625" style="114" customWidth="1"/>
    <col min="16149" max="16150" width="3.140625" style="114"/>
    <col min="16151" max="16151" width="12.5703125" style="114" bestFit="1" customWidth="1"/>
    <col min="16152" max="16157" width="3.140625" style="114"/>
    <col min="16158" max="16158" width="13.5703125" style="114" bestFit="1" customWidth="1"/>
    <col min="16159" max="16159" width="11" style="114" bestFit="1" customWidth="1"/>
    <col min="16160" max="16384" width="3.140625" style="114"/>
  </cols>
  <sheetData>
    <row r="1" spans="1:20" s="1" customFormat="1" ht="15.75">
      <c r="A1" s="1147" t="s">
        <v>0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9"/>
      <c r="S1" s="1150" t="s">
        <v>1</v>
      </c>
      <c r="T1" s="1151"/>
    </row>
    <row r="2" spans="1:20" s="1" customFormat="1" ht="15.75">
      <c r="A2" s="1154" t="s">
        <v>2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6"/>
      <c r="S2" s="1152"/>
      <c r="T2" s="1153"/>
    </row>
    <row r="3" spans="1:20" s="1" customFormat="1" ht="15.75" customHeight="1">
      <c r="A3" s="1157" t="s">
        <v>3</v>
      </c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9"/>
      <c r="S3" s="1160" t="s">
        <v>4</v>
      </c>
      <c r="T3" s="1161"/>
    </row>
    <row r="4" spans="1:20" s="1" customFormat="1" ht="15.75">
      <c r="A4" s="1154" t="s">
        <v>5</v>
      </c>
      <c r="B4" s="1155"/>
      <c r="C4" s="1155"/>
      <c r="D4" s="1155"/>
      <c r="E4" s="1155"/>
      <c r="F4" s="1155"/>
      <c r="G4" s="1155"/>
      <c r="H4" s="1155"/>
      <c r="I4" s="1155"/>
      <c r="J4" s="1155"/>
      <c r="K4" s="1155"/>
      <c r="L4" s="1155"/>
      <c r="M4" s="1155"/>
      <c r="N4" s="1155"/>
      <c r="O4" s="1155"/>
      <c r="P4" s="1155"/>
      <c r="Q4" s="1155"/>
      <c r="R4" s="1156"/>
      <c r="S4" s="1162"/>
      <c r="T4" s="1163"/>
    </row>
    <row r="5" spans="1:20" s="1" customFormat="1" ht="9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39"/>
      <c r="Q5" s="3"/>
      <c r="R5" s="4"/>
      <c r="S5" s="3"/>
      <c r="T5" s="5"/>
    </row>
    <row r="6" spans="1:20" s="9" customFormat="1" ht="24.75" customHeight="1">
      <c r="A6" s="6" t="s">
        <v>6</v>
      </c>
      <c r="B6" s="7"/>
      <c r="C6" s="7"/>
      <c r="D6" s="7"/>
      <c r="E6" s="7"/>
      <c r="F6" s="7"/>
      <c r="G6" s="7" t="s">
        <v>7</v>
      </c>
      <c r="H6" s="8" t="s">
        <v>8</v>
      </c>
      <c r="I6" s="1143" t="s">
        <v>9</v>
      </c>
      <c r="J6" s="1143"/>
      <c r="K6" s="1143"/>
      <c r="L6" s="1143"/>
      <c r="M6" s="1143"/>
      <c r="N6" s="1143"/>
      <c r="O6" s="1143"/>
      <c r="P6" s="1143"/>
      <c r="Q6" s="1143"/>
      <c r="R6" s="1143"/>
      <c r="S6" s="1143"/>
      <c r="T6" s="1144"/>
    </row>
    <row r="7" spans="1:20" s="17" customFormat="1" ht="12.75">
      <c r="A7" s="10" t="s">
        <v>10</v>
      </c>
      <c r="B7" s="11"/>
      <c r="C7" s="11"/>
      <c r="D7" s="11"/>
      <c r="E7" s="11"/>
      <c r="F7" s="11"/>
      <c r="G7" s="11" t="s">
        <v>7</v>
      </c>
      <c r="H7" s="12" t="s">
        <v>11</v>
      </c>
      <c r="I7" s="13" t="s">
        <v>12</v>
      </c>
      <c r="J7" s="11"/>
      <c r="K7" s="11"/>
      <c r="L7" s="11"/>
      <c r="M7" s="11"/>
      <c r="N7" s="11"/>
      <c r="O7" s="11"/>
      <c r="P7" s="14"/>
      <c r="Q7" s="11"/>
      <c r="R7" s="15"/>
      <c r="S7" s="11"/>
      <c r="T7" s="16"/>
    </row>
    <row r="8" spans="1:20" s="17" customFormat="1" ht="12.75">
      <c r="A8" s="10" t="s">
        <v>13</v>
      </c>
      <c r="B8" s="11"/>
      <c r="C8" s="11"/>
      <c r="D8" s="11"/>
      <c r="E8" s="11"/>
      <c r="F8" s="11"/>
      <c r="G8" s="11" t="s">
        <v>7</v>
      </c>
      <c r="H8" s="12" t="s">
        <v>11</v>
      </c>
      <c r="I8" s="13" t="s">
        <v>12</v>
      </c>
      <c r="J8" s="11"/>
      <c r="O8" s="11"/>
      <c r="P8" s="14"/>
      <c r="Q8" s="11"/>
      <c r="R8" s="15"/>
      <c r="S8" s="11"/>
      <c r="T8" s="16"/>
    </row>
    <row r="9" spans="1:20" s="24" customFormat="1" ht="12.75">
      <c r="A9" s="18" t="s">
        <v>14</v>
      </c>
      <c r="B9" s="19"/>
      <c r="C9" s="19"/>
      <c r="D9" s="19"/>
      <c r="E9" s="19"/>
      <c r="F9" s="19"/>
      <c r="G9" s="20" t="s">
        <v>7</v>
      </c>
      <c r="H9" s="12" t="s">
        <v>15</v>
      </c>
      <c r="I9" s="11" t="s">
        <v>16</v>
      </c>
      <c r="J9" s="20"/>
      <c r="K9" s="11"/>
      <c r="L9" s="11"/>
      <c r="M9" s="11"/>
      <c r="N9" s="11"/>
      <c r="O9" s="20"/>
      <c r="P9" s="21"/>
      <c r="Q9" s="20"/>
      <c r="R9" s="22"/>
      <c r="S9" s="20"/>
      <c r="T9" s="23"/>
    </row>
    <row r="10" spans="1:20" s="28" customFormat="1" ht="18.75" customHeight="1">
      <c r="A10" s="25" t="s">
        <v>17</v>
      </c>
      <c r="B10" s="26"/>
      <c r="C10" s="26"/>
      <c r="D10" s="26"/>
      <c r="E10" s="26"/>
      <c r="F10" s="26"/>
      <c r="G10" s="27" t="s">
        <v>7</v>
      </c>
      <c r="H10" s="414" t="s">
        <v>18</v>
      </c>
      <c r="I10" s="1028" t="s">
        <v>180</v>
      </c>
      <c r="J10" s="1028"/>
      <c r="K10" s="1028"/>
      <c r="L10" s="1028"/>
      <c r="M10" s="1028"/>
      <c r="N10" s="1028"/>
      <c r="O10" s="1028"/>
      <c r="P10" s="1028"/>
      <c r="Q10" s="1028"/>
      <c r="R10" s="1028"/>
      <c r="S10" s="1028"/>
      <c r="T10" s="1029"/>
    </row>
    <row r="11" spans="1:20" s="37" customFormat="1" ht="12.75">
      <c r="A11" s="29" t="s">
        <v>20</v>
      </c>
      <c r="B11" s="30"/>
      <c r="C11" s="30"/>
      <c r="D11" s="30"/>
      <c r="E11" s="30"/>
      <c r="F11" s="30"/>
      <c r="G11" s="31" t="s">
        <v>7</v>
      </c>
      <c r="H11" s="32" t="s">
        <v>12</v>
      </c>
      <c r="I11" s="31"/>
      <c r="J11" s="31"/>
      <c r="K11" s="31"/>
      <c r="L11" s="31"/>
      <c r="M11" s="31"/>
      <c r="N11" s="31"/>
      <c r="O11" s="33"/>
      <c r="P11" s="34"/>
      <c r="Q11" s="33"/>
      <c r="R11" s="35"/>
      <c r="S11" s="33"/>
      <c r="T11" s="36"/>
    </row>
    <row r="12" spans="1:20" s="37" customFormat="1" ht="12.75">
      <c r="A12" s="29" t="s">
        <v>21</v>
      </c>
      <c r="B12" s="30"/>
      <c r="C12" s="30"/>
      <c r="D12" s="30"/>
      <c r="E12" s="30"/>
      <c r="F12" s="30"/>
      <c r="G12" s="31" t="s">
        <v>7</v>
      </c>
      <c r="H12" s="38" t="s">
        <v>22</v>
      </c>
      <c r="I12" s="38"/>
      <c r="J12" s="38"/>
      <c r="K12" s="38"/>
      <c r="L12" s="38"/>
      <c r="M12" s="38"/>
      <c r="N12" s="38"/>
      <c r="O12" s="38"/>
      <c r="P12" s="34"/>
      <c r="Q12" s="33"/>
      <c r="R12" s="35"/>
      <c r="S12" s="33"/>
      <c r="T12" s="36"/>
    </row>
    <row r="13" spans="1:20" s="37" customFormat="1" ht="12.75">
      <c r="A13" s="29" t="s">
        <v>23</v>
      </c>
      <c r="B13" s="30"/>
      <c r="C13" s="30"/>
      <c r="D13" s="30"/>
      <c r="E13" s="30"/>
      <c r="F13" s="30"/>
      <c r="G13" s="31" t="s">
        <v>7</v>
      </c>
      <c r="H13" s="38">
        <f>S18</f>
        <v>35000000</v>
      </c>
      <c r="I13" s="38"/>
      <c r="J13" s="39"/>
      <c r="K13" s="38"/>
      <c r="L13" s="38"/>
      <c r="M13" s="38"/>
      <c r="N13" s="38"/>
      <c r="O13" s="38"/>
      <c r="P13" s="34"/>
      <c r="Q13" s="33"/>
      <c r="R13" s="35"/>
      <c r="S13" s="33"/>
      <c r="T13" s="36"/>
    </row>
    <row r="14" spans="1:20" s="37" customFormat="1" ht="12.75">
      <c r="A14" s="29" t="s">
        <v>24</v>
      </c>
      <c r="B14" s="30"/>
      <c r="C14" s="30"/>
      <c r="D14" s="30"/>
      <c r="E14" s="30"/>
      <c r="F14" s="30"/>
      <c r="G14" s="31" t="s">
        <v>7</v>
      </c>
      <c r="H14" s="458">
        <v>0</v>
      </c>
      <c r="I14" s="458"/>
      <c r="J14" s="458"/>
      <c r="K14" s="458"/>
      <c r="L14" s="458"/>
      <c r="M14" s="458"/>
      <c r="N14" s="458"/>
      <c r="O14" s="458"/>
      <c r="P14" s="34"/>
      <c r="Q14" s="33"/>
      <c r="R14" s="35"/>
      <c r="S14" s="33"/>
      <c r="T14" s="36"/>
    </row>
    <row r="15" spans="1:20" s="40" customFormat="1" ht="12.75">
      <c r="A15" s="1145" t="s">
        <v>25</v>
      </c>
      <c r="B15" s="1126"/>
      <c r="C15" s="1126"/>
      <c r="D15" s="1126"/>
      <c r="E15" s="1126"/>
      <c r="F15" s="1126"/>
      <c r="G15" s="1126"/>
      <c r="H15" s="1126"/>
      <c r="I15" s="1126"/>
      <c r="J15" s="1126"/>
      <c r="K15" s="1126"/>
      <c r="L15" s="1126"/>
      <c r="M15" s="1126"/>
      <c r="N15" s="1126"/>
      <c r="O15" s="1126"/>
      <c r="P15" s="1126"/>
      <c r="Q15" s="1126"/>
      <c r="R15" s="1126"/>
      <c r="S15" s="1126"/>
      <c r="T15" s="1127"/>
    </row>
    <row r="16" spans="1:20" s="40" customFormat="1" ht="12.75">
      <c r="A16" s="1145" t="s">
        <v>26</v>
      </c>
      <c r="B16" s="1126"/>
      <c r="C16" s="1126"/>
      <c r="D16" s="1126"/>
      <c r="E16" s="1126"/>
      <c r="F16" s="1126"/>
      <c r="G16" s="1126"/>
      <c r="H16" s="1124" t="s">
        <v>27</v>
      </c>
      <c r="I16" s="1125"/>
      <c r="J16" s="1125"/>
      <c r="K16" s="1125"/>
      <c r="L16" s="1125"/>
      <c r="M16" s="1125"/>
      <c r="N16" s="1125"/>
      <c r="O16" s="1125"/>
      <c r="P16" s="1125"/>
      <c r="Q16" s="1125"/>
      <c r="R16" s="1146"/>
      <c r="S16" s="1126" t="s">
        <v>28</v>
      </c>
      <c r="T16" s="1127"/>
    </row>
    <row r="17" spans="1:23" s="40" customFormat="1" ht="12.75">
      <c r="A17" s="1130" t="s">
        <v>29</v>
      </c>
      <c r="B17" s="1131"/>
      <c r="C17" s="1131"/>
      <c r="D17" s="1131"/>
      <c r="E17" s="1131"/>
      <c r="F17" s="1131"/>
      <c r="G17" s="1132"/>
      <c r="H17" s="1138" t="s">
        <v>30</v>
      </c>
      <c r="I17" s="1139"/>
      <c r="J17" s="1139"/>
      <c r="K17" s="1139"/>
      <c r="L17" s="1139"/>
      <c r="M17" s="1139"/>
      <c r="N17" s="1139"/>
      <c r="O17" s="1139"/>
      <c r="P17" s="1139"/>
      <c r="Q17" s="1139"/>
      <c r="R17" s="1139"/>
      <c r="S17" s="1140">
        <v>1</v>
      </c>
      <c r="T17" s="1127"/>
    </row>
    <row r="18" spans="1:23" s="40" customFormat="1" ht="12.75">
      <c r="A18" s="1130" t="s">
        <v>31</v>
      </c>
      <c r="B18" s="1131"/>
      <c r="C18" s="1131"/>
      <c r="D18" s="1131"/>
      <c r="E18" s="1131"/>
      <c r="F18" s="1131"/>
      <c r="G18" s="1132"/>
      <c r="H18" s="1139" t="s">
        <v>32</v>
      </c>
      <c r="I18" s="1139"/>
      <c r="J18" s="1139"/>
      <c r="K18" s="1139"/>
      <c r="L18" s="1139"/>
      <c r="M18" s="1139"/>
      <c r="N18" s="1139"/>
      <c r="O18" s="1139"/>
      <c r="P18" s="1139"/>
      <c r="Q18" s="1139"/>
      <c r="R18" s="1139"/>
      <c r="S18" s="1141">
        <f>S30</f>
        <v>35000000</v>
      </c>
      <c r="T18" s="1142"/>
    </row>
    <row r="19" spans="1:23" s="40" customFormat="1" ht="12.75">
      <c r="A19" s="1130"/>
      <c r="B19" s="1131"/>
      <c r="C19" s="1131"/>
      <c r="D19" s="1131"/>
      <c r="E19" s="1131"/>
      <c r="F19" s="1131"/>
      <c r="G19" s="1132"/>
      <c r="H19" s="1133" t="s">
        <v>33</v>
      </c>
      <c r="I19" s="1134"/>
      <c r="J19" s="1134"/>
      <c r="K19" s="1134"/>
      <c r="L19" s="1134"/>
      <c r="M19" s="1134"/>
      <c r="N19" s="1134"/>
      <c r="O19" s="1134"/>
      <c r="P19" s="1134"/>
      <c r="Q19" s="1134"/>
      <c r="R19" s="1135"/>
      <c r="S19" s="1136" t="s">
        <v>181</v>
      </c>
      <c r="T19" s="1137"/>
    </row>
    <row r="20" spans="1:23" s="40" customFormat="1" ht="12.75">
      <c r="A20" s="1130" t="s">
        <v>34</v>
      </c>
      <c r="B20" s="1131"/>
      <c r="C20" s="1131"/>
      <c r="D20" s="1131"/>
      <c r="E20" s="1131"/>
      <c r="F20" s="1131"/>
      <c r="G20" s="1132"/>
      <c r="H20" s="1138" t="s">
        <v>35</v>
      </c>
      <c r="I20" s="1139"/>
      <c r="J20" s="1139"/>
      <c r="K20" s="1139"/>
      <c r="L20" s="1139"/>
      <c r="M20" s="1139"/>
      <c r="N20" s="1139"/>
      <c r="O20" s="1139"/>
      <c r="P20" s="1139"/>
      <c r="Q20" s="1139"/>
      <c r="R20" s="1139"/>
      <c r="S20" s="1140">
        <v>1</v>
      </c>
      <c r="T20" s="1127"/>
    </row>
    <row r="21" spans="1:23" s="40" customFormat="1" ht="12.75">
      <c r="A21" s="1107" t="s">
        <v>36</v>
      </c>
      <c r="B21" s="1108"/>
      <c r="C21" s="1108"/>
      <c r="D21" s="1108"/>
      <c r="E21" s="1108"/>
      <c r="F21" s="1108"/>
      <c r="G21" s="1108"/>
      <c r="H21" s="1108"/>
      <c r="I21" s="1108"/>
      <c r="J21" s="1108"/>
      <c r="K21" s="1108"/>
      <c r="L21" s="1108"/>
      <c r="M21" s="1108"/>
      <c r="N21" s="1108"/>
      <c r="O21" s="1108"/>
      <c r="P21" s="1108"/>
      <c r="Q21" s="1108"/>
      <c r="R21" s="1108"/>
      <c r="S21" s="1108"/>
      <c r="T21" s="1109"/>
    </row>
    <row r="22" spans="1:23" s="40" customFormat="1" ht="4.5" customHeight="1">
      <c r="A22" s="41" t="s">
        <v>37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42"/>
      <c r="R22" s="44"/>
      <c r="S22" s="42"/>
      <c r="T22" s="45"/>
    </row>
    <row r="23" spans="1:23" s="40" customFormat="1" ht="15" customHeight="1">
      <c r="A23" s="1110" t="s">
        <v>38</v>
      </c>
      <c r="B23" s="1111"/>
      <c r="C23" s="1111"/>
      <c r="D23" s="1111"/>
      <c r="E23" s="1111"/>
      <c r="F23" s="1111"/>
      <c r="G23" s="1111"/>
      <c r="H23" s="1111"/>
      <c r="I23" s="1111"/>
      <c r="J23" s="1111"/>
      <c r="K23" s="1111"/>
      <c r="L23" s="1111"/>
      <c r="M23" s="1111"/>
      <c r="N23" s="1111"/>
      <c r="O23" s="1111"/>
      <c r="P23" s="1111"/>
      <c r="Q23" s="1111"/>
      <c r="R23" s="1111"/>
      <c r="S23" s="1111"/>
      <c r="T23" s="1112"/>
    </row>
    <row r="24" spans="1:23" s="40" customFormat="1" ht="15.75" customHeight="1">
      <c r="A24" s="1110" t="s">
        <v>39</v>
      </c>
      <c r="B24" s="1111"/>
      <c r="C24" s="1111"/>
      <c r="D24" s="1111"/>
      <c r="E24" s="1111"/>
      <c r="F24" s="1111"/>
      <c r="G24" s="1111"/>
      <c r="H24" s="1111"/>
      <c r="I24" s="1111"/>
      <c r="J24" s="1111"/>
      <c r="K24" s="1111"/>
      <c r="L24" s="1111"/>
      <c r="M24" s="1111"/>
      <c r="N24" s="1111"/>
      <c r="O24" s="1111"/>
      <c r="P24" s="1111"/>
      <c r="Q24" s="1111"/>
      <c r="R24" s="1111"/>
      <c r="S24" s="1111"/>
      <c r="T24" s="1112"/>
    </row>
    <row r="25" spans="1:23" s="40" customFormat="1" ht="4.5" customHeigh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  <c r="Q25" s="47"/>
      <c r="R25" s="49"/>
      <c r="S25" s="47"/>
      <c r="T25" s="50"/>
    </row>
    <row r="26" spans="1:23" s="40" customFormat="1" ht="12.75">
      <c r="A26" s="1113" t="s">
        <v>40</v>
      </c>
      <c r="B26" s="1114"/>
      <c r="C26" s="1114"/>
      <c r="D26" s="1114"/>
      <c r="E26" s="1114"/>
      <c r="F26" s="1115" t="s">
        <v>41</v>
      </c>
      <c r="G26" s="1116"/>
      <c r="H26" s="1116"/>
      <c r="I26" s="1116"/>
      <c r="J26" s="1116"/>
      <c r="K26" s="1116"/>
      <c r="L26" s="1116"/>
      <c r="M26" s="1116"/>
      <c r="N26" s="1116"/>
      <c r="O26" s="1116"/>
      <c r="P26" s="1119" t="s">
        <v>42</v>
      </c>
      <c r="Q26" s="1119"/>
      <c r="R26" s="1119"/>
      <c r="S26" s="1120" t="s">
        <v>43</v>
      </c>
      <c r="T26" s="1121"/>
    </row>
    <row r="27" spans="1:23" s="40" customFormat="1" ht="25.5">
      <c r="A27" s="1113"/>
      <c r="B27" s="1114"/>
      <c r="C27" s="1114"/>
      <c r="D27" s="1114"/>
      <c r="E27" s="1114"/>
      <c r="F27" s="1117"/>
      <c r="G27" s="1118"/>
      <c r="H27" s="1118"/>
      <c r="I27" s="1118"/>
      <c r="J27" s="1118"/>
      <c r="K27" s="1118"/>
      <c r="L27" s="1118"/>
      <c r="M27" s="1118"/>
      <c r="N27" s="1118"/>
      <c r="O27" s="1118"/>
      <c r="P27" s="51" t="s">
        <v>44</v>
      </c>
      <c r="Q27" s="51" t="s">
        <v>45</v>
      </c>
      <c r="R27" s="52" t="s">
        <v>46</v>
      </c>
      <c r="S27" s="1120"/>
      <c r="T27" s="1121"/>
    </row>
    <row r="28" spans="1:23" s="40" customFormat="1" ht="12.75">
      <c r="A28" s="1122">
        <v>1</v>
      </c>
      <c r="B28" s="1123"/>
      <c r="C28" s="1123"/>
      <c r="D28" s="1123"/>
      <c r="E28" s="1123"/>
      <c r="F28" s="1124">
        <v>2</v>
      </c>
      <c r="G28" s="1125"/>
      <c r="H28" s="1125"/>
      <c r="I28" s="1125"/>
      <c r="J28" s="1125"/>
      <c r="K28" s="1125"/>
      <c r="L28" s="1125"/>
      <c r="M28" s="1125"/>
      <c r="N28" s="1125"/>
      <c r="O28" s="1125"/>
      <c r="P28" s="53">
        <v>3</v>
      </c>
      <c r="Q28" s="53">
        <v>4</v>
      </c>
      <c r="R28" s="54">
        <v>5</v>
      </c>
      <c r="S28" s="1126">
        <v>6</v>
      </c>
      <c r="T28" s="1127"/>
    </row>
    <row r="29" spans="1:23" s="40" customFormat="1" ht="12.75">
      <c r="A29" s="55"/>
      <c r="B29" s="56"/>
      <c r="C29" s="56"/>
      <c r="D29" s="56"/>
      <c r="E29" s="57"/>
      <c r="F29" s="58"/>
      <c r="G29" s="56"/>
      <c r="H29" s="56"/>
      <c r="I29" s="59"/>
      <c r="J29" s="59"/>
      <c r="K29" s="59"/>
      <c r="L29" s="59"/>
      <c r="M29" s="59"/>
      <c r="N29" s="59"/>
      <c r="O29" s="60"/>
      <c r="P29" s="61"/>
      <c r="Q29" s="58"/>
      <c r="R29" s="62"/>
      <c r="S29" s="58"/>
      <c r="T29" s="63"/>
    </row>
    <row r="30" spans="1:23" s="40" customFormat="1" ht="12.75">
      <c r="A30" s="64">
        <v>5</v>
      </c>
      <c r="B30" s="65"/>
      <c r="C30" s="65"/>
      <c r="D30" s="66"/>
      <c r="E30" s="67"/>
      <c r="F30" s="68" t="s">
        <v>47</v>
      </c>
      <c r="G30" s="69"/>
      <c r="H30" s="69"/>
      <c r="I30" s="65"/>
      <c r="J30" s="65"/>
      <c r="K30" s="65"/>
      <c r="L30" s="65"/>
      <c r="M30" s="65"/>
      <c r="N30" s="65"/>
      <c r="O30" s="99"/>
      <c r="P30" s="70"/>
      <c r="Q30" s="71"/>
      <c r="R30" s="72"/>
      <c r="S30" s="1128">
        <f>S31</f>
        <v>35000000</v>
      </c>
      <c r="T30" s="1129"/>
      <c r="W30" s="73"/>
    </row>
    <row r="31" spans="1:23" s="40" customFormat="1" ht="12.75">
      <c r="A31" s="64">
        <v>5</v>
      </c>
      <c r="B31" s="65">
        <v>2</v>
      </c>
      <c r="C31" s="65"/>
      <c r="D31" s="66"/>
      <c r="E31" s="67"/>
      <c r="F31" s="68" t="s">
        <v>48</v>
      </c>
      <c r="G31" s="69"/>
      <c r="H31" s="69"/>
      <c r="I31" s="65"/>
      <c r="J31" s="65"/>
      <c r="K31" s="65"/>
      <c r="L31" s="65"/>
      <c r="M31" s="65"/>
      <c r="N31" s="65"/>
      <c r="O31" s="99"/>
      <c r="P31" s="70"/>
      <c r="Q31" s="71"/>
      <c r="R31" s="72"/>
      <c r="S31" s="1103">
        <f>S32+S50</f>
        <v>35000000</v>
      </c>
      <c r="T31" s="1104"/>
    </row>
    <row r="32" spans="1:23" s="40" customFormat="1" ht="12.75">
      <c r="A32" s="64">
        <v>5</v>
      </c>
      <c r="B32" s="65">
        <v>2</v>
      </c>
      <c r="C32" s="65">
        <v>1</v>
      </c>
      <c r="D32" s="66"/>
      <c r="E32" s="67"/>
      <c r="F32" s="68" t="s">
        <v>49</v>
      </c>
      <c r="G32" s="99"/>
      <c r="H32" s="99"/>
      <c r="I32" s="65"/>
      <c r="J32" s="65"/>
      <c r="K32" s="65"/>
      <c r="L32" s="65"/>
      <c r="M32" s="65"/>
      <c r="N32" s="65"/>
      <c r="O32" s="99"/>
      <c r="P32" s="70"/>
      <c r="Q32" s="71"/>
      <c r="R32" s="74"/>
      <c r="S32" s="1103">
        <f>S33</f>
        <v>20000000</v>
      </c>
      <c r="T32" s="1104"/>
    </row>
    <row r="33" spans="1:20" s="40" customFormat="1" ht="12.75">
      <c r="A33" s="75" t="s">
        <v>50</v>
      </c>
      <c r="B33" s="76" t="s">
        <v>51</v>
      </c>
      <c r="C33" s="76" t="s">
        <v>52</v>
      </c>
      <c r="D33" s="76" t="s">
        <v>53</v>
      </c>
      <c r="E33" s="77"/>
      <c r="F33" s="78" t="s">
        <v>54</v>
      </c>
      <c r="G33" s="99"/>
      <c r="H33" s="99"/>
      <c r="I33" s="65"/>
      <c r="J33" s="65"/>
      <c r="K33" s="65"/>
      <c r="L33" s="65"/>
      <c r="M33" s="65"/>
      <c r="N33" s="65"/>
      <c r="O33" s="99"/>
      <c r="P33" s="70"/>
      <c r="Q33" s="71"/>
      <c r="R33" s="72"/>
      <c r="S33" s="1103">
        <f>SUM(S34+S39+S45)</f>
        <v>20000000</v>
      </c>
      <c r="T33" s="1104"/>
    </row>
    <row r="34" spans="1:20" s="40" customFormat="1" ht="12.75">
      <c r="A34" s="75"/>
      <c r="B34" s="76"/>
      <c r="C34" s="76"/>
      <c r="D34" s="76"/>
      <c r="E34" s="77"/>
      <c r="F34" s="445" t="s">
        <v>197</v>
      </c>
      <c r="G34" s="446"/>
      <c r="H34" s="446"/>
      <c r="I34" s="447"/>
      <c r="J34" s="447"/>
      <c r="K34" s="447"/>
      <c r="L34" s="447"/>
      <c r="M34" s="447"/>
      <c r="N34" s="447"/>
      <c r="O34" s="446"/>
      <c r="P34" s="448"/>
      <c r="Q34" s="449"/>
      <c r="R34" s="450"/>
      <c r="S34" s="1071">
        <f>SUM(S35:T37)</f>
        <v>2800000</v>
      </c>
      <c r="T34" s="1072"/>
    </row>
    <row r="35" spans="1:20" s="40" customFormat="1" ht="12.75">
      <c r="A35" s="75"/>
      <c r="B35" s="76"/>
      <c r="C35" s="76"/>
      <c r="D35" s="76"/>
      <c r="E35" s="77"/>
      <c r="F35" s="451" t="s">
        <v>217</v>
      </c>
      <c r="G35" s="446"/>
      <c r="H35" s="446"/>
      <c r="I35" s="447">
        <v>1</v>
      </c>
      <c r="J35" s="447" t="s">
        <v>57</v>
      </c>
      <c r="K35" s="447" t="s">
        <v>58</v>
      </c>
      <c r="L35" s="447">
        <v>8</v>
      </c>
      <c r="M35" s="447" t="s">
        <v>59</v>
      </c>
      <c r="N35" s="447"/>
      <c r="O35" s="446"/>
      <c r="P35" s="448">
        <f>SUM(I35*L35)</f>
        <v>8</v>
      </c>
      <c r="Q35" s="449" t="s">
        <v>218</v>
      </c>
      <c r="R35" s="450">
        <v>150000</v>
      </c>
      <c r="S35" s="1071">
        <f>SUM(P35*R35)</f>
        <v>1200000</v>
      </c>
      <c r="T35" s="1072"/>
    </row>
    <row r="36" spans="1:20" s="40" customFormat="1" ht="12.75">
      <c r="A36" s="75"/>
      <c r="B36" s="76"/>
      <c r="C36" s="76"/>
      <c r="D36" s="76"/>
      <c r="E36" s="77"/>
      <c r="F36" s="455" t="s">
        <v>219</v>
      </c>
      <c r="G36" s="446"/>
      <c r="H36" s="446"/>
      <c r="I36" s="447">
        <v>1</v>
      </c>
      <c r="J36" s="447" t="s">
        <v>57</v>
      </c>
      <c r="K36" s="447" t="s">
        <v>58</v>
      </c>
      <c r="L36" s="447">
        <v>8</v>
      </c>
      <c r="M36" s="447" t="s">
        <v>59</v>
      </c>
      <c r="N36" s="447"/>
      <c r="O36" s="446"/>
      <c r="P36" s="448">
        <f t="shared" ref="P36:P37" si="0">SUM(I36*L36)</f>
        <v>8</v>
      </c>
      <c r="Q36" s="449" t="s">
        <v>218</v>
      </c>
      <c r="R36" s="450">
        <v>100000</v>
      </c>
      <c r="S36" s="1071">
        <f>SUM(P36*R36)</f>
        <v>800000</v>
      </c>
      <c r="T36" s="1072"/>
    </row>
    <row r="37" spans="1:20" s="40" customFormat="1" ht="12.75">
      <c r="A37" s="75"/>
      <c r="B37" s="76"/>
      <c r="C37" s="76"/>
      <c r="D37" s="76"/>
      <c r="E37" s="77"/>
      <c r="F37" s="451" t="s">
        <v>221</v>
      </c>
      <c r="G37" s="446"/>
      <c r="H37" s="446"/>
      <c r="I37" s="447">
        <v>1</v>
      </c>
      <c r="J37" s="447" t="s">
        <v>57</v>
      </c>
      <c r="K37" s="447" t="s">
        <v>58</v>
      </c>
      <c r="L37" s="447">
        <v>8</v>
      </c>
      <c r="M37" s="447" t="s">
        <v>220</v>
      </c>
      <c r="N37" s="447"/>
      <c r="O37" s="446"/>
      <c r="P37" s="448">
        <f t="shared" si="0"/>
        <v>8</v>
      </c>
      <c r="Q37" s="449" t="s">
        <v>60</v>
      </c>
      <c r="R37" s="450">
        <v>100000</v>
      </c>
      <c r="S37" s="1071">
        <f>SUM(P37*R37)</f>
        <v>800000</v>
      </c>
      <c r="T37" s="1072"/>
    </row>
    <row r="38" spans="1:20" s="40" customFormat="1" ht="7.5" customHeight="1">
      <c r="A38" s="75"/>
      <c r="B38" s="76"/>
      <c r="C38" s="76"/>
      <c r="D38" s="76"/>
      <c r="E38" s="77"/>
      <c r="F38" s="451"/>
      <c r="G38" s="446"/>
      <c r="H38" s="446"/>
      <c r="I38" s="447"/>
      <c r="J38" s="447"/>
      <c r="K38" s="447"/>
      <c r="L38" s="447"/>
      <c r="M38" s="447"/>
      <c r="N38" s="447"/>
      <c r="O38" s="446"/>
      <c r="P38" s="448"/>
      <c r="Q38" s="449"/>
      <c r="R38" s="450"/>
      <c r="S38" s="452"/>
      <c r="T38" s="453"/>
    </row>
    <row r="39" spans="1:20" s="40" customFormat="1" ht="12.75">
      <c r="A39" s="75"/>
      <c r="B39" s="76"/>
      <c r="C39" s="76"/>
      <c r="D39" s="76"/>
      <c r="E39" s="77"/>
      <c r="F39" s="454" t="s">
        <v>55</v>
      </c>
      <c r="G39" s="99"/>
      <c r="H39" s="99"/>
      <c r="I39" s="65"/>
      <c r="J39" s="65"/>
      <c r="K39" s="65"/>
      <c r="L39" s="65"/>
      <c r="M39" s="65"/>
      <c r="N39" s="65"/>
      <c r="O39" s="99"/>
      <c r="P39" s="70"/>
      <c r="Q39" s="71"/>
      <c r="R39" s="72"/>
      <c r="S39" s="1073">
        <f>SUM(S40:T43)</f>
        <v>12000000</v>
      </c>
      <c r="T39" s="1074"/>
    </row>
    <row r="40" spans="1:20" s="40" customFormat="1" ht="12.75">
      <c r="A40" s="75"/>
      <c r="B40" s="76"/>
      <c r="C40" s="76"/>
      <c r="D40" s="76"/>
      <c r="E40" s="77"/>
      <c r="F40" s="79" t="s">
        <v>56</v>
      </c>
      <c r="G40" s="99"/>
      <c r="H40" s="99"/>
      <c r="I40" s="65">
        <v>1</v>
      </c>
      <c r="J40" s="65" t="s">
        <v>57</v>
      </c>
      <c r="K40" s="65" t="s">
        <v>58</v>
      </c>
      <c r="L40" s="65">
        <v>8</v>
      </c>
      <c r="M40" s="99" t="s">
        <v>59</v>
      </c>
      <c r="N40" s="99"/>
      <c r="P40" s="70">
        <f>I40*L40</f>
        <v>8</v>
      </c>
      <c r="Q40" s="71" t="s">
        <v>60</v>
      </c>
      <c r="R40" s="93">
        <v>350000</v>
      </c>
      <c r="S40" s="1069">
        <f>SUM(P40*R40)</f>
        <v>2800000</v>
      </c>
      <c r="T40" s="1070"/>
    </row>
    <row r="41" spans="1:20" s="40" customFormat="1" ht="12.75">
      <c r="A41" s="75"/>
      <c r="B41" s="76"/>
      <c r="C41" s="76"/>
      <c r="D41" s="76"/>
      <c r="E41" s="77"/>
      <c r="F41" s="79" t="s">
        <v>61</v>
      </c>
      <c r="G41" s="99"/>
      <c r="H41" s="99"/>
      <c r="I41" s="65">
        <v>1</v>
      </c>
      <c r="J41" s="65" t="s">
        <v>57</v>
      </c>
      <c r="K41" s="65" t="s">
        <v>58</v>
      </c>
      <c r="L41" s="65">
        <v>8</v>
      </c>
      <c r="M41" s="99" t="s">
        <v>59</v>
      </c>
      <c r="N41" s="99"/>
      <c r="P41" s="70">
        <f>I41*L41</f>
        <v>8</v>
      </c>
      <c r="Q41" s="71" t="s">
        <v>60</v>
      </c>
      <c r="R41" s="93">
        <v>300000</v>
      </c>
      <c r="S41" s="1069">
        <f>SUM(P41*R41)</f>
        <v>2400000</v>
      </c>
      <c r="T41" s="1070"/>
    </row>
    <row r="42" spans="1:20" s="40" customFormat="1" ht="12.75">
      <c r="A42" s="75"/>
      <c r="B42" s="76"/>
      <c r="C42" s="76"/>
      <c r="D42" s="76"/>
      <c r="E42" s="77"/>
      <c r="F42" s="79" t="s">
        <v>62</v>
      </c>
      <c r="G42" s="99"/>
      <c r="H42" s="99"/>
      <c r="I42" s="65">
        <v>1</v>
      </c>
      <c r="J42" s="65" t="s">
        <v>57</v>
      </c>
      <c r="K42" s="65" t="s">
        <v>58</v>
      </c>
      <c r="L42" s="65">
        <v>8</v>
      </c>
      <c r="M42" s="99" t="s">
        <v>59</v>
      </c>
      <c r="N42" s="99"/>
      <c r="P42" s="70">
        <f>I42*L42</f>
        <v>8</v>
      </c>
      <c r="Q42" s="71" t="s">
        <v>60</v>
      </c>
      <c r="R42" s="93">
        <v>250000</v>
      </c>
      <c r="S42" s="1069">
        <f>SUM(P42*R42)</f>
        <v>2000000</v>
      </c>
      <c r="T42" s="1070"/>
    </row>
    <row r="43" spans="1:20" s="40" customFormat="1" ht="12.75">
      <c r="A43" s="75"/>
      <c r="B43" s="76"/>
      <c r="C43" s="76"/>
      <c r="D43" s="76"/>
      <c r="E43" s="77"/>
      <c r="F43" s="79" t="s">
        <v>63</v>
      </c>
      <c r="G43" s="99"/>
      <c r="H43" s="99"/>
      <c r="I43" s="65">
        <v>4</v>
      </c>
      <c r="J43" s="65" t="s">
        <v>57</v>
      </c>
      <c r="K43" s="65" t="s">
        <v>58</v>
      </c>
      <c r="L43" s="65">
        <v>8</v>
      </c>
      <c r="M43" s="99" t="s">
        <v>59</v>
      </c>
      <c r="N43" s="99"/>
      <c r="P43" s="70">
        <f>I43*L43</f>
        <v>32</v>
      </c>
      <c r="Q43" s="71" t="s">
        <v>60</v>
      </c>
      <c r="R43" s="93">
        <v>150000</v>
      </c>
      <c r="S43" s="1069">
        <f>SUM(P43*R43)</f>
        <v>4800000</v>
      </c>
      <c r="T43" s="1070"/>
    </row>
    <row r="44" spans="1:20" s="40" customFormat="1" ht="8.25" customHeight="1">
      <c r="A44" s="75"/>
      <c r="B44" s="76"/>
      <c r="C44" s="76"/>
      <c r="D44" s="76"/>
      <c r="E44" s="77"/>
      <c r="F44" s="79"/>
      <c r="G44" s="417"/>
      <c r="H44" s="417"/>
      <c r="I44" s="65"/>
      <c r="J44" s="65"/>
      <c r="K44" s="65"/>
      <c r="L44" s="65"/>
      <c r="M44" s="417"/>
      <c r="N44" s="417"/>
      <c r="P44" s="70"/>
      <c r="Q44" s="71"/>
      <c r="R44" s="418"/>
      <c r="S44" s="415"/>
      <c r="T44" s="416"/>
    </row>
    <row r="45" spans="1:20" s="40" customFormat="1" ht="12.75">
      <c r="A45" s="75"/>
      <c r="B45" s="76"/>
      <c r="C45" s="76"/>
      <c r="D45" s="76"/>
      <c r="E45" s="77"/>
      <c r="F45" s="454" t="s">
        <v>222</v>
      </c>
      <c r="G45" s="417"/>
      <c r="H45" s="417"/>
      <c r="I45" s="65"/>
      <c r="J45" s="65"/>
      <c r="K45" s="65"/>
      <c r="L45" s="65"/>
      <c r="M45" s="417"/>
      <c r="N45" s="417"/>
      <c r="P45" s="70"/>
      <c r="Q45" s="71"/>
      <c r="R45" s="418"/>
      <c r="S45" s="1073">
        <f>SUM(S46+S48)</f>
        <v>5200000</v>
      </c>
      <c r="T45" s="1074"/>
    </row>
    <row r="46" spans="1:20" s="40" customFormat="1" ht="12.75">
      <c r="A46" s="75"/>
      <c r="B46" s="76"/>
      <c r="C46" s="76"/>
      <c r="D46" s="76"/>
      <c r="E46" s="77"/>
      <c r="F46" s="79" t="s">
        <v>222</v>
      </c>
      <c r="G46" s="417"/>
      <c r="H46" s="417"/>
      <c r="N46" s="417"/>
      <c r="P46" s="70"/>
      <c r="Q46" s="71"/>
      <c r="R46" s="418"/>
      <c r="S46" s="1069">
        <f>SUM(S47)</f>
        <v>2000000</v>
      </c>
      <c r="T46" s="1070"/>
    </row>
    <row r="47" spans="1:20" s="40" customFormat="1" ht="12.75">
      <c r="A47" s="75"/>
      <c r="B47" s="76"/>
      <c r="C47" s="76"/>
      <c r="D47" s="76"/>
      <c r="E47" s="77"/>
      <c r="F47" s="78"/>
      <c r="G47" s="417"/>
      <c r="H47" s="417"/>
      <c r="I47" s="65">
        <v>1</v>
      </c>
      <c r="J47" s="65" t="s">
        <v>57</v>
      </c>
      <c r="K47" s="65" t="s">
        <v>58</v>
      </c>
      <c r="L47" s="65">
        <v>40</v>
      </c>
      <c r="M47" s="417" t="s">
        <v>100</v>
      </c>
      <c r="N47" s="417"/>
      <c r="P47" s="70">
        <f>SUM(I47*L47)</f>
        <v>40</v>
      </c>
      <c r="Q47" s="71" t="s">
        <v>60</v>
      </c>
      <c r="R47" s="418">
        <v>50000</v>
      </c>
      <c r="S47" s="1069">
        <f>SUM(P47*R47)</f>
        <v>2000000</v>
      </c>
      <c r="T47" s="1070"/>
    </row>
    <row r="48" spans="1:20" s="40" customFormat="1" ht="12.75">
      <c r="A48" s="75"/>
      <c r="B48" s="76"/>
      <c r="C48" s="76"/>
      <c r="D48" s="76"/>
      <c r="E48" s="77"/>
      <c r="F48" s="79" t="s">
        <v>223</v>
      </c>
      <c r="G48" s="417"/>
      <c r="H48" s="417"/>
      <c r="I48" s="65"/>
      <c r="J48" s="65"/>
      <c r="K48" s="65"/>
      <c r="L48" s="65"/>
      <c r="M48" s="417"/>
      <c r="N48" s="417"/>
      <c r="P48" s="70"/>
      <c r="Q48" s="71"/>
      <c r="R48" s="418"/>
      <c r="S48" s="1073">
        <f>SUM(S49)</f>
        <v>3200000</v>
      </c>
      <c r="T48" s="1074"/>
    </row>
    <row r="49" spans="1:20" s="40" customFormat="1" ht="12.75">
      <c r="A49" s="75"/>
      <c r="B49" s="76"/>
      <c r="C49" s="76"/>
      <c r="D49" s="76"/>
      <c r="E49" s="77"/>
      <c r="F49" s="78"/>
      <c r="G49" s="417"/>
      <c r="H49" s="417"/>
      <c r="I49" s="65">
        <v>4</v>
      </c>
      <c r="J49" s="65" t="s">
        <v>57</v>
      </c>
      <c r="K49" s="65" t="s">
        <v>58</v>
      </c>
      <c r="L49" s="65">
        <v>40</v>
      </c>
      <c r="M49" s="417" t="s">
        <v>100</v>
      </c>
      <c r="N49" s="417"/>
      <c r="P49" s="70">
        <f>SUM(I49*L49)</f>
        <v>160</v>
      </c>
      <c r="Q49" s="71" t="s">
        <v>60</v>
      </c>
      <c r="R49" s="418">
        <v>20000</v>
      </c>
      <c r="S49" s="1069">
        <f>SUM(P49*R49)</f>
        <v>3200000</v>
      </c>
      <c r="T49" s="1070"/>
    </row>
    <row r="50" spans="1:20" s="40" customFormat="1" ht="12.75">
      <c r="A50" s="82">
        <v>5</v>
      </c>
      <c r="B50" s="66">
        <v>2</v>
      </c>
      <c r="C50" s="66">
        <v>2</v>
      </c>
      <c r="D50" s="66"/>
      <c r="E50" s="67"/>
      <c r="F50" s="68" t="s">
        <v>69</v>
      </c>
      <c r="G50" s="99"/>
      <c r="H50" s="99"/>
      <c r="I50" s="65"/>
      <c r="J50" s="65"/>
      <c r="K50" s="65"/>
      <c r="L50" s="65"/>
      <c r="M50" s="65"/>
      <c r="N50" s="65"/>
      <c r="O50" s="99"/>
      <c r="P50" s="70"/>
      <c r="Q50" s="71"/>
      <c r="R50" s="72"/>
      <c r="S50" s="1073">
        <f>SUM(S51+S61+S68+S73)</f>
        <v>15000000</v>
      </c>
      <c r="T50" s="1074"/>
    </row>
    <row r="51" spans="1:20" s="40" customFormat="1" ht="12.75">
      <c r="A51" s="82">
        <v>5</v>
      </c>
      <c r="B51" s="66">
        <v>2</v>
      </c>
      <c r="C51" s="66">
        <v>2</v>
      </c>
      <c r="D51" s="88" t="s">
        <v>53</v>
      </c>
      <c r="E51" s="89" t="s">
        <v>53</v>
      </c>
      <c r="F51" s="68" t="s">
        <v>70</v>
      </c>
      <c r="G51" s="99"/>
      <c r="H51" s="99"/>
      <c r="I51" s="65"/>
      <c r="J51" s="65"/>
      <c r="K51" s="65"/>
      <c r="L51" s="65"/>
      <c r="M51" s="65"/>
      <c r="N51" s="65"/>
      <c r="O51" s="99"/>
      <c r="P51" s="70"/>
      <c r="Q51" s="71"/>
      <c r="R51" s="72"/>
      <c r="S51" s="1103">
        <f>SUM(S52:T59)</f>
        <v>1018500</v>
      </c>
      <c r="T51" s="1104"/>
    </row>
    <row r="52" spans="1:20" s="40" customFormat="1" ht="12.75">
      <c r="A52" s="82"/>
      <c r="B52" s="66"/>
      <c r="C52" s="66"/>
      <c r="D52" s="83"/>
      <c r="E52" s="67"/>
      <c r="F52" s="79" t="s">
        <v>71</v>
      </c>
      <c r="G52" s="99"/>
      <c r="H52" s="99"/>
      <c r="I52" s="65"/>
      <c r="J52" s="65"/>
      <c r="K52" s="65"/>
      <c r="L52" s="65"/>
      <c r="M52" s="65"/>
      <c r="N52" s="65"/>
      <c r="O52" s="99"/>
      <c r="P52" s="90">
        <v>10</v>
      </c>
      <c r="Q52" s="91" t="s">
        <v>72</v>
      </c>
      <c r="R52" s="92">
        <v>2500</v>
      </c>
      <c r="S52" s="1069">
        <f>SUM(P52*R52)</f>
        <v>25000</v>
      </c>
      <c r="T52" s="1070"/>
    </row>
    <row r="53" spans="1:20" s="40" customFormat="1" ht="12.75">
      <c r="A53" s="82"/>
      <c r="B53" s="66"/>
      <c r="C53" s="66"/>
      <c r="D53" s="83"/>
      <c r="E53" s="67"/>
      <c r="F53" s="79" t="s">
        <v>73</v>
      </c>
      <c r="G53" s="99"/>
      <c r="H53" s="99"/>
      <c r="I53" s="65"/>
      <c r="J53" s="65"/>
      <c r="K53" s="65"/>
      <c r="L53" s="65"/>
      <c r="M53" s="65"/>
      <c r="N53" s="65"/>
      <c r="O53" s="99"/>
      <c r="P53" s="90">
        <v>2</v>
      </c>
      <c r="Q53" s="91" t="s">
        <v>74</v>
      </c>
      <c r="R53" s="92">
        <v>18000</v>
      </c>
      <c r="S53" s="1105">
        <f>SUM(P53*R53)</f>
        <v>36000</v>
      </c>
      <c r="T53" s="1106"/>
    </row>
    <row r="54" spans="1:20" s="40" customFormat="1" ht="12.75">
      <c r="A54" s="82"/>
      <c r="B54" s="66"/>
      <c r="C54" s="66"/>
      <c r="D54" s="83"/>
      <c r="E54" s="67"/>
      <c r="F54" s="79" t="s">
        <v>75</v>
      </c>
      <c r="G54" s="99"/>
      <c r="H54" s="99"/>
      <c r="I54" s="65"/>
      <c r="J54" s="65"/>
      <c r="K54" s="65"/>
      <c r="L54" s="65"/>
      <c r="M54" s="65"/>
      <c r="N54" s="65"/>
      <c r="O54" s="99"/>
      <c r="P54" s="90">
        <v>8</v>
      </c>
      <c r="Q54" s="91" t="s">
        <v>76</v>
      </c>
      <c r="R54" s="92">
        <v>57000</v>
      </c>
      <c r="S54" s="1105">
        <f t="shared" ref="S54:S59" si="1">P54*R54</f>
        <v>456000</v>
      </c>
      <c r="T54" s="1106"/>
    </row>
    <row r="55" spans="1:20" s="40" customFormat="1" ht="12.75">
      <c r="A55" s="82"/>
      <c r="B55" s="66"/>
      <c r="C55" s="66"/>
      <c r="D55" s="83"/>
      <c r="E55" s="67"/>
      <c r="F55" s="79" t="s">
        <v>77</v>
      </c>
      <c r="G55" s="99"/>
      <c r="H55" s="99"/>
      <c r="I55" s="65"/>
      <c r="J55" s="65"/>
      <c r="K55" s="65"/>
      <c r="L55" s="65"/>
      <c r="M55" s="65"/>
      <c r="N55" s="65"/>
      <c r="O55" s="99"/>
      <c r="P55" s="90">
        <v>4</v>
      </c>
      <c r="Q55" s="91" t="s">
        <v>78</v>
      </c>
      <c r="R55" s="92">
        <v>36000</v>
      </c>
      <c r="S55" s="1105">
        <f t="shared" si="1"/>
        <v>144000</v>
      </c>
      <c r="T55" s="1106"/>
    </row>
    <row r="56" spans="1:20" s="40" customFormat="1" ht="12.75">
      <c r="A56" s="82"/>
      <c r="B56" s="66"/>
      <c r="C56" s="66"/>
      <c r="D56" s="83"/>
      <c r="E56" s="67"/>
      <c r="F56" s="79" t="s">
        <v>79</v>
      </c>
      <c r="G56" s="99"/>
      <c r="H56" s="99"/>
      <c r="I56" s="65"/>
      <c r="J56" s="65"/>
      <c r="K56" s="65"/>
      <c r="L56" s="65"/>
      <c r="M56" s="65"/>
      <c r="N56" s="65"/>
      <c r="O56" s="99"/>
      <c r="P56" s="94">
        <v>9</v>
      </c>
      <c r="Q56" s="95" t="s">
        <v>72</v>
      </c>
      <c r="R56" s="92">
        <v>6500</v>
      </c>
      <c r="S56" s="1069">
        <f t="shared" si="1"/>
        <v>58500</v>
      </c>
      <c r="T56" s="1070"/>
    </row>
    <row r="57" spans="1:20" s="40" customFormat="1" ht="12.75">
      <c r="A57" s="82"/>
      <c r="B57" s="66"/>
      <c r="C57" s="66"/>
      <c r="D57" s="83"/>
      <c r="E57" s="66"/>
      <c r="F57" s="79" t="s">
        <v>80</v>
      </c>
      <c r="G57" s="99"/>
      <c r="H57" s="99"/>
      <c r="I57" s="65"/>
      <c r="J57" s="65"/>
      <c r="K57" s="65"/>
      <c r="L57" s="65"/>
      <c r="M57" s="65"/>
      <c r="N57" s="65"/>
      <c r="O57" s="99"/>
      <c r="P57" s="96">
        <v>22</v>
      </c>
      <c r="Q57" s="91" t="s">
        <v>72</v>
      </c>
      <c r="R57" s="92">
        <v>500</v>
      </c>
      <c r="S57" s="1069">
        <f t="shared" si="1"/>
        <v>11000</v>
      </c>
      <c r="T57" s="1070"/>
    </row>
    <row r="58" spans="1:20" s="40" customFormat="1" ht="12.75">
      <c r="A58" s="82"/>
      <c r="B58" s="66"/>
      <c r="C58" s="66"/>
      <c r="D58" s="83"/>
      <c r="E58" s="66"/>
      <c r="F58" s="79" t="s">
        <v>81</v>
      </c>
      <c r="G58" s="99"/>
      <c r="H58" s="99"/>
      <c r="I58" s="65"/>
      <c r="J58" s="65"/>
      <c r="K58" s="65"/>
      <c r="L58" s="65"/>
      <c r="M58" s="65"/>
      <c r="N58" s="65"/>
      <c r="O58" s="99"/>
      <c r="P58" s="96">
        <v>4</v>
      </c>
      <c r="Q58" s="91" t="s">
        <v>74</v>
      </c>
      <c r="R58" s="92">
        <v>13000</v>
      </c>
      <c r="S58" s="1069">
        <f t="shared" si="1"/>
        <v>52000</v>
      </c>
      <c r="T58" s="1070"/>
    </row>
    <row r="59" spans="1:20" s="40" customFormat="1" ht="12.75">
      <c r="A59" s="82"/>
      <c r="B59" s="66"/>
      <c r="C59" s="66"/>
      <c r="D59" s="83"/>
      <c r="E59" s="66"/>
      <c r="F59" s="79" t="s">
        <v>82</v>
      </c>
      <c r="G59" s="99"/>
      <c r="H59" s="99"/>
      <c r="I59" s="65"/>
      <c r="J59" s="65"/>
      <c r="K59" s="65"/>
      <c r="L59" s="65"/>
      <c r="M59" s="65"/>
      <c r="N59" s="65"/>
      <c r="O59" s="99"/>
      <c r="P59" s="96">
        <v>10</v>
      </c>
      <c r="Q59" s="91" t="s">
        <v>72</v>
      </c>
      <c r="R59" s="92">
        <v>23600</v>
      </c>
      <c r="S59" s="1069">
        <f t="shared" si="1"/>
        <v>236000</v>
      </c>
      <c r="T59" s="1070"/>
    </row>
    <row r="60" spans="1:20" s="40" customFormat="1" ht="12.75">
      <c r="A60" s="82"/>
      <c r="B60" s="66"/>
      <c r="C60" s="66"/>
      <c r="D60" s="83"/>
      <c r="E60" s="66"/>
      <c r="F60" s="79"/>
      <c r="G60" s="99"/>
      <c r="H60" s="99"/>
      <c r="I60" s="65"/>
      <c r="J60" s="65"/>
      <c r="K60" s="65"/>
      <c r="L60" s="65"/>
      <c r="M60" s="65" t="s">
        <v>83</v>
      </c>
      <c r="N60" s="65"/>
      <c r="O60" s="99"/>
      <c r="P60" s="96"/>
      <c r="Q60" s="91"/>
      <c r="R60" s="92"/>
      <c r="S60" s="86"/>
      <c r="T60" s="87"/>
    </row>
    <row r="61" spans="1:20" s="40" customFormat="1" ht="12.75">
      <c r="A61" s="82">
        <v>5</v>
      </c>
      <c r="B61" s="66">
        <v>2</v>
      </c>
      <c r="C61" s="66">
        <v>2</v>
      </c>
      <c r="D61" s="88" t="s">
        <v>84</v>
      </c>
      <c r="E61" s="66"/>
      <c r="F61" s="97" t="s">
        <v>85</v>
      </c>
      <c r="G61" s="99"/>
      <c r="H61" s="99"/>
      <c r="I61" s="65"/>
      <c r="J61" s="65"/>
      <c r="K61" s="65"/>
      <c r="L61" s="65"/>
      <c r="M61" s="65"/>
      <c r="N61" s="65"/>
      <c r="O61" s="99"/>
      <c r="P61" s="96"/>
      <c r="Q61" s="91"/>
      <c r="R61" s="92" t="s">
        <v>83</v>
      </c>
      <c r="S61" s="1073">
        <f>SUM(S65+S62)</f>
        <v>12300000</v>
      </c>
      <c r="T61" s="1074"/>
    </row>
    <row r="62" spans="1:20" s="40" customFormat="1" ht="12.75">
      <c r="A62" s="82">
        <v>5</v>
      </c>
      <c r="B62" s="66">
        <v>2</v>
      </c>
      <c r="C62" s="66">
        <v>2</v>
      </c>
      <c r="D62" s="88" t="s">
        <v>84</v>
      </c>
      <c r="E62" s="66">
        <v>16</v>
      </c>
      <c r="F62" s="79" t="s">
        <v>173</v>
      </c>
      <c r="G62" s="99"/>
      <c r="H62" s="99"/>
      <c r="I62" s="65"/>
      <c r="J62" s="65"/>
      <c r="K62" s="65"/>
      <c r="L62" s="65"/>
      <c r="M62" s="65"/>
      <c r="N62" s="99"/>
      <c r="O62" s="84"/>
      <c r="P62" s="71"/>
      <c r="Q62" s="72"/>
      <c r="R62" s="80"/>
      <c r="S62" s="1073">
        <f>SUM(S63)</f>
        <v>12000000</v>
      </c>
      <c r="T62" s="1074"/>
    </row>
    <row r="63" spans="1:20" s="40" customFormat="1" ht="12.75">
      <c r="A63" s="82"/>
      <c r="B63" s="66"/>
      <c r="C63" s="66"/>
      <c r="D63" s="83"/>
      <c r="E63" s="67"/>
      <c r="F63" s="85" t="s">
        <v>216</v>
      </c>
      <c r="G63" s="99"/>
      <c r="H63" s="99"/>
      <c r="P63" s="70"/>
      <c r="Q63" s="71"/>
      <c r="R63" s="93"/>
      <c r="S63" s="1069">
        <f>SUM(S64)</f>
        <v>12000000</v>
      </c>
      <c r="T63" s="1070"/>
    </row>
    <row r="64" spans="1:20" s="40" customFormat="1" ht="12.75">
      <c r="A64" s="82"/>
      <c r="B64" s="66"/>
      <c r="C64" s="66"/>
      <c r="D64" s="83"/>
      <c r="E64" s="66"/>
      <c r="F64" s="85"/>
      <c r="G64" s="417"/>
      <c r="H64" s="417"/>
      <c r="I64" s="65">
        <v>4</v>
      </c>
      <c r="J64" s="65" t="s">
        <v>57</v>
      </c>
      <c r="K64" s="65" t="s">
        <v>58</v>
      </c>
      <c r="L64" s="65">
        <v>40</v>
      </c>
      <c r="M64" s="99" t="s">
        <v>100</v>
      </c>
      <c r="N64" s="99"/>
      <c r="P64" s="70">
        <f>SUM(I64*L64)</f>
        <v>160</v>
      </c>
      <c r="Q64" s="71" t="s">
        <v>60</v>
      </c>
      <c r="R64" s="418">
        <v>75000</v>
      </c>
      <c r="S64" s="1069">
        <f>SUM(P64*R64)</f>
        <v>12000000</v>
      </c>
      <c r="T64" s="1070"/>
    </row>
    <row r="65" spans="1:20" s="40" customFormat="1" ht="12.75">
      <c r="A65" s="82">
        <v>5</v>
      </c>
      <c r="B65" s="66">
        <v>2</v>
      </c>
      <c r="C65" s="66">
        <v>2</v>
      </c>
      <c r="D65" s="88" t="s">
        <v>84</v>
      </c>
      <c r="E65" s="66">
        <v>18</v>
      </c>
      <c r="F65" s="98" t="s">
        <v>86</v>
      </c>
      <c r="G65" s="99"/>
      <c r="H65" s="99"/>
      <c r="I65" s="65"/>
      <c r="J65" s="65"/>
      <c r="K65" s="65"/>
      <c r="L65" s="65"/>
      <c r="M65" s="65"/>
      <c r="N65" s="65"/>
      <c r="O65" s="99"/>
      <c r="P65" s="96"/>
      <c r="Q65" s="91"/>
      <c r="R65" s="92"/>
      <c r="S65" s="1101">
        <f>SUM(S66)</f>
        <v>300000</v>
      </c>
      <c r="T65" s="1102"/>
    </row>
    <row r="66" spans="1:20" s="40" customFormat="1" ht="12.75">
      <c r="A66" s="82"/>
      <c r="B66" s="66"/>
      <c r="C66" s="66"/>
      <c r="D66" s="83"/>
      <c r="E66" s="66"/>
      <c r="F66" s="98" t="s">
        <v>87</v>
      </c>
      <c r="G66" s="99"/>
      <c r="H66" s="99"/>
      <c r="I66" s="65">
        <v>2</v>
      </c>
      <c r="J66" s="1100" t="s">
        <v>88</v>
      </c>
      <c r="K66" s="1100"/>
      <c r="L66" s="1100"/>
      <c r="M66" s="65"/>
      <c r="N66" s="65"/>
      <c r="O66" s="99"/>
      <c r="P66" s="100">
        <v>4</v>
      </c>
      <c r="Q66" s="100" t="s">
        <v>89</v>
      </c>
      <c r="R66" s="101">
        <v>75000</v>
      </c>
      <c r="S66" s="1075">
        <f>R66*P66</f>
        <v>300000</v>
      </c>
      <c r="T66" s="1076"/>
    </row>
    <row r="67" spans="1:20" s="40" customFormat="1" ht="12.75">
      <c r="A67" s="82"/>
      <c r="B67" s="66"/>
      <c r="C67" s="66"/>
      <c r="D67" s="83"/>
      <c r="E67" s="66"/>
      <c r="F67" s="98"/>
      <c r="G67" s="99"/>
      <c r="H67" s="99"/>
      <c r="I67" s="65"/>
      <c r="J67" s="99"/>
      <c r="K67" s="99"/>
      <c r="L67" s="99"/>
      <c r="M67" s="65"/>
      <c r="N67" s="65"/>
      <c r="O67" s="99"/>
      <c r="P67" s="102"/>
      <c r="Q67" s="102"/>
      <c r="R67" s="101"/>
      <c r="S67" s="103"/>
      <c r="T67" s="104"/>
    </row>
    <row r="68" spans="1:20" s="40" customFormat="1" ht="12.75">
      <c r="A68" s="82">
        <v>5</v>
      </c>
      <c r="B68" s="66">
        <v>2</v>
      </c>
      <c r="C68" s="66">
        <v>2</v>
      </c>
      <c r="D68" s="88" t="s">
        <v>90</v>
      </c>
      <c r="E68" s="66"/>
      <c r="F68" s="105" t="s">
        <v>91</v>
      </c>
      <c r="G68" s="99"/>
      <c r="H68" s="99"/>
      <c r="I68" s="65"/>
      <c r="J68" s="65"/>
      <c r="K68" s="65"/>
      <c r="L68" s="65"/>
      <c r="M68" s="65"/>
      <c r="N68" s="65"/>
      <c r="O68" s="99"/>
      <c r="P68" s="96"/>
      <c r="Q68" s="91"/>
      <c r="R68" s="92"/>
      <c r="S68" s="1073">
        <f>SUM(S70:T72)</f>
        <v>127500</v>
      </c>
      <c r="T68" s="1074"/>
    </row>
    <row r="69" spans="1:20" s="40" customFormat="1" ht="12.75">
      <c r="A69" s="82">
        <v>5</v>
      </c>
      <c r="B69" s="66">
        <v>2</v>
      </c>
      <c r="C69" s="66">
        <v>2</v>
      </c>
      <c r="D69" s="88" t="s">
        <v>90</v>
      </c>
      <c r="E69" s="106" t="s">
        <v>92</v>
      </c>
      <c r="F69" s="107" t="s">
        <v>93</v>
      </c>
      <c r="G69" s="99"/>
      <c r="H69" s="99"/>
      <c r="I69" s="65"/>
      <c r="J69" s="65"/>
      <c r="K69" s="65"/>
      <c r="L69" s="65"/>
      <c r="M69" s="65"/>
      <c r="N69" s="65"/>
      <c r="O69" s="99"/>
      <c r="P69" s="96"/>
      <c r="Q69" s="91"/>
      <c r="R69" s="92"/>
      <c r="S69" s="1069"/>
      <c r="T69" s="1070"/>
    </row>
    <row r="70" spans="1:20" s="40" customFormat="1" ht="12.75">
      <c r="A70" s="82"/>
      <c r="B70" s="66"/>
      <c r="C70" s="66"/>
      <c r="D70" s="83"/>
      <c r="E70" s="66"/>
      <c r="F70" s="107" t="s">
        <v>94</v>
      </c>
      <c r="G70" s="99"/>
      <c r="H70" s="99"/>
      <c r="I70" s="65"/>
      <c r="J70" s="65"/>
      <c r="K70" s="65"/>
      <c r="L70" s="65"/>
      <c r="M70" s="65"/>
      <c r="N70" s="65"/>
      <c r="O70" s="99"/>
      <c r="P70" s="100">
        <v>510</v>
      </c>
      <c r="Q70" s="100" t="s">
        <v>95</v>
      </c>
      <c r="R70" s="108">
        <v>250</v>
      </c>
      <c r="S70" s="1075">
        <f>R70*P70</f>
        <v>127500</v>
      </c>
      <c r="T70" s="1076"/>
    </row>
    <row r="71" spans="1:20" s="40" customFormat="1" ht="13.5" thickBot="1">
      <c r="A71" s="82"/>
      <c r="B71" s="66"/>
      <c r="C71" s="66"/>
      <c r="D71" s="83"/>
      <c r="E71" s="66"/>
      <c r="F71" s="107"/>
      <c r="G71" s="482"/>
      <c r="H71" s="482"/>
      <c r="I71" s="65"/>
      <c r="J71" s="65"/>
      <c r="K71" s="65"/>
      <c r="L71" s="65"/>
      <c r="M71" s="65"/>
      <c r="N71" s="65"/>
      <c r="O71" s="482"/>
      <c r="P71" s="102"/>
      <c r="Q71" s="102"/>
      <c r="R71" s="108"/>
      <c r="S71" s="480"/>
      <c r="T71" s="481"/>
    </row>
    <row r="72" spans="1:20" s="40" customFormat="1" ht="12.75">
      <c r="A72" s="491"/>
      <c r="B72" s="492"/>
      <c r="C72" s="492"/>
      <c r="D72" s="493"/>
      <c r="E72" s="492"/>
      <c r="F72" s="494"/>
      <c r="G72" s="495"/>
      <c r="H72" s="495"/>
      <c r="I72" s="496"/>
      <c r="J72" s="496"/>
      <c r="K72" s="496"/>
      <c r="L72" s="496"/>
      <c r="M72" s="496"/>
      <c r="N72" s="496"/>
      <c r="O72" s="495"/>
      <c r="P72" s="497"/>
      <c r="Q72" s="497"/>
      <c r="R72" s="498"/>
      <c r="S72" s="1077"/>
      <c r="T72" s="1078"/>
    </row>
    <row r="73" spans="1:20" s="40" customFormat="1" ht="12.75">
      <c r="A73" s="82">
        <v>5</v>
      </c>
      <c r="B73" s="66">
        <v>2</v>
      </c>
      <c r="C73" s="66">
        <v>2</v>
      </c>
      <c r="D73" s="83">
        <v>11</v>
      </c>
      <c r="E73" s="67"/>
      <c r="F73" s="105" t="s">
        <v>96</v>
      </c>
      <c r="G73" s="482"/>
      <c r="H73" s="482"/>
      <c r="I73" s="65"/>
      <c r="J73" s="65"/>
      <c r="K73" s="65"/>
      <c r="L73" s="65"/>
      <c r="M73" s="65"/>
      <c r="N73" s="65"/>
      <c r="O73" s="482"/>
      <c r="P73" s="96"/>
      <c r="Q73" s="91"/>
      <c r="R73" s="92"/>
      <c r="S73" s="1073">
        <f>SUM(S74+S78)</f>
        <v>1554000</v>
      </c>
      <c r="T73" s="1074"/>
    </row>
    <row r="74" spans="1:20" s="40" customFormat="1" ht="12.75">
      <c r="A74" s="82">
        <v>5</v>
      </c>
      <c r="B74" s="66">
        <v>2</v>
      </c>
      <c r="C74" s="66">
        <v>2</v>
      </c>
      <c r="D74" s="83">
        <v>11</v>
      </c>
      <c r="E74" s="89" t="s">
        <v>92</v>
      </c>
      <c r="F74" s="107" t="s">
        <v>97</v>
      </c>
      <c r="G74" s="482"/>
      <c r="H74" s="482"/>
      <c r="I74" s="65"/>
      <c r="J74" s="65"/>
      <c r="K74" s="65"/>
      <c r="L74" s="65"/>
      <c r="M74" s="65"/>
      <c r="N74" s="65"/>
      <c r="O74" s="482"/>
      <c r="P74" s="96"/>
      <c r="Q74" s="91"/>
      <c r="R74" s="92"/>
      <c r="S74" s="1073">
        <f>S75</f>
        <v>407000</v>
      </c>
      <c r="T74" s="1074"/>
    </row>
    <row r="75" spans="1:20" s="40" customFormat="1" ht="12.75">
      <c r="A75" s="82"/>
      <c r="B75" s="66"/>
      <c r="C75" s="66"/>
      <c r="D75" s="83"/>
      <c r="E75" s="66"/>
      <c r="F75" s="107" t="s">
        <v>215</v>
      </c>
      <c r="G75" s="482"/>
      <c r="H75" s="482"/>
      <c r="I75" s="65"/>
      <c r="J75" s="65"/>
      <c r="K75" s="65"/>
      <c r="L75" s="65"/>
      <c r="M75" s="65"/>
      <c r="N75" s="65"/>
      <c r="O75" s="482"/>
      <c r="P75" s="96"/>
      <c r="Q75" s="91"/>
      <c r="R75" s="92"/>
      <c r="S75" s="1069">
        <f>SUM(S76:T77)</f>
        <v>407000</v>
      </c>
      <c r="T75" s="1070"/>
    </row>
    <row r="76" spans="1:20" s="40" customFormat="1" ht="12.75">
      <c r="A76" s="82"/>
      <c r="B76" s="66"/>
      <c r="C76" s="66"/>
      <c r="D76" s="83"/>
      <c r="E76" s="66"/>
      <c r="F76" s="107" t="s">
        <v>99</v>
      </c>
      <c r="G76" s="482"/>
      <c r="H76" s="482"/>
      <c r="I76" s="65">
        <v>11</v>
      </c>
      <c r="J76" s="65" t="s">
        <v>57</v>
      </c>
      <c r="K76" s="65" t="s">
        <v>58</v>
      </c>
      <c r="L76" s="65">
        <v>1</v>
      </c>
      <c r="M76" s="65" t="s">
        <v>100</v>
      </c>
      <c r="N76" s="65"/>
      <c r="O76" s="482"/>
      <c r="P76" s="96">
        <f>I76*L76</f>
        <v>11</v>
      </c>
      <c r="Q76" s="91" t="s">
        <v>74</v>
      </c>
      <c r="R76" s="92">
        <v>27000</v>
      </c>
      <c r="S76" s="1075">
        <f>R76*P76</f>
        <v>297000</v>
      </c>
      <c r="T76" s="1076"/>
    </row>
    <row r="77" spans="1:20" s="40" customFormat="1" ht="12.75">
      <c r="A77" s="82"/>
      <c r="B77" s="66"/>
      <c r="C77" s="66"/>
      <c r="D77" s="83"/>
      <c r="E77" s="66"/>
      <c r="F77" s="107" t="s">
        <v>101</v>
      </c>
      <c r="G77" s="482"/>
      <c r="H77" s="482"/>
      <c r="I77" s="65">
        <v>11</v>
      </c>
      <c r="J77" s="65" t="s">
        <v>57</v>
      </c>
      <c r="K77" s="65" t="s">
        <v>58</v>
      </c>
      <c r="L77" s="65">
        <v>1</v>
      </c>
      <c r="M77" s="65" t="s">
        <v>100</v>
      </c>
      <c r="N77" s="65"/>
      <c r="O77" s="482"/>
      <c r="P77" s="96">
        <f>I77*L77</f>
        <v>11</v>
      </c>
      <c r="Q77" s="91" t="s">
        <v>74</v>
      </c>
      <c r="R77" s="92">
        <v>10000</v>
      </c>
      <c r="S77" s="1075">
        <f>R77*P77</f>
        <v>110000</v>
      </c>
      <c r="T77" s="1076"/>
    </row>
    <row r="78" spans="1:20" s="40" customFormat="1" ht="12.75">
      <c r="A78" s="82"/>
      <c r="B78" s="66"/>
      <c r="C78" s="66"/>
      <c r="D78" s="83"/>
      <c r="E78" s="66"/>
      <c r="F78" s="107" t="s">
        <v>179</v>
      </c>
      <c r="G78" s="482"/>
      <c r="H78" s="482"/>
      <c r="I78" s="65"/>
      <c r="J78" s="65"/>
      <c r="K78" s="65"/>
      <c r="L78" s="65"/>
      <c r="M78" s="65"/>
      <c r="N78" s="65"/>
      <c r="O78" s="482"/>
      <c r="P78" s="96"/>
      <c r="Q78" s="91"/>
      <c r="R78" s="92"/>
      <c r="S78" s="1073">
        <f>SUM(S79:T80)</f>
        <v>1147000</v>
      </c>
      <c r="T78" s="1074"/>
    </row>
    <row r="79" spans="1:20" s="40" customFormat="1" ht="12.75">
      <c r="A79" s="82"/>
      <c r="B79" s="66"/>
      <c r="C79" s="66"/>
      <c r="D79" s="83"/>
      <c r="E79" s="66"/>
      <c r="F79" s="107" t="s">
        <v>99</v>
      </c>
      <c r="G79" s="482"/>
      <c r="H79" s="482"/>
      <c r="I79" s="65">
        <v>31</v>
      </c>
      <c r="J79" s="65" t="s">
        <v>57</v>
      </c>
      <c r="K79" s="65" t="s">
        <v>58</v>
      </c>
      <c r="L79" s="65">
        <v>1</v>
      </c>
      <c r="M79" s="65" t="s">
        <v>100</v>
      </c>
      <c r="N79" s="65"/>
      <c r="O79" s="482"/>
      <c r="P79" s="96">
        <f>I79*L79</f>
        <v>31</v>
      </c>
      <c r="Q79" s="91" t="s">
        <v>74</v>
      </c>
      <c r="R79" s="92">
        <v>27000</v>
      </c>
      <c r="S79" s="1075">
        <f>R79*P79</f>
        <v>837000</v>
      </c>
      <c r="T79" s="1076"/>
    </row>
    <row r="80" spans="1:20" s="40" customFormat="1" ht="12.75">
      <c r="A80" s="499"/>
      <c r="B80" s="500"/>
      <c r="C80" s="500"/>
      <c r="D80" s="501"/>
      <c r="E80" s="500"/>
      <c r="F80" s="502" t="s">
        <v>101</v>
      </c>
      <c r="G80" s="503"/>
      <c r="H80" s="503"/>
      <c r="I80" s="504">
        <v>31</v>
      </c>
      <c r="J80" s="504" t="s">
        <v>57</v>
      </c>
      <c r="K80" s="504" t="s">
        <v>58</v>
      </c>
      <c r="L80" s="504">
        <v>1</v>
      </c>
      <c r="M80" s="504" t="s">
        <v>100</v>
      </c>
      <c r="N80" s="504"/>
      <c r="O80" s="503"/>
      <c r="P80" s="505">
        <f>I80*L80</f>
        <v>31</v>
      </c>
      <c r="Q80" s="506" t="s">
        <v>74</v>
      </c>
      <c r="R80" s="507">
        <v>10000</v>
      </c>
      <c r="S80" s="1079">
        <f>R80*P80</f>
        <v>310000</v>
      </c>
      <c r="T80" s="1080"/>
    </row>
    <row r="81" spans="1:23" s="40" customFormat="1" ht="12.75">
      <c r="A81" s="1089" t="s">
        <v>102</v>
      </c>
      <c r="B81" s="1090"/>
      <c r="C81" s="1090"/>
      <c r="D81" s="1090"/>
      <c r="E81" s="1090"/>
      <c r="F81" s="1090"/>
      <c r="G81" s="1090"/>
      <c r="H81" s="1090"/>
      <c r="I81" s="1090"/>
      <c r="J81" s="1090"/>
      <c r="K81" s="1090"/>
      <c r="L81" s="1090"/>
      <c r="M81" s="1090"/>
      <c r="N81" s="1090"/>
      <c r="O81" s="1090"/>
      <c r="P81" s="1090"/>
      <c r="Q81" s="1090"/>
      <c r="R81" s="1090"/>
      <c r="S81" s="1091">
        <f>S31</f>
        <v>35000000</v>
      </c>
      <c r="T81" s="1092"/>
      <c r="W81" s="109"/>
    </row>
    <row r="82" spans="1:23">
      <c r="A82" s="110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2"/>
      <c r="T82" s="113"/>
      <c r="W82" s="115"/>
    </row>
    <row r="83" spans="1:23" s="1" customFormat="1">
      <c r="A83" s="116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081" t="s">
        <v>103</v>
      </c>
      <c r="Q83" s="1081"/>
      <c r="R83" s="1081"/>
      <c r="S83" s="1081"/>
      <c r="T83" s="1082"/>
    </row>
    <row r="84" spans="1:23" s="1" customFormat="1">
      <c r="A84" s="116"/>
      <c r="B84" s="117"/>
      <c r="C84" s="117"/>
      <c r="D84" s="117"/>
      <c r="E84" s="117"/>
      <c r="F84" s="117"/>
      <c r="G84" s="117"/>
      <c r="H84" s="118"/>
      <c r="I84" s="117"/>
      <c r="J84" s="117"/>
      <c r="K84" s="117"/>
      <c r="L84" s="117"/>
      <c r="M84" s="117"/>
      <c r="N84" s="117"/>
      <c r="O84" s="117"/>
      <c r="P84" s="1083" t="s">
        <v>104</v>
      </c>
      <c r="Q84" s="1083"/>
      <c r="R84" s="1083"/>
      <c r="S84" s="1083"/>
      <c r="T84" s="1084"/>
    </row>
    <row r="85" spans="1:23" s="1" customFormat="1">
      <c r="A85" s="116"/>
      <c r="B85" s="117"/>
      <c r="C85" s="117"/>
      <c r="D85" s="117"/>
      <c r="E85" s="117"/>
      <c r="F85" s="117"/>
      <c r="G85" s="117"/>
      <c r="H85" s="118"/>
      <c r="I85" s="117"/>
      <c r="J85" s="117"/>
      <c r="K85" s="117"/>
      <c r="L85" s="117"/>
      <c r="M85" s="117"/>
      <c r="N85" s="117"/>
      <c r="O85" s="117"/>
      <c r="P85" s="119"/>
      <c r="Q85" s="117"/>
      <c r="R85" s="120"/>
      <c r="S85" s="117"/>
      <c r="T85" s="121"/>
    </row>
    <row r="86" spans="1:23" s="1" customFormat="1">
      <c r="A86" s="116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9"/>
      <c r="Q86" s="117"/>
      <c r="R86" s="120"/>
      <c r="S86" s="117"/>
      <c r="T86" s="121"/>
    </row>
    <row r="87" spans="1:23" s="1" customFormat="1">
      <c r="A87" s="116"/>
      <c r="B87" s="117"/>
      <c r="C87" s="117"/>
      <c r="D87" s="117"/>
      <c r="E87" s="117"/>
      <c r="F87" s="117"/>
      <c r="G87" s="117"/>
      <c r="H87" s="118"/>
      <c r="I87" s="117"/>
      <c r="J87" s="117"/>
      <c r="K87" s="117"/>
      <c r="L87" s="117"/>
      <c r="M87" s="117"/>
      <c r="N87" s="117"/>
      <c r="O87" s="117"/>
      <c r="P87" s="119"/>
      <c r="Q87" s="117"/>
      <c r="R87" s="120"/>
      <c r="S87" s="117"/>
      <c r="T87" s="121"/>
    </row>
    <row r="88" spans="1:23" s="1" customFormat="1">
      <c r="A88" s="116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085" t="s">
        <v>105</v>
      </c>
      <c r="Q88" s="1085"/>
      <c r="R88" s="1085"/>
      <c r="S88" s="1085"/>
      <c r="T88" s="1086"/>
    </row>
    <row r="89" spans="1:23" s="1" customFormat="1">
      <c r="A89" s="116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087" t="s">
        <v>106</v>
      </c>
      <c r="Q89" s="1087"/>
      <c r="R89" s="1087"/>
      <c r="S89" s="1087"/>
      <c r="T89" s="1088"/>
    </row>
    <row r="90" spans="1:23" s="1" customFormat="1">
      <c r="A90" s="122" t="s">
        <v>107</v>
      </c>
      <c r="B90" s="123"/>
      <c r="C90" s="123"/>
      <c r="D90" s="123"/>
      <c r="E90" s="123"/>
      <c r="F90" s="123"/>
      <c r="G90" s="124" t="s">
        <v>7</v>
      </c>
      <c r="H90" s="123"/>
      <c r="I90" s="123"/>
      <c r="J90" s="123"/>
      <c r="K90" s="123"/>
      <c r="L90" s="123"/>
      <c r="M90" s="123"/>
      <c r="N90" s="123"/>
      <c r="O90" s="123"/>
      <c r="P90" s="125"/>
      <c r="Q90" s="123"/>
      <c r="R90" s="126"/>
      <c r="S90" s="123"/>
      <c r="T90" s="127"/>
    </row>
    <row r="91" spans="1:23" s="1" customFormat="1">
      <c r="A91" s="122" t="s">
        <v>108</v>
      </c>
      <c r="B91" s="123"/>
      <c r="C91" s="123"/>
      <c r="D91" s="123"/>
      <c r="E91" s="123"/>
      <c r="F91" s="123"/>
      <c r="G91" s="124" t="s">
        <v>7</v>
      </c>
      <c r="H91" s="123"/>
      <c r="I91" s="123"/>
      <c r="J91" s="123"/>
      <c r="K91" s="123"/>
      <c r="L91" s="123"/>
      <c r="M91" s="123"/>
      <c r="N91" s="123"/>
      <c r="O91" s="123"/>
      <c r="P91" s="125"/>
      <c r="Q91" s="123"/>
      <c r="R91" s="126"/>
      <c r="S91" s="123"/>
      <c r="T91" s="127"/>
    </row>
    <row r="92" spans="1:23" s="1" customFormat="1">
      <c r="A92" s="122" t="s">
        <v>109</v>
      </c>
      <c r="B92" s="123"/>
      <c r="C92" s="123"/>
      <c r="D92" s="123"/>
      <c r="E92" s="123"/>
      <c r="F92" s="123"/>
      <c r="G92" s="124" t="s">
        <v>7</v>
      </c>
      <c r="H92" s="123"/>
      <c r="I92" s="123"/>
      <c r="J92" s="123"/>
      <c r="K92" s="123"/>
      <c r="L92" s="123"/>
      <c r="M92" s="123"/>
      <c r="N92" s="123"/>
      <c r="O92" s="123"/>
      <c r="P92" s="125"/>
      <c r="Q92" s="123"/>
      <c r="R92" s="126"/>
      <c r="S92" s="123"/>
      <c r="T92" s="127"/>
    </row>
    <row r="93" spans="1:23" s="1" customFormat="1">
      <c r="A93" s="128">
        <v>1</v>
      </c>
      <c r="B93" s="129"/>
      <c r="C93" s="130"/>
      <c r="D93" s="129"/>
      <c r="E93" s="130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31"/>
      <c r="Q93" s="129"/>
      <c r="R93" s="132"/>
      <c r="S93" s="129"/>
      <c r="T93" s="121"/>
    </row>
    <row r="94" spans="1:23" s="1" customFormat="1">
      <c r="A94" s="133">
        <v>2</v>
      </c>
      <c r="B94" s="129"/>
      <c r="C94" s="130"/>
      <c r="D94" s="129"/>
      <c r="E94" s="130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31"/>
      <c r="Q94" s="129"/>
      <c r="R94" s="132"/>
      <c r="S94" s="129"/>
      <c r="T94" s="121"/>
    </row>
    <row r="95" spans="1:23" s="1" customFormat="1">
      <c r="A95" s="134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  <c r="Q95" s="135"/>
      <c r="R95" s="137"/>
      <c r="S95" s="135"/>
      <c r="T95" s="138"/>
    </row>
    <row r="96" spans="1:23" s="1" customFormat="1">
      <c r="A96" s="1093" t="s">
        <v>110</v>
      </c>
      <c r="B96" s="1094"/>
      <c r="C96" s="1094"/>
      <c r="D96" s="1094"/>
      <c r="E96" s="1094"/>
      <c r="F96" s="1094"/>
      <c r="G96" s="1094"/>
      <c r="H96" s="1094"/>
      <c r="I96" s="1094"/>
      <c r="J96" s="1094"/>
      <c r="K96" s="1094"/>
      <c r="L96" s="1094"/>
      <c r="M96" s="1094"/>
      <c r="N96" s="1094"/>
      <c r="O96" s="1094"/>
      <c r="P96" s="1094"/>
      <c r="Q96" s="1094"/>
      <c r="R96" s="1094"/>
      <c r="S96" s="1094"/>
      <c r="T96" s="121"/>
    </row>
    <row r="97" spans="1:20" s="1" customFormat="1">
      <c r="A97" s="1095" t="s">
        <v>111</v>
      </c>
      <c r="B97" s="1096"/>
      <c r="C97" s="1097" t="s">
        <v>112</v>
      </c>
      <c r="D97" s="1097"/>
      <c r="E97" s="1097"/>
      <c r="F97" s="1097"/>
      <c r="G97" s="1097"/>
      <c r="H97" s="1096"/>
      <c r="I97" s="1098" t="s">
        <v>113</v>
      </c>
      <c r="J97" s="1097"/>
      <c r="K97" s="1097"/>
      <c r="L97" s="1097"/>
      <c r="M97" s="1097"/>
      <c r="N97" s="1097"/>
      <c r="O97" s="1096"/>
      <c r="P97" s="1098" t="s">
        <v>114</v>
      </c>
      <c r="Q97" s="1096"/>
      <c r="R97" s="1099" t="s">
        <v>115</v>
      </c>
      <c r="S97" s="1098"/>
      <c r="T97" s="127"/>
    </row>
    <row r="98" spans="1:20" s="1" customFormat="1">
      <c r="A98" s="140">
        <v>1</v>
      </c>
      <c r="B98" s="141"/>
      <c r="C98" s="139"/>
      <c r="D98" s="139"/>
      <c r="E98" s="142"/>
      <c r="F98" s="142"/>
      <c r="G98" s="142"/>
      <c r="H98" s="143"/>
      <c r="I98" s="142"/>
      <c r="J98" s="142"/>
      <c r="K98" s="142"/>
      <c r="L98" s="142"/>
      <c r="M98" s="142"/>
      <c r="N98" s="142"/>
      <c r="O98" s="143"/>
      <c r="P98" s="144"/>
      <c r="Q98" s="143"/>
      <c r="R98" s="145"/>
      <c r="S98" s="117"/>
      <c r="T98" s="121"/>
    </row>
    <row r="99" spans="1:20" s="1" customFormat="1">
      <c r="A99" s="146">
        <v>2</v>
      </c>
      <c r="B99" s="147"/>
      <c r="C99" s="119"/>
      <c r="D99" s="119"/>
      <c r="E99" s="117"/>
      <c r="F99" s="117"/>
      <c r="G99" s="117"/>
      <c r="H99" s="148"/>
      <c r="I99" s="117"/>
      <c r="J99" s="117"/>
      <c r="K99" s="117"/>
      <c r="L99" s="117"/>
      <c r="M99" s="117"/>
      <c r="N99" s="117"/>
      <c r="O99" s="148"/>
      <c r="P99" s="149"/>
      <c r="Q99" s="148"/>
      <c r="R99" s="145"/>
      <c r="S99" s="117"/>
      <c r="T99" s="121"/>
    </row>
    <row r="100" spans="1:20" s="1" customFormat="1">
      <c r="A100" s="146">
        <v>3</v>
      </c>
      <c r="B100" s="147"/>
      <c r="C100" s="119"/>
      <c r="D100" s="119"/>
      <c r="E100" s="117"/>
      <c r="F100" s="117"/>
      <c r="G100" s="117"/>
      <c r="H100" s="148"/>
      <c r="I100" s="117"/>
      <c r="J100" s="117"/>
      <c r="K100" s="117"/>
      <c r="L100" s="117"/>
      <c r="M100" s="117"/>
      <c r="N100" s="117"/>
      <c r="O100" s="148"/>
      <c r="P100" s="149"/>
      <c r="Q100" s="148"/>
      <c r="R100" s="145"/>
      <c r="S100" s="117"/>
      <c r="T100" s="121"/>
    </row>
    <row r="101" spans="1:20" s="1" customFormat="1" ht="15.75" thickBot="1">
      <c r="A101" s="150"/>
      <c r="B101" s="151"/>
      <c r="C101" s="152"/>
      <c r="D101" s="152"/>
      <c r="E101" s="153"/>
      <c r="F101" s="153"/>
      <c r="G101" s="153"/>
      <c r="H101" s="154"/>
      <c r="I101" s="153"/>
      <c r="J101" s="153"/>
      <c r="K101" s="153"/>
      <c r="L101" s="153"/>
      <c r="M101" s="153"/>
      <c r="N101" s="153"/>
      <c r="O101" s="154"/>
      <c r="P101" s="155"/>
      <c r="Q101" s="154"/>
      <c r="R101" s="156"/>
      <c r="S101" s="153"/>
      <c r="T101" s="157"/>
    </row>
    <row r="102" spans="1:20">
      <c r="A102" s="158"/>
      <c r="B102" s="158"/>
      <c r="C102" s="158"/>
      <c r="D102" s="158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60"/>
      <c r="Q102" s="159"/>
      <c r="R102" s="161"/>
      <c r="S102" s="159"/>
      <c r="T102" s="162"/>
    </row>
  </sheetData>
  <mergeCells count="93">
    <mergeCell ref="A1:R1"/>
    <mergeCell ref="S1:T2"/>
    <mergeCell ref="A2:R2"/>
    <mergeCell ref="A3:R3"/>
    <mergeCell ref="S3:T4"/>
    <mergeCell ref="A4:R4"/>
    <mergeCell ref="I6:T6"/>
    <mergeCell ref="I10:T10"/>
    <mergeCell ref="A15:T15"/>
    <mergeCell ref="A16:G16"/>
    <mergeCell ref="H16:R16"/>
    <mergeCell ref="S16:T16"/>
    <mergeCell ref="A17:G17"/>
    <mergeCell ref="H17:R17"/>
    <mergeCell ref="S17:T17"/>
    <mergeCell ref="A18:G18"/>
    <mergeCell ref="H18:R18"/>
    <mergeCell ref="S18:T18"/>
    <mergeCell ref="A19:G19"/>
    <mergeCell ref="H19:R19"/>
    <mergeCell ref="S19:T19"/>
    <mergeCell ref="A20:G20"/>
    <mergeCell ref="H20:R20"/>
    <mergeCell ref="S20:T20"/>
    <mergeCell ref="S32:T32"/>
    <mergeCell ref="A21:T21"/>
    <mergeCell ref="A23:T23"/>
    <mergeCell ref="A24:T24"/>
    <mergeCell ref="A26:E27"/>
    <mergeCell ref="F26:O27"/>
    <mergeCell ref="P26:R26"/>
    <mergeCell ref="S26:T27"/>
    <mergeCell ref="A28:E28"/>
    <mergeCell ref="F28:O28"/>
    <mergeCell ref="S28:T28"/>
    <mergeCell ref="S30:T30"/>
    <mergeCell ref="S31:T31"/>
    <mergeCell ref="S56:T56"/>
    <mergeCell ref="S50:T50"/>
    <mergeCell ref="S33:T33"/>
    <mergeCell ref="S39:T39"/>
    <mergeCell ref="S40:T40"/>
    <mergeCell ref="S41:T41"/>
    <mergeCell ref="S42:T42"/>
    <mergeCell ref="S43:T43"/>
    <mergeCell ref="S51:T51"/>
    <mergeCell ref="S52:T52"/>
    <mergeCell ref="S53:T53"/>
    <mergeCell ref="S54:T54"/>
    <mergeCell ref="S55:T55"/>
    <mergeCell ref="S34:T34"/>
    <mergeCell ref="S35:T35"/>
    <mergeCell ref="S36:T36"/>
    <mergeCell ref="S57:T57"/>
    <mergeCell ref="S58:T58"/>
    <mergeCell ref="S59:T59"/>
    <mergeCell ref="S61:T61"/>
    <mergeCell ref="J66:L66"/>
    <mergeCell ref="S66:T66"/>
    <mergeCell ref="S62:T62"/>
    <mergeCell ref="S63:T63"/>
    <mergeCell ref="S65:T65"/>
    <mergeCell ref="S64:T64"/>
    <mergeCell ref="A96:S96"/>
    <mergeCell ref="A97:B97"/>
    <mergeCell ref="C97:H97"/>
    <mergeCell ref="I97:O97"/>
    <mergeCell ref="P97:Q97"/>
    <mergeCell ref="R97:S97"/>
    <mergeCell ref="S80:T80"/>
    <mergeCell ref="P83:T83"/>
    <mergeCell ref="P84:T84"/>
    <mergeCell ref="P88:T88"/>
    <mergeCell ref="P89:T89"/>
    <mergeCell ref="A81:R81"/>
    <mergeCell ref="S81:T81"/>
    <mergeCell ref="S78:T78"/>
    <mergeCell ref="S79:T79"/>
    <mergeCell ref="S74:T74"/>
    <mergeCell ref="S75:T75"/>
    <mergeCell ref="S76:T76"/>
    <mergeCell ref="S77:T77"/>
    <mergeCell ref="S68:T68"/>
    <mergeCell ref="S69:T69"/>
    <mergeCell ref="S70:T70"/>
    <mergeCell ref="S72:T72"/>
    <mergeCell ref="S73:T73"/>
    <mergeCell ref="S49:T49"/>
    <mergeCell ref="S47:T47"/>
    <mergeCell ref="S37:T37"/>
    <mergeCell ref="S46:T46"/>
    <mergeCell ref="S45:T45"/>
    <mergeCell ref="S48:T48"/>
  </mergeCells>
  <pageMargins left="0.5" right="0.5" top="1" bottom="0.75" header="0.31458333333333299" footer="0.31458333333333299"/>
  <pageSetup paperSize="10000" scale="90" pageOrder="overThenDown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Z82"/>
  <sheetViews>
    <sheetView tabSelected="1" topLeftCell="A55" zoomScale="112" zoomScaleNormal="112" workbookViewId="0">
      <selection activeCell="A5" sqref="A5:X61"/>
    </sheetView>
  </sheetViews>
  <sheetFormatPr defaultRowHeight="12.75" customHeight="1"/>
  <cols>
    <col min="1" max="1" width="2.7109375" style="24" customWidth="1"/>
    <col min="2" max="2" width="3.28515625" style="24" customWidth="1"/>
    <col min="3" max="3" width="2.7109375" style="24" customWidth="1"/>
    <col min="4" max="4" width="3.140625" style="24" customWidth="1"/>
    <col min="5" max="5" width="11.28515625" style="24" customWidth="1"/>
    <col min="6" max="6" width="2.7109375" style="24" customWidth="1"/>
    <col min="7" max="7" width="3.140625" style="24" customWidth="1"/>
    <col min="8" max="8" width="4.7109375" style="24" customWidth="1"/>
    <col min="9" max="10" width="3.7109375" style="24" customWidth="1"/>
    <col min="11" max="11" width="2.7109375" style="24" customWidth="1"/>
    <col min="12" max="12" width="2.85546875" style="24" customWidth="1"/>
    <col min="13" max="13" width="2.28515625" style="24" customWidth="1"/>
    <col min="14" max="14" width="2.7109375" style="24" customWidth="1"/>
    <col min="15" max="15" width="2.28515625" style="24" customWidth="1"/>
    <col min="16" max="16" width="2.42578125" style="24" customWidth="1"/>
    <col min="17" max="17" width="3.7109375" style="24" customWidth="1"/>
    <col min="18" max="18" width="2.7109375" style="24" customWidth="1"/>
    <col min="19" max="19" width="2.28515625" style="24" customWidth="1"/>
    <col min="20" max="20" width="3.28515625" style="24" customWidth="1"/>
    <col min="21" max="21" width="4.140625" style="694" customWidth="1"/>
    <col min="22" max="22" width="3.85546875" style="695" customWidth="1"/>
    <col min="23" max="23" width="11.140625" style="696" customWidth="1"/>
    <col min="24" max="24" width="11.140625" style="24" customWidth="1"/>
    <col min="25" max="25" width="20.42578125" style="24" customWidth="1"/>
    <col min="26" max="26" width="12.140625" style="24" bestFit="1" customWidth="1"/>
    <col min="27" max="29" width="15.7109375" style="24" customWidth="1"/>
    <col min="30" max="30" width="10" style="24" bestFit="1" customWidth="1"/>
    <col min="31" max="241" width="9.140625" style="24"/>
    <col min="242" max="242" width="2.7109375" style="24" customWidth="1"/>
    <col min="243" max="243" width="3.28515625" style="24" customWidth="1"/>
    <col min="244" max="244" width="2.7109375" style="24" customWidth="1"/>
    <col min="245" max="245" width="3.140625" style="24" customWidth="1"/>
    <col min="246" max="246" width="18.85546875" style="24" customWidth="1"/>
    <col min="247" max="247" width="15.5703125" style="24" customWidth="1"/>
    <col min="248" max="248" width="9.7109375" style="24" customWidth="1"/>
    <col min="249" max="249" width="4.28515625" style="24" customWidth="1"/>
    <col min="250" max="250" width="3.85546875" style="24" customWidth="1"/>
    <col min="251" max="251" width="3.5703125" style="24" customWidth="1"/>
    <col min="252" max="252" width="3.42578125" style="24" customWidth="1"/>
    <col min="253" max="253" width="3.140625" style="24" customWidth="1"/>
    <col min="254" max="254" width="3.7109375" style="24" customWidth="1"/>
    <col min="255" max="255" width="3.85546875" style="24" customWidth="1"/>
    <col min="256" max="256" width="2.85546875" style="24" customWidth="1"/>
    <col min="257" max="257" width="11.42578125" style="24" customWidth="1"/>
    <col min="258" max="258" width="16" style="24" customWidth="1"/>
    <col min="259" max="259" width="12.42578125" style="24" customWidth="1"/>
    <col min="260" max="260" width="12.140625" style="24" customWidth="1"/>
    <col min="261" max="261" width="6.85546875" style="24" customWidth="1"/>
    <col min="262" max="262" width="6.140625" style="24" customWidth="1"/>
    <col min="263" max="263" width="13.85546875" style="24" customWidth="1"/>
    <col min="264" max="264" width="14" style="24" customWidth="1"/>
    <col min="265" max="265" width="14.140625" style="24" customWidth="1"/>
    <col min="266" max="266" width="9.140625" style="24"/>
    <col min="267" max="267" width="14.28515625" style="24" customWidth="1"/>
    <col min="268" max="270" width="3.7109375" style="24" customWidth="1"/>
    <col min="271" max="272" width="9.140625" style="24"/>
    <col min="273" max="273" width="12.140625" style="24" bestFit="1" customWidth="1"/>
    <col min="274" max="497" width="9.140625" style="24"/>
    <col min="498" max="498" width="2.7109375" style="24" customWidth="1"/>
    <col min="499" max="499" width="3.28515625" style="24" customWidth="1"/>
    <col min="500" max="500" width="2.7109375" style="24" customWidth="1"/>
    <col min="501" max="501" width="3.140625" style="24" customWidth="1"/>
    <col min="502" max="502" width="18.85546875" style="24" customWidth="1"/>
    <col min="503" max="503" width="15.5703125" style="24" customWidth="1"/>
    <col min="504" max="504" width="9.7109375" style="24" customWidth="1"/>
    <col min="505" max="505" width="4.28515625" style="24" customWidth="1"/>
    <col min="506" max="506" width="3.85546875" style="24" customWidth="1"/>
    <col min="507" max="507" width="3.5703125" style="24" customWidth="1"/>
    <col min="508" max="508" width="3.42578125" style="24" customWidth="1"/>
    <col min="509" max="509" width="3.140625" style="24" customWidth="1"/>
    <col min="510" max="510" width="3.7109375" style="24" customWidth="1"/>
    <col min="511" max="511" width="3.85546875" style="24" customWidth="1"/>
    <col min="512" max="512" width="2.85546875" style="24" customWidth="1"/>
    <col min="513" max="513" width="11.42578125" style="24" customWidth="1"/>
    <col min="514" max="514" width="16" style="24" customWidth="1"/>
    <col min="515" max="515" width="12.42578125" style="24" customWidth="1"/>
    <col min="516" max="516" width="12.140625" style="24" customWidth="1"/>
    <col min="517" max="517" width="6.85546875" style="24" customWidth="1"/>
    <col min="518" max="518" width="6.140625" style="24" customWidth="1"/>
    <col min="519" max="519" width="13.85546875" style="24" customWidth="1"/>
    <col min="520" max="520" width="14" style="24" customWidth="1"/>
    <col min="521" max="521" width="14.140625" style="24" customWidth="1"/>
    <col min="522" max="522" width="9.140625" style="24"/>
    <col min="523" max="523" width="14.28515625" style="24" customWidth="1"/>
    <col min="524" max="526" width="3.7109375" style="24" customWidth="1"/>
    <col min="527" max="528" width="9.140625" style="24"/>
    <col min="529" max="529" width="12.140625" style="24" bestFit="1" customWidth="1"/>
    <col min="530" max="753" width="9.140625" style="24"/>
    <col min="754" max="754" width="2.7109375" style="24" customWidth="1"/>
    <col min="755" max="755" width="3.28515625" style="24" customWidth="1"/>
    <col min="756" max="756" width="2.7109375" style="24" customWidth="1"/>
    <col min="757" max="757" width="3.140625" style="24" customWidth="1"/>
    <col min="758" max="758" width="18.85546875" style="24" customWidth="1"/>
    <col min="759" max="759" width="15.5703125" style="24" customWidth="1"/>
    <col min="760" max="760" width="9.7109375" style="24" customWidth="1"/>
    <col min="761" max="761" width="4.28515625" style="24" customWidth="1"/>
    <col min="762" max="762" width="3.85546875" style="24" customWidth="1"/>
    <col min="763" max="763" width="3.5703125" style="24" customWidth="1"/>
    <col min="764" max="764" width="3.42578125" style="24" customWidth="1"/>
    <col min="765" max="765" width="3.140625" style="24" customWidth="1"/>
    <col min="766" max="766" width="3.7109375" style="24" customWidth="1"/>
    <col min="767" max="767" width="3.85546875" style="24" customWidth="1"/>
    <col min="768" max="768" width="2.85546875" style="24" customWidth="1"/>
    <col min="769" max="769" width="11.42578125" style="24" customWidth="1"/>
    <col min="770" max="770" width="16" style="24" customWidth="1"/>
    <col min="771" max="771" width="12.42578125" style="24" customWidth="1"/>
    <col min="772" max="772" width="12.140625" style="24" customWidth="1"/>
    <col min="773" max="773" width="6.85546875" style="24" customWidth="1"/>
    <col min="774" max="774" width="6.140625" style="24" customWidth="1"/>
    <col min="775" max="775" width="13.85546875" style="24" customWidth="1"/>
    <col min="776" max="776" width="14" style="24" customWidth="1"/>
    <col min="777" max="777" width="14.140625" style="24" customWidth="1"/>
    <col min="778" max="778" width="9.140625" style="24"/>
    <col min="779" max="779" width="14.28515625" style="24" customWidth="1"/>
    <col min="780" max="782" width="3.7109375" style="24" customWidth="1"/>
    <col min="783" max="784" width="9.140625" style="24"/>
    <col min="785" max="785" width="12.140625" style="24" bestFit="1" customWidth="1"/>
    <col min="786" max="1009" width="9.140625" style="24"/>
    <col min="1010" max="1010" width="2.7109375" style="24" customWidth="1"/>
    <col min="1011" max="1011" width="3.28515625" style="24" customWidth="1"/>
    <col min="1012" max="1012" width="2.7109375" style="24" customWidth="1"/>
    <col min="1013" max="1013" width="3.140625" style="24" customWidth="1"/>
    <col min="1014" max="1014" width="18.85546875" style="24" customWidth="1"/>
    <col min="1015" max="1015" width="15.5703125" style="24" customWidth="1"/>
    <col min="1016" max="1016" width="9.7109375" style="24" customWidth="1"/>
    <col min="1017" max="1017" width="4.28515625" style="24" customWidth="1"/>
    <col min="1018" max="1018" width="3.85546875" style="24" customWidth="1"/>
    <col min="1019" max="1019" width="3.5703125" style="24" customWidth="1"/>
    <col min="1020" max="1020" width="3.42578125" style="24" customWidth="1"/>
    <col min="1021" max="1021" width="3.140625" style="24" customWidth="1"/>
    <col min="1022" max="1022" width="3.7109375" style="24" customWidth="1"/>
    <col min="1023" max="1023" width="3.85546875" style="24" customWidth="1"/>
    <col min="1024" max="1024" width="2.85546875" style="24" customWidth="1"/>
    <col min="1025" max="1025" width="11.42578125" style="24" customWidth="1"/>
    <col min="1026" max="1026" width="16" style="24" customWidth="1"/>
    <col min="1027" max="1027" width="12.42578125" style="24" customWidth="1"/>
    <col min="1028" max="1028" width="12.140625" style="24" customWidth="1"/>
    <col min="1029" max="1029" width="6.85546875" style="24" customWidth="1"/>
    <col min="1030" max="1030" width="6.140625" style="24" customWidth="1"/>
    <col min="1031" max="1031" width="13.85546875" style="24" customWidth="1"/>
    <col min="1032" max="1032" width="14" style="24" customWidth="1"/>
    <col min="1033" max="1033" width="14.140625" style="24" customWidth="1"/>
    <col min="1034" max="1034" width="9.140625" style="24"/>
    <col min="1035" max="1035" width="14.28515625" style="24" customWidth="1"/>
    <col min="1036" max="1038" width="3.7109375" style="24" customWidth="1"/>
    <col min="1039" max="1040" width="9.140625" style="24"/>
    <col min="1041" max="1041" width="12.140625" style="24" bestFit="1" customWidth="1"/>
    <col min="1042" max="1265" width="9.140625" style="24"/>
    <col min="1266" max="1266" width="2.7109375" style="24" customWidth="1"/>
    <col min="1267" max="1267" width="3.28515625" style="24" customWidth="1"/>
    <col min="1268" max="1268" width="2.7109375" style="24" customWidth="1"/>
    <col min="1269" max="1269" width="3.140625" style="24" customWidth="1"/>
    <col min="1270" max="1270" width="18.85546875" style="24" customWidth="1"/>
    <col min="1271" max="1271" width="15.5703125" style="24" customWidth="1"/>
    <col min="1272" max="1272" width="9.7109375" style="24" customWidth="1"/>
    <col min="1273" max="1273" width="4.28515625" style="24" customWidth="1"/>
    <col min="1274" max="1274" width="3.85546875" style="24" customWidth="1"/>
    <col min="1275" max="1275" width="3.5703125" style="24" customWidth="1"/>
    <col min="1276" max="1276" width="3.42578125" style="24" customWidth="1"/>
    <col min="1277" max="1277" width="3.140625" style="24" customWidth="1"/>
    <col min="1278" max="1278" width="3.7109375" style="24" customWidth="1"/>
    <col min="1279" max="1279" width="3.85546875" style="24" customWidth="1"/>
    <col min="1280" max="1280" width="2.85546875" style="24" customWidth="1"/>
    <col min="1281" max="1281" width="11.42578125" style="24" customWidth="1"/>
    <col min="1282" max="1282" width="16" style="24" customWidth="1"/>
    <col min="1283" max="1283" width="12.42578125" style="24" customWidth="1"/>
    <col min="1284" max="1284" width="12.140625" style="24" customWidth="1"/>
    <col min="1285" max="1285" width="6.85546875" style="24" customWidth="1"/>
    <col min="1286" max="1286" width="6.140625" style="24" customWidth="1"/>
    <col min="1287" max="1287" width="13.85546875" style="24" customWidth="1"/>
    <col min="1288" max="1288" width="14" style="24" customWidth="1"/>
    <col min="1289" max="1289" width="14.140625" style="24" customWidth="1"/>
    <col min="1290" max="1290" width="9.140625" style="24"/>
    <col min="1291" max="1291" width="14.28515625" style="24" customWidth="1"/>
    <col min="1292" max="1294" width="3.7109375" style="24" customWidth="1"/>
    <col min="1295" max="1296" width="9.140625" style="24"/>
    <col min="1297" max="1297" width="12.140625" style="24" bestFit="1" customWidth="1"/>
    <col min="1298" max="1521" width="9.140625" style="24"/>
    <col min="1522" max="1522" width="2.7109375" style="24" customWidth="1"/>
    <col min="1523" max="1523" width="3.28515625" style="24" customWidth="1"/>
    <col min="1524" max="1524" width="2.7109375" style="24" customWidth="1"/>
    <col min="1525" max="1525" width="3.140625" style="24" customWidth="1"/>
    <col min="1526" max="1526" width="18.85546875" style="24" customWidth="1"/>
    <col min="1527" max="1527" width="15.5703125" style="24" customWidth="1"/>
    <col min="1528" max="1528" width="9.7109375" style="24" customWidth="1"/>
    <col min="1529" max="1529" width="4.28515625" style="24" customWidth="1"/>
    <col min="1530" max="1530" width="3.85546875" style="24" customWidth="1"/>
    <col min="1531" max="1531" width="3.5703125" style="24" customWidth="1"/>
    <col min="1532" max="1532" width="3.42578125" style="24" customWidth="1"/>
    <col min="1533" max="1533" width="3.140625" style="24" customWidth="1"/>
    <col min="1534" max="1534" width="3.7109375" style="24" customWidth="1"/>
    <col min="1535" max="1535" width="3.85546875" style="24" customWidth="1"/>
    <col min="1536" max="1536" width="2.85546875" style="24" customWidth="1"/>
    <col min="1537" max="1537" width="11.42578125" style="24" customWidth="1"/>
    <col min="1538" max="1538" width="16" style="24" customWidth="1"/>
    <col min="1539" max="1539" width="12.42578125" style="24" customWidth="1"/>
    <col min="1540" max="1540" width="12.140625" style="24" customWidth="1"/>
    <col min="1541" max="1541" width="6.85546875" style="24" customWidth="1"/>
    <col min="1542" max="1542" width="6.140625" style="24" customWidth="1"/>
    <col min="1543" max="1543" width="13.85546875" style="24" customWidth="1"/>
    <col min="1544" max="1544" width="14" style="24" customWidth="1"/>
    <col min="1545" max="1545" width="14.140625" style="24" customWidth="1"/>
    <col min="1546" max="1546" width="9.140625" style="24"/>
    <col min="1547" max="1547" width="14.28515625" style="24" customWidth="1"/>
    <col min="1548" max="1550" width="3.7109375" style="24" customWidth="1"/>
    <col min="1551" max="1552" width="9.140625" style="24"/>
    <col min="1553" max="1553" width="12.140625" style="24" bestFit="1" customWidth="1"/>
    <col min="1554" max="1777" width="9.140625" style="24"/>
    <col min="1778" max="1778" width="2.7109375" style="24" customWidth="1"/>
    <col min="1779" max="1779" width="3.28515625" style="24" customWidth="1"/>
    <col min="1780" max="1780" width="2.7109375" style="24" customWidth="1"/>
    <col min="1781" max="1781" width="3.140625" style="24" customWidth="1"/>
    <col min="1782" max="1782" width="18.85546875" style="24" customWidth="1"/>
    <col min="1783" max="1783" width="15.5703125" style="24" customWidth="1"/>
    <col min="1784" max="1784" width="9.7109375" style="24" customWidth="1"/>
    <col min="1785" max="1785" width="4.28515625" style="24" customWidth="1"/>
    <col min="1786" max="1786" width="3.85546875" style="24" customWidth="1"/>
    <col min="1787" max="1787" width="3.5703125" style="24" customWidth="1"/>
    <col min="1788" max="1788" width="3.42578125" style="24" customWidth="1"/>
    <col min="1789" max="1789" width="3.140625" style="24" customWidth="1"/>
    <col min="1790" max="1790" width="3.7109375" style="24" customWidth="1"/>
    <col min="1791" max="1791" width="3.85546875" style="24" customWidth="1"/>
    <col min="1792" max="1792" width="2.85546875" style="24" customWidth="1"/>
    <col min="1793" max="1793" width="11.42578125" style="24" customWidth="1"/>
    <col min="1794" max="1794" width="16" style="24" customWidth="1"/>
    <col min="1795" max="1795" width="12.42578125" style="24" customWidth="1"/>
    <col min="1796" max="1796" width="12.140625" style="24" customWidth="1"/>
    <col min="1797" max="1797" width="6.85546875" style="24" customWidth="1"/>
    <col min="1798" max="1798" width="6.140625" style="24" customWidth="1"/>
    <col min="1799" max="1799" width="13.85546875" style="24" customWidth="1"/>
    <col min="1800" max="1800" width="14" style="24" customWidth="1"/>
    <col min="1801" max="1801" width="14.140625" style="24" customWidth="1"/>
    <col min="1802" max="1802" width="9.140625" style="24"/>
    <col min="1803" max="1803" width="14.28515625" style="24" customWidth="1"/>
    <col min="1804" max="1806" width="3.7109375" style="24" customWidth="1"/>
    <col min="1807" max="1808" width="9.140625" style="24"/>
    <col min="1809" max="1809" width="12.140625" style="24" bestFit="1" customWidth="1"/>
    <col min="1810" max="2033" width="9.140625" style="24"/>
    <col min="2034" max="2034" width="2.7109375" style="24" customWidth="1"/>
    <col min="2035" max="2035" width="3.28515625" style="24" customWidth="1"/>
    <col min="2036" max="2036" width="2.7109375" style="24" customWidth="1"/>
    <col min="2037" max="2037" width="3.140625" style="24" customWidth="1"/>
    <col min="2038" max="2038" width="18.85546875" style="24" customWidth="1"/>
    <col min="2039" max="2039" width="15.5703125" style="24" customWidth="1"/>
    <col min="2040" max="2040" width="9.7109375" style="24" customWidth="1"/>
    <col min="2041" max="2041" width="4.28515625" style="24" customWidth="1"/>
    <col min="2042" max="2042" width="3.85546875" style="24" customWidth="1"/>
    <col min="2043" max="2043" width="3.5703125" style="24" customWidth="1"/>
    <col min="2044" max="2044" width="3.42578125" style="24" customWidth="1"/>
    <col min="2045" max="2045" width="3.140625" style="24" customWidth="1"/>
    <col min="2046" max="2046" width="3.7109375" style="24" customWidth="1"/>
    <col min="2047" max="2047" width="3.85546875" style="24" customWidth="1"/>
    <col min="2048" max="2048" width="2.85546875" style="24" customWidth="1"/>
    <col min="2049" max="2049" width="11.42578125" style="24" customWidth="1"/>
    <col min="2050" max="2050" width="16" style="24" customWidth="1"/>
    <col min="2051" max="2051" width="12.42578125" style="24" customWidth="1"/>
    <col min="2052" max="2052" width="12.140625" style="24" customWidth="1"/>
    <col min="2053" max="2053" width="6.85546875" style="24" customWidth="1"/>
    <col min="2054" max="2054" width="6.140625" style="24" customWidth="1"/>
    <col min="2055" max="2055" width="13.85546875" style="24" customWidth="1"/>
    <col min="2056" max="2056" width="14" style="24" customWidth="1"/>
    <col min="2057" max="2057" width="14.140625" style="24" customWidth="1"/>
    <col min="2058" max="2058" width="9.140625" style="24"/>
    <col min="2059" max="2059" width="14.28515625" style="24" customWidth="1"/>
    <col min="2060" max="2062" width="3.7109375" style="24" customWidth="1"/>
    <col min="2063" max="2064" width="9.140625" style="24"/>
    <col min="2065" max="2065" width="12.140625" style="24" bestFit="1" customWidth="1"/>
    <col min="2066" max="2289" width="9.140625" style="24"/>
    <col min="2290" max="2290" width="2.7109375" style="24" customWidth="1"/>
    <col min="2291" max="2291" width="3.28515625" style="24" customWidth="1"/>
    <col min="2292" max="2292" width="2.7109375" style="24" customWidth="1"/>
    <col min="2293" max="2293" width="3.140625" style="24" customWidth="1"/>
    <col min="2294" max="2294" width="18.85546875" style="24" customWidth="1"/>
    <col min="2295" max="2295" width="15.5703125" style="24" customWidth="1"/>
    <col min="2296" max="2296" width="9.7109375" style="24" customWidth="1"/>
    <col min="2297" max="2297" width="4.28515625" style="24" customWidth="1"/>
    <col min="2298" max="2298" width="3.85546875" style="24" customWidth="1"/>
    <col min="2299" max="2299" width="3.5703125" style="24" customWidth="1"/>
    <col min="2300" max="2300" width="3.42578125" style="24" customWidth="1"/>
    <col min="2301" max="2301" width="3.140625" style="24" customWidth="1"/>
    <col min="2302" max="2302" width="3.7109375" style="24" customWidth="1"/>
    <col min="2303" max="2303" width="3.85546875" style="24" customWidth="1"/>
    <col min="2304" max="2304" width="2.85546875" style="24" customWidth="1"/>
    <col min="2305" max="2305" width="11.42578125" style="24" customWidth="1"/>
    <col min="2306" max="2306" width="16" style="24" customWidth="1"/>
    <col min="2307" max="2307" width="12.42578125" style="24" customWidth="1"/>
    <col min="2308" max="2308" width="12.140625" style="24" customWidth="1"/>
    <col min="2309" max="2309" width="6.85546875" style="24" customWidth="1"/>
    <col min="2310" max="2310" width="6.140625" style="24" customWidth="1"/>
    <col min="2311" max="2311" width="13.85546875" style="24" customWidth="1"/>
    <col min="2312" max="2312" width="14" style="24" customWidth="1"/>
    <col min="2313" max="2313" width="14.140625" style="24" customWidth="1"/>
    <col min="2314" max="2314" width="9.140625" style="24"/>
    <col min="2315" max="2315" width="14.28515625" style="24" customWidth="1"/>
    <col min="2316" max="2318" width="3.7109375" style="24" customWidth="1"/>
    <col min="2319" max="2320" width="9.140625" style="24"/>
    <col min="2321" max="2321" width="12.140625" style="24" bestFit="1" customWidth="1"/>
    <col min="2322" max="2545" width="9.140625" style="24"/>
    <col min="2546" max="2546" width="2.7109375" style="24" customWidth="1"/>
    <col min="2547" max="2547" width="3.28515625" style="24" customWidth="1"/>
    <col min="2548" max="2548" width="2.7109375" style="24" customWidth="1"/>
    <col min="2549" max="2549" width="3.140625" style="24" customWidth="1"/>
    <col min="2550" max="2550" width="18.85546875" style="24" customWidth="1"/>
    <col min="2551" max="2551" width="15.5703125" style="24" customWidth="1"/>
    <col min="2552" max="2552" width="9.7109375" style="24" customWidth="1"/>
    <col min="2553" max="2553" width="4.28515625" style="24" customWidth="1"/>
    <col min="2554" max="2554" width="3.85546875" style="24" customWidth="1"/>
    <col min="2555" max="2555" width="3.5703125" style="24" customWidth="1"/>
    <col min="2556" max="2556" width="3.42578125" style="24" customWidth="1"/>
    <col min="2557" max="2557" width="3.140625" style="24" customWidth="1"/>
    <col min="2558" max="2558" width="3.7109375" style="24" customWidth="1"/>
    <col min="2559" max="2559" width="3.85546875" style="24" customWidth="1"/>
    <col min="2560" max="2560" width="2.85546875" style="24" customWidth="1"/>
    <col min="2561" max="2561" width="11.42578125" style="24" customWidth="1"/>
    <col min="2562" max="2562" width="16" style="24" customWidth="1"/>
    <col min="2563" max="2563" width="12.42578125" style="24" customWidth="1"/>
    <col min="2564" max="2564" width="12.140625" style="24" customWidth="1"/>
    <col min="2565" max="2565" width="6.85546875" style="24" customWidth="1"/>
    <col min="2566" max="2566" width="6.140625" style="24" customWidth="1"/>
    <col min="2567" max="2567" width="13.85546875" style="24" customWidth="1"/>
    <col min="2568" max="2568" width="14" style="24" customWidth="1"/>
    <col min="2569" max="2569" width="14.140625" style="24" customWidth="1"/>
    <col min="2570" max="2570" width="9.140625" style="24"/>
    <col min="2571" max="2571" width="14.28515625" style="24" customWidth="1"/>
    <col min="2572" max="2574" width="3.7109375" style="24" customWidth="1"/>
    <col min="2575" max="2576" width="9.140625" style="24"/>
    <col min="2577" max="2577" width="12.140625" style="24" bestFit="1" customWidth="1"/>
    <col min="2578" max="2801" width="9.140625" style="24"/>
    <col min="2802" max="2802" width="2.7109375" style="24" customWidth="1"/>
    <col min="2803" max="2803" width="3.28515625" style="24" customWidth="1"/>
    <col min="2804" max="2804" width="2.7109375" style="24" customWidth="1"/>
    <col min="2805" max="2805" width="3.140625" style="24" customWidth="1"/>
    <col min="2806" max="2806" width="18.85546875" style="24" customWidth="1"/>
    <col min="2807" max="2807" width="15.5703125" style="24" customWidth="1"/>
    <col min="2808" max="2808" width="9.7109375" style="24" customWidth="1"/>
    <col min="2809" max="2809" width="4.28515625" style="24" customWidth="1"/>
    <col min="2810" max="2810" width="3.85546875" style="24" customWidth="1"/>
    <col min="2811" max="2811" width="3.5703125" style="24" customWidth="1"/>
    <col min="2812" max="2812" width="3.42578125" style="24" customWidth="1"/>
    <col min="2813" max="2813" width="3.140625" style="24" customWidth="1"/>
    <col min="2814" max="2814" width="3.7109375" style="24" customWidth="1"/>
    <col min="2815" max="2815" width="3.85546875" style="24" customWidth="1"/>
    <col min="2816" max="2816" width="2.85546875" style="24" customWidth="1"/>
    <col min="2817" max="2817" width="11.42578125" style="24" customWidth="1"/>
    <col min="2818" max="2818" width="16" style="24" customWidth="1"/>
    <col min="2819" max="2819" width="12.42578125" style="24" customWidth="1"/>
    <col min="2820" max="2820" width="12.140625" style="24" customWidth="1"/>
    <col min="2821" max="2821" width="6.85546875" style="24" customWidth="1"/>
    <col min="2822" max="2822" width="6.140625" style="24" customWidth="1"/>
    <col min="2823" max="2823" width="13.85546875" style="24" customWidth="1"/>
    <col min="2824" max="2824" width="14" style="24" customWidth="1"/>
    <col min="2825" max="2825" width="14.140625" style="24" customWidth="1"/>
    <col min="2826" max="2826" width="9.140625" style="24"/>
    <col min="2827" max="2827" width="14.28515625" style="24" customWidth="1"/>
    <col min="2828" max="2830" width="3.7109375" style="24" customWidth="1"/>
    <col min="2831" max="2832" width="9.140625" style="24"/>
    <col min="2833" max="2833" width="12.140625" style="24" bestFit="1" customWidth="1"/>
    <col min="2834" max="3057" width="9.140625" style="24"/>
    <col min="3058" max="3058" width="2.7109375" style="24" customWidth="1"/>
    <col min="3059" max="3059" width="3.28515625" style="24" customWidth="1"/>
    <col min="3060" max="3060" width="2.7109375" style="24" customWidth="1"/>
    <col min="3061" max="3061" width="3.140625" style="24" customWidth="1"/>
    <col min="3062" max="3062" width="18.85546875" style="24" customWidth="1"/>
    <col min="3063" max="3063" width="15.5703125" style="24" customWidth="1"/>
    <col min="3064" max="3064" width="9.7109375" style="24" customWidth="1"/>
    <col min="3065" max="3065" width="4.28515625" style="24" customWidth="1"/>
    <col min="3066" max="3066" width="3.85546875" style="24" customWidth="1"/>
    <col min="3067" max="3067" width="3.5703125" style="24" customWidth="1"/>
    <col min="3068" max="3068" width="3.42578125" style="24" customWidth="1"/>
    <col min="3069" max="3069" width="3.140625" style="24" customWidth="1"/>
    <col min="3070" max="3070" width="3.7109375" style="24" customWidth="1"/>
    <col min="3071" max="3071" width="3.85546875" style="24" customWidth="1"/>
    <col min="3072" max="3072" width="2.85546875" style="24" customWidth="1"/>
    <col min="3073" max="3073" width="11.42578125" style="24" customWidth="1"/>
    <col min="3074" max="3074" width="16" style="24" customWidth="1"/>
    <col min="3075" max="3075" width="12.42578125" style="24" customWidth="1"/>
    <col min="3076" max="3076" width="12.140625" style="24" customWidth="1"/>
    <col min="3077" max="3077" width="6.85546875" style="24" customWidth="1"/>
    <col min="3078" max="3078" width="6.140625" style="24" customWidth="1"/>
    <col min="3079" max="3079" width="13.85546875" style="24" customWidth="1"/>
    <col min="3080" max="3080" width="14" style="24" customWidth="1"/>
    <col min="3081" max="3081" width="14.140625" style="24" customWidth="1"/>
    <col min="3082" max="3082" width="9.140625" style="24"/>
    <col min="3083" max="3083" width="14.28515625" style="24" customWidth="1"/>
    <col min="3084" max="3086" width="3.7109375" style="24" customWidth="1"/>
    <col min="3087" max="3088" width="9.140625" style="24"/>
    <col min="3089" max="3089" width="12.140625" style="24" bestFit="1" customWidth="1"/>
    <col min="3090" max="3313" width="9.140625" style="24"/>
    <col min="3314" max="3314" width="2.7109375" style="24" customWidth="1"/>
    <col min="3315" max="3315" width="3.28515625" style="24" customWidth="1"/>
    <col min="3316" max="3316" width="2.7109375" style="24" customWidth="1"/>
    <col min="3317" max="3317" width="3.140625" style="24" customWidth="1"/>
    <col min="3318" max="3318" width="18.85546875" style="24" customWidth="1"/>
    <col min="3319" max="3319" width="15.5703125" style="24" customWidth="1"/>
    <col min="3320" max="3320" width="9.7109375" style="24" customWidth="1"/>
    <col min="3321" max="3321" width="4.28515625" style="24" customWidth="1"/>
    <col min="3322" max="3322" width="3.85546875" style="24" customWidth="1"/>
    <col min="3323" max="3323" width="3.5703125" style="24" customWidth="1"/>
    <col min="3324" max="3324" width="3.42578125" style="24" customWidth="1"/>
    <col min="3325" max="3325" width="3.140625" style="24" customWidth="1"/>
    <col min="3326" max="3326" width="3.7109375" style="24" customWidth="1"/>
    <col min="3327" max="3327" width="3.85546875" style="24" customWidth="1"/>
    <col min="3328" max="3328" width="2.85546875" style="24" customWidth="1"/>
    <col min="3329" max="3329" width="11.42578125" style="24" customWidth="1"/>
    <col min="3330" max="3330" width="16" style="24" customWidth="1"/>
    <col min="3331" max="3331" width="12.42578125" style="24" customWidth="1"/>
    <col min="3332" max="3332" width="12.140625" style="24" customWidth="1"/>
    <col min="3333" max="3333" width="6.85546875" style="24" customWidth="1"/>
    <col min="3334" max="3334" width="6.140625" style="24" customWidth="1"/>
    <col min="3335" max="3335" width="13.85546875" style="24" customWidth="1"/>
    <col min="3336" max="3336" width="14" style="24" customWidth="1"/>
    <col min="3337" max="3337" width="14.140625" style="24" customWidth="1"/>
    <col min="3338" max="3338" width="9.140625" style="24"/>
    <col min="3339" max="3339" width="14.28515625" style="24" customWidth="1"/>
    <col min="3340" max="3342" width="3.7109375" style="24" customWidth="1"/>
    <col min="3343" max="3344" width="9.140625" style="24"/>
    <col min="3345" max="3345" width="12.140625" style="24" bestFit="1" customWidth="1"/>
    <col min="3346" max="3569" width="9.140625" style="24"/>
    <col min="3570" max="3570" width="2.7109375" style="24" customWidth="1"/>
    <col min="3571" max="3571" width="3.28515625" style="24" customWidth="1"/>
    <col min="3572" max="3572" width="2.7109375" style="24" customWidth="1"/>
    <col min="3573" max="3573" width="3.140625" style="24" customWidth="1"/>
    <col min="3574" max="3574" width="18.85546875" style="24" customWidth="1"/>
    <col min="3575" max="3575" width="15.5703125" style="24" customWidth="1"/>
    <col min="3576" max="3576" width="9.7109375" style="24" customWidth="1"/>
    <col min="3577" max="3577" width="4.28515625" style="24" customWidth="1"/>
    <col min="3578" max="3578" width="3.85546875" style="24" customWidth="1"/>
    <col min="3579" max="3579" width="3.5703125" style="24" customWidth="1"/>
    <col min="3580" max="3580" width="3.42578125" style="24" customWidth="1"/>
    <col min="3581" max="3581" width="3.140625" style="24" customWidth="1"/>
    <col min="3582" max="3582" width="3.7109375" style="24" customWidth="1"/>
    <col min="3583" max="3583" width="3.85546875" style="24" customWidth="1"/>
    <col min="3584" max="3584" width="2.85546875" style="24" customWidth="1"/>
    <col min="3585" max="3585" width="11.42578125" style="24" customWidth="1"/>
    <col min="3586" max="3586" width="16" style="24" customWidth="1"/>
    <col min="3587" max="3587" width="12.42578125" style="24" customWidth="1"/>
    <col min="3588" max="3588" width="12.140625" style="24" customWidth="1"/>
    <col min="3589" max="3589" width="6.85546875" style="24" customWidth="1"/>
    <col min="3590" max="3590" width="6.140625" style="24" customWidth="1"/>
    <col min="3591" max="3591" width="13.85546875" style="24" customWidth="1"/>
    <col min="3592" max="3592" width="14" style="24" customWidth="1"/>
    <col min="3593" max="3593" width="14.140625" style="24" customWidth="1"/>
    <col min="3594" max="3594" width="9.140625" style="24"/>
    <col min="3595" max="3595" width="14.28515625" style="24" customWidth="1"/>
    <col min="3596" max="3598" width="3.7109375" style="24" customWidth="1"/>
    <col min="3599" max="3600" width="9.140625" style="24"/>
    <col min="3601" max="3601" width="12.140625" style="24" bestFit="1" customWidth="1"/>
    <col min="3602" max="3825" width="9.140625" style="24"/>
    <col min="3826" max="3826" width="2.7109375" style="24" customWidth="1"/>
    <col min="3827" max="3827" width="3.28515625" style="24" customWidth="1"/>
    <col min="3828" max="3828" width="2.7109375" style="24" customWidth="1"/>
    <col min="3829" max="3829" width="3.140625" style="24" customWidth="1"/>
    <col min="3830" max="3830" width="18.85546875" style="24" customWidth="1"/>
    <col min="3831" max="3831" width="15.5703125" style="24" customWidth="1"/>
    <col min="3832" max="3832" width="9.7109375" style="24" customWidth="1"/>
    <col min="3833" max="3833" width="4.28515625" style="24" customWidth="1"/>
    <col min="3834" max="3834" width="3.85546875" style="24" customWidth="1"/>
    <col min="3835" max="3835" width="3.5703125" style="24" customWidth="1"/>
    <col min="3836" max="3836" width="3.42578125" style="24" customWidth="1"/>
    <col min="3837" max="3837" width="3.140625" style="24" customWidth="1"/>
    <col min="3838" max="3838" width="3.7109375" style="24" customWidth="1"/>
    <col min="3839" max="3839" width="3.85546875" style="24" customWidth="1"/>
    <col min="3840" max="3840" width="2.85546875" style="24" customWidth="1"/>
    <col min="3841" max="3841" width="11.42578125" style="24" customWidth="1"/>
    <col min="3842" max="3842" width="16" style="24" customWidth="1"/>
    <col min="3843" max="3843" width="12.42578125" style="24" customWidth="1"/>
    <col min="3844" max="3844" width="12.140625" style="24" customWidth="1"/>
    <col min="3845" max="3845" width="6.85546875" style="24" customWidth="1"/>
    <col min="3846" max="3846" width="6.140625" style="24" customWidth="1"/>
    <col min="3847" max="3847" width="13.85546875" style="24" customWidth="1"/>
    <col min="3848" max="3848" width="14" style="24" customWidth="1"/>
    <col min="3849" max="3849" width="14.140625" style="24" customWidth="1"/>
    <col min="3850" max="3850" width="9.140625" style="24"/>
    <col min="3851" max="3851" width="14.28515625" style="24" customWidth="1"/>
    <col min="3852" max="3854" width="3.7109375" style="24" customWidth="1"/>
    <col min="3855" max="3856" width="9.140625" style="24"/>
    <col min="3857" max="3857" width="12.140625" style="24" bestFit="1" customWidth="1"/>
    <col min="3858" max="4081" width="9.140625" style="24"/>
    <col min="4082" max="4082" width="2.7109375" style="24" customWidth="1"/>
    <col min="4083" max="4083" width="3.28515625" style="24" customWidth="1"/>
    <col min="4084" max="4084" width="2.7109375" style="24" customWidth="1"/>
    <col min="4085" max="4085" width="3.140625" style="24" customWidth="1"/>
    <col min="4086" max="4086" width="18.85546875" style="24" customWidth="1"/>
    <col min="4087" max="4087" width="15.5703125" style="24" customWidth="1"/>
    <col min="4088" max="4088" width="9.7109375" style="24" customWidth="1"/>
    <col min="4089" max="4089" width="4.28515625" style="24" customWidth="1"/>
    <col min="4090" max="4090" width="3.85546875" style="24" customWidth="1"/>
    <col min="4091" max="4091" width="3.5703125" style="24" customWidth="1"/>
    <col min="4092" max="4092" width="3.42578125" style="24" customWidth="1"/>
    <col min="4093" max="4093" width="3.140625" style="24" customWidth="1"/>
    <col min="4094" max="4094" width="3.7109375" style="24" customWidth="1"/>
    <col min="4095" max="4095" width="3.85546875" style="24" customWidth="1"/>
    <col min="4096" max="4096" width="2.85546875" style="24" customWidth="1"/>
    <col min="4097" max="4097" width="11.42578125" style="24" customWidth="1"/>
    <col min="4098" max="4098" width="16" style="24" customWidth="1"/>
    <col min="4099" max="4099" width="12.42578125" style="24" customWidth="1"/>
    <col min="4100" max="4100" width="12.140625" style="24" customWidth="1"/>
    <col min="4101" max="4101" width="6.85546875" style="24" customWidth="1"/>
    <col min="4102" max="4102" width="6.140625" style="24" customWidth="1"/>
    <col min="4103" max="4103" width="13.85546875" style="24" customWidth="1"/>
    <col min="4104" max="4104" width="14" style="24" customWidth="1"/>
    <col min="4105" max="4105" width="14.140625" style="24" customWidth="1"/>
    <col min="4106" max="4106" width="9.140625" style="24"/>
    <col min="4107" max="4107" width="14.28515625" style="24" customWidth="1"/>
    <col min="4108" max="4110" width="3.7109375" style="24" customWidth="1"/>
    <col min="4111" max="4112" width="9.140625" style="24"/>
    <col min="4113" max="4113" width="12.140625" style="24" bestFit="1" customWidth="1"/>
    <col min="4114" max="4337" width="9.140625" style="24"/>
    <col min="4338" max="4338" width="2.7109375" style="24" customWidth="1"/>
    <col min="4339" max="4339" width="3.28515625" style="24" customWidth="1"/>
    <col min="4340" max="4340" width="2.7109375" style="24" customWidth="1"/>
    <col min="4341" max="4341" width="3.140625" style="24" customWidth="1"/>
    <col min="4342" max="4342" width="18.85546875" style="24" customWidth="1"/>
    <col min="4343" max="4343" width="15.5703125" style="24" customWidth="1"/>
    <col min="4344" max="4344" width="9.7109375" style="24" customWidth="1"/>
    <col min="4345" max="4345" width="4.28515625" style="24" customWidth="1"/>
    <col min="4346" max="4346" width="3.85546875" style="24" customWidth="1"/>
    <col min="4347" max="4347" width="3.5703125" style="24" customWidth="1"/>
    <col min="4348" max="4348" width="3.42578125" style="24" customWidth="1"/>
    <col min="4349" max="4349" width="3.140625" style="24" customWidth="1"/>
    <col min="4350" max="4350" width="3.7109375" style="24" customWidth="1"/>
    <col min="4351" max="4351" width="3.85546875" style="24" customWidth="1"/>
    <col min="4352" max="4352" width="2.85546875" style="24" customWidth="1"/>
    <col min="4353" max="4353" width="11.42578125" style="24" customWidth="1"/>
    <col min="4354" max="4354" width="16" style="24" customWidth="1"/>
    <col min="4355" max="4355" width="12.42578125" style="24" customWidth="1"/>
    <col min="4356" max="4356" width="12.140625" style="24" customWidth="1"/>
    <col min="4357" max="4357" width="6.85546875" style="24" customWidth="1"/>
    <col min="4358" max="4358" width="6.140625" style="24" customWidth="1"/>
    <col min="4359" max="4359" width="13.85546875" style="24" customWidth="1"/>
    <col min="4360" max="4360" width="14" style="24" customWidth="1"/>
    <col min="4361" max="4361" width="14.140625" style="24" customWidth="1"/>
    <col min="4362" max="4362" width="9.140625" style="24"/>
    <col min="4363" max="4363" width="14.28515625" style="24" customWidth="1"/>
    <col min="4364" max="4366" width="3.7109375" style="24" customWidth="1"/>
    <col min="4367" max="4368" width="9.140625" style="24"/>
    <col min="4369" max="4369" width="12.140625" style="24" bestFit="1" customWidth="1"/>
    <col min="4370" max="4593" width="9.140625" style="24"/>
    <col min="4594" max="4594" width="2.7109375" style="24" customWidth="1"/>
    <col min="4595" max="4595" width="3.28515625" style="24" customWidth="1"/>
    <col min="4596" max="4596" width="2.7109375" style="24" customWidth="1"/>
    <col min="4597" max="4597" width="3.140625" style="24" customWidth="1"/>
    <col min="4598" max="4598" width="18.85546875" style="24" customWidth="1"/>
    <col min="4599" max="4599" width="15.5703125" style="24" customWidth="1"/>
    <col min="4600" max="4600" width="9.7109375" style="24" customWidth="1"/>
    <col min="4601" max="4601" width="4.28515625" style="24" customWidth="1"/>
    <col min="4602" max="4602" width="3.85546875" style="24" customWidth="1"/>
    <col min="4603" max="4603" width="3.5703125" style="24" customWidth="1"/>
    <col min="4604" max="4604" width="3.42578125" style="24" customWidth="1"/>
    <col min="4605" max="4605" width="3.140625" style="24" customWidth="1"/>
    <col min="4606" max="4606" width="3.7109375" style="24" customWidth="1"/>
    <col min="4607" max="4607" width="3.85546875" style="24" customWidth="1"/>
    <col min="4608" max="4608" width="2.85546875" style="24" customWidth="1"/>
    <col min="4609" max="4609" width="11.42578125" style="24" customWidth="1"/>
    <col min="4610" max="4610" width="16" style="24" customWidth="1"/>
    <col min="4611" max="4611" width="12.42578125" style="24" customWidth="1"/>
    <col min="4612" max="4612" width="12.140625" style="24" customWidth="1"/>
    <col min="4613" max="4613" width="6.85546875" style="24" customWidth="1"/>
    <col min="4614" max="4614" width="6.140625" style="24" customWidth="1"/>
    <col min="4615" max="4615" width="13.85546875" style="24" customWidth="1"/>
    <col min="4616" max="4616" width="14" style="24" customWidth="1"/>
    <col min="4617" max="4617" width="14.140625" style="24" customWidth="1"/>
    <col min="4618" max="4618" width="9.140625" style="24"/>
    <col min="4619" max="4619" width="14.28515625" style="24" customWidth="1"/>
    <col min="4620" max="4622" width="3.7109375" style="24" customWidth="1"/>
    <col min="4623" max="4624" width="9.140625" style="24"/>
    <col min="4625" max="4625" width="12.140625" style="24" bestFit="1" customWidth="1"/>
    <col min="4626" max="4849" width="9.140625" style="24"/>
    <col min="4850" max="4850" width="2.7109375" style="24" customWidth="1"/>
    <col min="4851" max="4851" width="3.28515625" style="24" customWidth="1"/>
    <col min="4852" max="4852" width="2.7109375" style="24" customWidth="1"/>
    <col min="4853" max="4853" width="3.140625" style="24" customWidth="1"/>
    <col min="4854" max="4854" width="18.85546875" style="24" customWidth="1"/>
    <col min="4855" max="4855" width="15.5703125" style="24" customWidth="1"/>
    <col min="4856" max="4856" width="9.7109375" style="24" customWidth="1"/>
    <col min="4857" max="4857" width="4.28515625" style="24" customWidth="1"/>
    <col min="4858" max="4858" width="3.85546875" style="24" customWidth="1"/>
    <col min="4859" max="4859" width="3.5703125" style="24" customWidth="1"/>
    <col min="4860" max="4860" width="3.42578125" style="24" customWidth="1"/>
    <col min="4861" max="4861" width="3.140625" style="24" customWidth="1"/>
    <col min="4862" max="4862" width="3.7109375" style="24" customWidth="1"/>
    <col min="4863" max="4863" width="3.85546875" style="24" customWidth="1"/>
    <col min="4864" max="4864" width="2.85546875" style="24" customWidth="1"/>
    <col min="4865" max="4865" width="11.42578125" style="24" customWidth="1"/>
    <col min="4866" max="4866" width="16" style="24" customWidth="1"/>
    <col min="4867" max="4867" width="12.42578125" style="24" customWidth="1"/>
    <col min="4868" max="4868" width="12.140625" style="24" customWidth="1"/>
    <col min="4869" max="4869" width="6.85546875" style="24" customWidth="1"/>
    <col min="4870" max="4870" width="6.140625" style="24" customWidth="1"/>
    <col min="4871" max="4871" width="13.85546875" style="24" customWidth="1"/>
    <col min="4872" max="4872" width="14" style="24" customWidth="1"/>
    <col min="4873" max="4873" width="14.140625" style="24" customWidth="1"/>
    <col min="4874" max="4874" width="9.140625" style="24"/>
    <col min="4875" max="4875" width="14.28515625" style="24" customWidth="1"/>
    <col min="4876" max="4878" width="3.7109375" style="24" customWidth="1"/>
    <col min="4879" max="4880" width="9.140625" style="24"/>
    <col min="4881" max="4881" width="12.140625" style="24" bestFit="1" customWidth="1"/>
    <col min="4882" max="5105" width="9.140625" style="24"/>
    <col min="5106" max="5106" width="2.7109375" style="24" customWidth="1"/>
    <col min="5107" max="5107" width="3.28515625" style="24" customWidth="1"/>
    <col min="5108" max="5108" width="2.7109375" style="24" customWidth="1"/>
    <col min="5109" max="5109" width="3.140625" style="24" customWidth="1"/>
    <col min="5110" max="5110" width="18.85546875" style="24" customWidth="1"/>
    <col min="5111" max="5111" width="15.5703125" style="24" customWidth="1"/>
    <col min="5112" max="5112" width="9.7109375" style="24" customWidth="1"/>
    <col min="5113" max="5113" width="4.28515625" style="24" customWidth="1"/>
    <col min="5114" max="5114" width="3.85546875" style="24" customWidth="1"/>
    <col min="5115" max="5115" width="3.5703125" style="24" customWidth="1"/>
    <col min="5116" max="5116" width="3.42578125" style="24" customWidth="1"/>
    <col min="5117" max="5117" width="3.140625" style="24" customWidth="1"/>
    <col min="5118" max="5118" width="3.7109375" style="24" customWidth="1"/>
    <col min="5119" max="5119" width="3.85546875" style="24" customWidth="1"/>
    <col min="5120" max="5120" width="2.85546875" style="24" customWidth="1"/>
    <col min="5121" max="5121" width="11.42578125" style="24" customWidth="1"/>
    <col min="5122" max="5122" width="16" style="24" customWidth="1"/>
    <col min="5123" max="5123" width="12.42578125" style="24" customWidth="1"/>
    <col min="5124" max="5124" width="12.140625" style="24" customWidth="1"/>
    <col min="5125" max="5125" width="6.85546875" style="24" customWidth="1"/>
    <col min="5126" max="5126" width="6.140625" style="24" customWidth="1"/>
    <col min="5127" max="5127" width="13.85546875" style="24" customWidth="1"/>
    <col min="5128" max="5128" width="14" style="24" customWidth="1"/>
    <col min="5129" max="5129" width="14.140625" style="24" customWidth="1"/>
    <col min="5130" max="5130" width="9.140625" style="24"/>
    <col min="5131" max="5131" width="14.28515625" style="24" customWidth="1"/>
    <col min="5132" max="5134" width="3.7109375" style="24" customWidth="1"/>
    <col min="5135" max="5136" width="9.140625" style="24"/>
    <col min="5137" max="5137" width="12.140625" style="24" bestFit="1" customWidth="1"/>
    <col min="5138" max="5361" width="9.140625" style="24"/>
    <col min="5362" max="5362" width="2.7109375" style="24" customWidth="1"/>
    <col min="5363" max="5363" width="3.28515625" style="24" customWidth="1"/>
    <col min="5364" max="5364" width="2.7109375" style="24" customWidth="1"/>
    <col min="5365" max="5365" width="3.140625" style="24" customWidth="1"/>
    <col min="5366" max="5366" width="18.85546875" style="24" customWidth="1"/>
    <col min="5367" max="5367" width="15.5703125" style="24" customWidth="1"/>
    <col min="5368" max="5368" width="9.7109375" style="24" customWidth="1"/>
    <col min="5369" max="5369" width="4.28515625" style="24" customWidth="1"/>
    <col min="5370" max="5370" width="3.85546875" style="24" customWidth="1"/>
    <col min="5371" max="5371" width="3.5703125" style="24" customWidth="1"/>
    <col min="5372" max="5372" width="3.42578125" style="24" customWidth="1"/>
    <col min="5373" max="5373" width="3.140625" style="24" customWidth="1"/>
    <col min="5374" max="5374" width="3.7109375" style="24" customWidth="1"/>
    <col min="5375" max="5375" width="3.85546875" style="24" customWidth="1"/>
    <col min="5376" max="5376" width="2.85546875" style="24" customWidth="1"/>
    <col min="5377" max="5377" width="11.42578125" style="24" customWidth="1"/>
    <col min="5378" max="5378" width="16" style="24" customWidth="1"/>
    <col min="5379" max="5379" width="12.42578125" style="24" customWidth="1"/>
    <col min="5380" max="5380" width="12.140625" style="24" customWidth="1"/>
    <col min="5381" max="5381" width="6.85546875" style="24" customWidth="1"/>
    <col min="5382" max="5382" width="6.140625" style="24" customWidth="1"/>
    <col min="5383" max="5383" width="13.85546875" style="24" customWidth="1"/>
    <col min="5384" max="5384" width="14" style="24" customWidth="1"/>
    <col min="5385" max="5385" width="14.140625" style="24" customWidth="1"/>
    <col min="5386" max="5386" width="9.140625" style="24"/>
    <col min="5387" max="5387" width="14.28515625" style="24" customWidth="1"/>
    <col min="5388" max="5390" width="3.7109375" style="24" customWidth="1"/>
    <col min="5391" max="5392" width="9.140625" style="24"/>
    <col min="5393" max="5393" width="12.140625" style="24" bestFit="1" customWidth="1"/>
    <col min="5394" max="5617" width="9.140625" style="24"/>
    <col min="5618" max="5618" width="2.7109375" style="24" customWidth="1"/>
    <col min="5619" max="5619" width="3.28515625" style="24" customWidth="1"/>
    <col min="5620" max="5620" width="2.7109375" style="24" customWidth="1"/>
    <col min="5621" max="5621" width="3.140625" style="24" customWidth="1"/>
    <col min="5622" max="5622" width="18.85546875" style="24" customWidth="1"/>
    <col min="5623" max="5623" width="15.5703125" style="24" customWidth="1"/>
    <col min="5624" max="5624" width="9.7109375" style="24" customWidth="1"/>
    <col min="5625" max="5625" width="4.28515625" style="24" customWidth="1"/>
    <col min="5626" max="5626" width="3.85546875" style="24" customWidth="1"/>
    <col min="5627" max="5627" width="3.5703125" style="24" customWidth="1"/>
    <col min="5628" max="5628" width="3.42578125" style="24" customWidth="1"/>
    <col min="5629" max="5629" width="3.140625" style="24" customWidth="1"/>
    <col min="5630" max="5630" width="3.7109375" style="24" customWidth="1"/>
    <col min="5631" max="5631" width="3.85546875" style="24" customWidth="1"/>
    <col min="5632" max="5632" width="2.85546875" style="24" customWidth="1"/>
    <col min="5633" max="5633" width="11.42578125" style="24" customWidth="1"/>
    <col min="5634" max="5634" width="16" style="24" customWidth="1"/>
    <col min="5635" max="5635" width="12.42578125" style="24" customWidth="1"/>
    <col min="5636" max="5636" width="12.140625" style="24" customWidth="1"/>
    <col min="5637" max="5637" width="6.85546875" style="24" customWidth="1"/>
    <col min="5638" max="5638" width="6.140625" style="24" customWidth="1"/>
    <col min="5639" max="5639" width="13.85546875" style="24" customWidth="1"/>
    <col min="5640" max="5640" width="14" style="24" customWidth="1"/>
    <col min="5641" max="5641" width="14.140625" style="24" customWidth="1"/>
    <col min="5642" max="5642" width="9.140625" style="24"/>
    <col min="5643" max="5643" width="14.28515625" style="24" customWidth="1"/>
    <col min="5644" max="5646" width="3.7109375" style="24" customWidth="1"/>
    <col min="5647" max="5648" width="9.140625" style="24"/>
    <col min="5649" max="5649" width="12.140625" style="24" bestFit="1" customWidth="1"/>
    <col min="5650" max="5873" width="9.140625" style="24"/>
    <col min="5874" max="5874" width="2.7109375" style="24" customWidth="1"/>
    <col min="5875" max="5875" width="3.28515625" style="24" customWidth="1"/>
    <col min="5876" max="5876" width="2.7109375" style="24" customWidth="1"/>
    <col min="5877" max="5877" width="3.140625" style="24" customWidth="1"/>
    <col min="5878" max="5878" width="18.85546875" style="24" customWidth="1"/>
    <col min="5879" max="5879" width="15.5703125" style="24" customWidth="1"/>
    <col min="5880" max="5880" width="9.7109375" style="24" customWidth="1"/>
    <col min="5881" max="5881" width="4.28515625" style="24" customWidth="1"/>
    <col min="5882" max="5882" width="3.85546875" style="24" customWidth="1"/>
    <col min="5883" max="5883" width="3.5703125" style="24" customWidth="1"/>
    <col min="5884" max="5884" width="3.42578125" style="24" customWidth="1"/>
    <col min="5885" max="5885" width="3.140625" style="24" customWidth="1"/>
    <col min="5886" max="5886" width="3.7109375" style="24" customWidth="1"/>
    <col min="5887" max="5887" width="3.85546875" style="24" customWidth="1"/>
    <col min="5888" max="5888" width="2.85546875" style="24" customWidth="1"/>
    <col min="5889" max="5889" width="11.42578125" style="24" customWidth="1"/>
    <col min="5890" max="5890" width="16" style="24" customWidth="1"/>
    <col min="5891" max="5891" width="12.42578125" style="24" customWidth="1"/>
    <col min="5892" max="5892" width="12.140625" style="24" customWidth="1"/>
    <col min="5893" max="5893" width="6.85546875" style="24" customWidth="1"/>
    <col min="5894" max="5894" width="6.140625" style="24" customWidth="1"/>
    <col min="5895" max="5895" width="13.85546875" style="24" customWidth="1"/>
    <col min="5896" max="5896" width="14" style="24" customWidth="1"/>
    <col min="5897" max="5897" width="14.140625" style="24" customWidth="1"/>
    <col min="5898" max="5898" width="9.140625" style="24"/>
    <col min="5899" max="5899" width="14.28515625" style="24" customWidth="1"/>
    <col min="5900" max="5902" width="3.7109375" style="24" customWidth="1"/>
    <col min="5903" max="5904" width="9.140625" style="24"/>
    <col min="5905" max="5905" width="12.140625" style="24" bestFit="1" customWidth="1"/>
    <col min="5906" max="6129" width="9.140625" style="24"/>
    <col min="6130" max="6130" width="2.7109375" style="24" customWidth="1"/>
    <col min="6131" max="6131" width="3.28515625" style="24" customWidth="1"/>
    <col min="6132" max="6132" width="2.7109375" style="24" customWidth="1"/>
    <col min="6133" max="6133" width="3.140625" style="24" customWidth="1"/>
    <col min="6134" max="6134" width="18.85546875" style="24" customWidth="1"/>
    <col min="6135" max="6135" width="15.5703125" style="24" customWidth="1"/>
    <col min="6136" max="6136" width="9.7109375" style="24" customWidth="1"/>
    <col min="6137" max="6137" width="4.28515625" style="24" customWidth="1"/>
    <col min="6138" max="6138" width="3.85546875" style="24" customWidth="1"/>
    <col min="6139" max="6139" width="3.5703125" style="24" customWidth="1"/>
    <col min="6140" max="6140" width="3.42578125" style="24" customWidth="1"/>
    <col min="6141" max="6141" width="3.140625" style="24" customWidth="1"/>
    <col min="6142" max="6142" width="3.7109375" style="24" customWidth="1"/>
    <col min="6143" max="6143" width="3.85546875" style="24" customWidth="1"/>
    <col min="6144" max="6144" width="2.85546875" style="24" customWidth="1"/>
    <col min="6145" max="6145" width="11.42578125" style="24" customWidth="1"/>
    <col min="6146" max="6146" width="16" style="24" customWidth="1"/>
    <col min="6147" max="6147" width="12.42578125" style="24" customWidth="1"/>
    <col min="6148" max="6148" width="12.140625" style="24" customWidth="1"/>
    <col min="6149" max="6149" width="6.85546875" style="24" customWidth="1"/>
    <col min="6150" max="6150" width="6.140625" style="24" customWidth="1"/>
    <col min="6151" max="6151" width="13.85546875" style="24" customWidth="1"/>
    <col min="6152" max="6152" width="14" style="24" customWidth="1"/>
    <col min="6153" max="6153" width="14.140625" style="24" customWidth="1"/>
    <col min="6154" max="6154" width="9.140625" style="24"/>
    <col min="6155" max="6155" width="14.28515625" style="24" customWidth="1"/>
    <col min="6156" max="6158" width="3.7109375" style="24" customWidth="1"/>
    <col min="6159" max="6160" width="9.140625" style="24"/>
    <col min="6161" max="6161" width="12.140625" style="24" bestFit="1" customWidth="1"/>
    <col min="6162" max="6385" width="9.140625" style="24"/>
    <col min="6386" max="6386" width="2.7109375" style="24" customWidth="1"/>
    <col min="6387" max="6387" width="3.28515625" style="24" customWidth="1"/>
    <col min="6388" max="6388" width="2.7109375" style="24" customWidth="1"/>
    <col min="6389" max="6389" width="3.140625" style="24" customWidth="1"/>
    <col min="6390" max="6390" width="18.85546875" style="24" customWidth="1"/>
    <col min="6391" max="6391" width="15.5703125" style="24" customWidth="1"/>
    <col min="6392" max="6392" width="9.7109375" style="24" customWidth="1"/>
    <col min="6393" max="6393" width="4.28515625" style="24" customWidth="1"/>
    <col min="6394" max="6394" width="3.85546875" style="24" customWidth="1"/>
    <col min="6395" max="6395" width="3.5703125" style="24" customWidth="1"/>
    <col min="6396" max="6396" width="3.42578125" style="24" customWidth="1"/>
    <col min="6397" max="6397" width="3.140625" style="24" customWidth="1"/>
    <col min="6398" max="6398" width="3.7109375" style="24" customWidth="1"/>
    <col min="6399" max="6399" width="3.85546875" style="24" customWidth="1"/>
    <col min="6400" max="6400" width="2.85546875" style="24" customWidth="1"/>
    <col min="6401" max="6401" width="11.42578125" style="24" customWidth="1"/>
    <col min="6402" max="6402" width="16" style="24" customWidth="1"/>
    <col min="6403" max="6403" width="12.42578125" style="24" customWidth="1"/>
    <col min="6404" max="6404" width="12.140625" style="24" customWidth="1"/>
    <col min="6405" max="6405" width="6.85546875" style="24" customWidth="1"/>
    <col min="6406" max="6406" width="6.140625" style="24" customWidth="1"/>
    <col min="6407" max="6407" width="13.85546875" style="24" customWidth="1"/>
    <col min="6408" max="6408" width="14" style="24" customWidth="1"/>
    <col min="6409" max="6409" width="14.140625" style="24" customWidth="1"/>
    <col min="6410" max="6410" width="9.140625" style="24"/>
    <col min="6411" max="6411" width="14.28515625" style="24" customWidth="1"/>
    <col min="6412" max="6414" width="3.7109375" style="24" customWidth="1"/>
    <col min="6415" max="6416" width="9.140625" style="24"/>
    <col min="6417" max="6417" width="12.140625" style="24" bestFit="1" customWidth="1"/>
    <col min="6418" max="6641" width="9.140625" style="24"/>
    <col min="6642" max="6642" width="2.7109375" style="24" customWidth="1"/>
    <col min="6643" max="6643" width="3.28515625" style="24" customWidth="1"/>
    <col min="6644" max="6644" width="2.7109375" style="24" customWidth="1"/>
    <col min="6645" max="6645" width="3.140625" style="24" customWidth="1"/>
    <col min="6646" max="6646" width="18.85546875" style="24" customWidth="1"/>
    <col min="6647" max="6647" width="15.5703125" style="24" customWidth="1"/>
    <col min="6648" max="6648" width="9.7109375" style="24" customWidth="1"/>
    <col min="6649" max="6649" width="4.28515625" style="24" customWidth="1"/>
    <col min="6650" max="6650" width="3.85546875" style="24" customWidth="1"/>
    <col min="6651" max="6651" width="3.5703125" style="24" customWidth="1"/>
    <col min="6652" max="6652" width="3.42578125" style="24" customWidth="1"/>
    <col min="6653" max="6653" width="3.140625" style="24" customWidth="1"/>
    <col min="6654" max="6654" width="3.7109375" style="24" customWidth="1"/>
    <col min="6655" max="6655" width="3.85546875" style="24" customWidth="1"/>
    <col min="6656" max="6656" width="2.85546875" style="24" customWidth="1"/>
    <col min="6657" max="6657" width="11.42578125" style="24" customWidth="1"/>
    <col min="6658" max="6658" width="16" style="24" customWidth="1"/>
    <col min="6659" max="6659" width="12.42578125" style="24" customWidth="1"/>
    <col min="6660" max="6660" width="12.140625" style="24" customWidth="1"/>
    <col min="6661" max="6661" width="6.85546875" style="24" customWidth="1"/>
    <col min="6662" max="6662" width="6.140625" style="24" customWidth="1"/>
    <col min="6663" max="6663" width="13.85546875" style="24" customWidth="1"/>
    <col min="6664" max="6664" width="14" style="24" customWidth="1"/>
    <col min="6665" max="6665" width="14.140625" style="24" customWidth="1"/>
    <col min="6666" max="6666" width="9.140625" style="24"/>
    <col min="6667" max="6667" width="14.28515625" style="24" customWidth="1"/>
    <col min="6668" max="6670" width="3.7109375" style="24" customWidth="1"/>
    <col min="6671" max="6672" width="9.140625" style="24"/>
    <col min="6673" max="6673" width="12.140625" style="24" bestFit="1" customWidth="1"/>
    <col min="6674" max="6897" width="9.140625" style="24"/>
    <col min="6898" max="6898" width="2.7109375" style="24" customWidth="1"/>
    <col min="6899" max="6899" width="3.28515625" style="24" customWidth="1"/>
    <col min="6900" max="6900" width="2.7109375" style="24" customWidth="1"/>
    <col min="6901" max="6901" width="3.140625" style="24" customWidth="1"/>
    <col min="6902" max="6902" width="18.85546875" style="24" customWidth="1"/>
    <col min="6903" max="6903" width="15.5703125" style="24" customWidth="1"/>
    <col min="6904" max="6904" width="9.7109375" style="24" customWidth="1"/>
    <col min="6905" max="6905" width="4.28515625" style="24" customWidth="1"/>
    <col min="6906" max="6906" width="3.85546875" style="24" customWidth="1"/>
    <col min="6907" max="6907" width="3.5703125" style="24" customWidth="1"/>
    <col min="6908" max="6908" width="3.42578125" style="24" customWidth="1"/>
    <col min="6909" max="6909" width="3.140625" style="24" customWidth="1"/>
    <col min="6910" max="6910" width="3.7109375" style="24" customWidth="1"/>
    <col min="6911" max="6911" width="3.85546875" style="24" customWidth="1"/>
    <col min="6912" max="6912" width="2.85546875" style="24" customWidth="1"/>
    <col min="6913" max="6913" width="11.42578125" style="24" customWidth="1"/>
    <col min="6914" max="6914" width="16" style="24" customWidth="1"/>
    <col min="6915" max="6915" width="12.42578125" style="24" customWidth="1"/>
    <col min="6916" max="6916" width="12.140625" style="24" customWidth="1"/>
    <col min="6917" max="6917" width="6.85546875" style="24" customWidth="1"/>
    <col min="6918" max="6918" width="6.140625" style="24" customWidth="1"/>
    <col min="6919" max="6919" width="13.85546875" style="24" customWidth="1"/>
    <col min="6920" max="6920" width="14" style="24" customWidth="1"/>
    <col min="6921" max="6921" width="14.140625" style="24" customWidth="1"/>
    <col min="6922" max="6922" width="9.140625" style="24"/>
    <col min="6923" max="6923" width="14.28515625" style="24" customWidth="1"/>
    <col min="6924" max="6926" width="3.7109375" style="24" customWidth="1"/>
    <col min="6927" max="6928" width="9.140625" style="24"/>
    <col min="6929" max="6929" width="12.140625" style="24" bestFit="1" customWidth="1"/>
    <col min="6930" max="7153" width="9.140625" style="24"/>
    <col min="7154" max="7154" width="2.7109375" style="24" customWidth="1"/>
    <col min="7155" max="7155" width="3.28515625" style="24" customWidth="1"/>
    <col min="7156" max="7156" width="2.7109375" style="24" customWidth="1"/>
    <col min="7157" max="7157" width="3.140625" style="24" customWidth="1"/>
    <col min="7158" max="7158" width="18.85546875" style="24" customWidth="1"/>
    <col min="7159" max="7159" width="15.5703125" style="24" customWidth="1"/>
    <col min="7160" max="7160" width="9.7109375" style="24" customWidth="1"/>
    <col min="7161" max="7161" width="4.28515625" style="24" customWidth="1"/>
    <col min="7162" max="7162" width="3.85546875" style="24" customWidth="1"/>
    <col min="7163" max="7163" width="3.5703125" style="24" customWidth="1"/>
    <col min="7164" max="7164" width="3.42578125" style="24" customWidth="1"/>
    <col min="7165" max="7165" width="3.140625" style="24" customWidth="1"/>
    <col min="7166" max="7166" width="3.7109375" style="24" customWidth="1"/>
    <col min="7167" max="7167" width="3.85546875" style="24" customWidth="1"/>
    <col min="7168" max="7168" width="2.85546875" style="24" customWidth="1"/>
    <col min="7169" max="7169" width="11.42578125" style="24" customWidth="1"/>
    <col min="7170" max="7170" width="16" style="24" customWidth="1"/>
    <col min="7171" max="7171" width="12.42578125" style="24" customWidth="1"/>
    <col min="7172" max="7172" width="12.140625" style="24" customWidth="1"/>
    <col min="7173" max="7173" width="6.85546875" style="24" customWidth="1"/>
    <col min="7174" max="7174" width="6.140625" style="24" customWidth="1"/>
    <col min="7175" max="7175" width="13.85546875" style="24" customWidth="1"/>
    <col min="7176" max="7176" width="14" style="24" customWidth="1"/>
    <col min="7177" max="7177" width="14.140625" style="24" customWidth="1"/>
    <col min="7178" max="7178" width="9.140625" style="24"/>
    <col min="7179" max="7179" width="14.28515625" style="24" customWidth="1"/>
    <col min="7180" max="7182" width="3.7109375" style="24" customWidth="1"/>
    <col min="7183" max="7184" width="9.140625" style="24"/>
    <col min="7185" max="7185" width="12.140625" style="24" bestFit="1" customWidth="1"/>
    <col min="7186" max="7409" width="9.140625" style="24"/>
    <col min="7410" max="7410" width="2.7109375" style="24" customWidth="1"/>
    <col min="7411" max="7411" width="3.28515625" style="24" customWidth="1"/>
    <col min="7412" max="7412" width="2.7109375" style="24" customWidth="1"/>
    <col min="7413" max="7413" width="3.140625" style="24" customWidth="1"/>
    <col min="7414" max="7414" width="18.85546875" style="24" customWidth="1"/>
    <col min="7415" max="7415" width="15.5703125" style="24" customWidth="1"/>
    <col min="7416" max="7416" width="9.7109375" style="24" customWidth="1"/>
    <col min="7417" max="7417" width="4.28515625" style="24" customWidth="1"/>
    <col min="7418" max="7418" width="3.85546875" style="24" customWidth="1"/>
    <col min="7419" max="7419" width="3.5703125" style="24" customWidth="1"/>
    <col min="7420" max="7420" width="3.42578125" style="24" customWidth="1"/>
    <col min="7421" max="7421" width="3.140625" style="24" customWidth="1"/>
    <col min="7422" max="7422" width="3.7109375" style="24" customWidth="1"/>
    <col min="7423" max="7423" width="3.85546875" style="24" customWidth="1"/>
    <col min="7424" max="7424" width="2.85546875" style="24" customWidth="1"/>
    <col min="7425" max="7425" width="11.42578125" style="24" customWidth="1"/>
    <col min="7426" max="7426" width="16" style="24" customWidth="1"/>
    <col min="7427" max="7427" width="12.42578125" style="24" customWidth="1"/>
    <col min="7428" max="7428" width="12.140625" style="24" customWidth="1"/>
    <col min="7429" max="7429" width="6.85546875" style="24" customWidth="1"/>
    <col min="7430" max="7430" width="6.140625" style="24" customWidth="1"/>
    <col min="7431" max="7431" width="13.85546875" style="24" customWidth="1"/>
    <col min="7432" max="7432" width="14" style="24" customWidth="1"/>
    <col min="7433" max="7433" width="14.140625" style="24" customWidth="1"/>
    <col min="7434" max="7434" width="9.140625" style="24"/>
    <col min="7435" max="7435" width="14.28515625" style="24" customWidth="1"/>
    <col min="7436" max="7438" width="3.7109375" style="24" customWidth="1"/>
    <col min="7439" max="7440" width="9.140625" style="24"/>
    <col min="7441" max="7441" width="12.140625" style="24" bestFit="1" customWidth="1"/>
    <col min="7442" max="7665" width="9.140625" style="24"/>
    <col min="7666" max="7666" width="2.7109375" style="24" customWidth="1"/>
    <col min="7667" max="7667" width="3.28515625" style="24" customWidth="1"/>
    <col min="7668" max="7668" width="2.7109375" style="24" customWidth="1"/>
    <col min="7669" max="7669" width="3.140625" style="24" customWidth="1"/>
    <col min="7670" max="7670" width="18.85546875" style="24" customWidth="1"/>
    <col min="7671" max="7671" width="15.5703125" style="24" customWidth="1"/>
    <col min="7672" max="7672" width="9.7109375" style="24" customWidth="1"/>
    <col min="7673" max="7673" width="4.28515625" style="24" customWidth="1"/>
    <col min="7674" max="7674" width="3.85546875" style="24" customWidth="1"/>
    <col min="7675" max="7675" width="3.5703125" style="24" customWidth="1"/>
    <col min="7676" max="7676" width="3.42578125" style="24" customWidth="1"/>
    <col min="7677" max="7677" width="3.140625" style="24" customWidth="1"/>
    <col min="7678" max="7678" width="3.7109375" style="24" customWidth="1"/>
    <col min="7679" max="7679" width="3.85546875" style="24" customWidth="1"/>
    <col min="7680" max="7680" width="2.85546875" style="24" customWidth="1"/>
    <col min="7681" max="7681" width="11.42578125" style="24" customWidth="1"/>
    <col min="7682" max="7682" width="16" style="24" customWidth="1"/>
    <col min="7683" max="7683" width="12.42578125" style="24" customWidth="1"/>
    <col min="7684" max="7684" width="12.140625" style="24" customWidth="1"/>
    <col min="7685" max="7685" width="6.85546875" style="24" customWidth="1"/>
    <col min="7686" max="7686" width="6.140625" style="24" customWidth="1"/>
    <col min="7687" max="7687" width="13.85546875" style="24" customWidth="1"/>
    <col min="7688" max="7688" width="14" style="24" customWidth="1"/>
    <col min="7689" max="7689" width="14.140625" style="24" customWidth="1"/>
    <col min="7690" max="7690" width="9.140625" style="24"/>
    <col min="7691" max="7691" width="14.28515625" style="24" customWidth="1"/>
    <col min="7692" max="7694" width="3.7109375" style="24" customWidth="1"/>
    <col min="7695" max="7696" width="9.140625" style="24"/>
    <col min="7697" max="7697" width="12.140625" style="24" bestFit="1" customWidth="1"/>
    <col min="7698" max="7921" width="9.140625" style="24"/>
    <col min="7922" max="7922" width="2.7109375" style="24" customWidth="1"/>
    <col min="7923" max="7923" width="3.28515625" style="24" customWidth="1"/>
    <col min="7924" max="7924" width="2.7109375" style="24" customWidth="1"/>
    <col min="7925" max="7925" width="3.140625" style="24" customWidth="1"/>
    <col min="7926" max="7926" width="18.85546875" style="24" customWidth="1"/>
    <col min="7927" max="7927" width="15.5703125" style="24" customWidth="1"/>
    <col min="7928" max="7928" width="9.7109375" style="24" customWidth="1"/>
    <col min="7929" max="7929" width="4.28515625" style="24" customWidth="1"/>
    <col min="7930" max="7930" width="3.85546875" style="24" customWidth="1"/>
    <col min="7931" max="7931" width="3.5703125" style="24" customWidth="1"/>
    <col min="7932" max="7932" width="3.42578125" style="24" customWidth="1"/>
    <col min="7933" max="7933" width="3.140625" style="24" customWidth="1"/>
    <col min="7934" max="7934" width="3.7109375" style="24" customWidth="1"/>
    <col min="7935" max="7935" width="3.85546875" style="24" customWidth="1"/>
    <col min="7936" max="7936" width="2.85546875" style="24" customWidth="1"/>
    <col min="7937" max="7937" width="11.42578125" style="24" customWidth="1"/>
    <col min="7938" max="7938" width="16" style="24" customWidth="1"/>
    <col min="7939" max="7939" width="12.42578125" style="24" customWidth="1"/>
    <col min="7940" max="7940" width="12.140625" style="24" customWidth="1"/>
    <col min="7941" max="7941" width="6.85546875" style="24" customWidth="1"/>
    <col min="7942" max="7942" width="6.140625" style="24" customWidth="1"/>
    <col min="7943" max="7943" width="13.85546875" style="24" customWidth="1"/>
    <col min="7944" max="7944" width="14" style="24" customWidth="1"/>
    <col min="7945" max="7945" width="14.140625" style="24" customWidth="1"/>
    <col min="7946" max="7946" width="9.140625" style="24"/>
    <col min="7947" max="7947" width="14.28515625" style="24" customWidth="1"/>
    <col min="7948" max="7950" width="3.7109375" style="24" customWidth="1"/>
    <col min="7951" max="7952" width="9.140625" style="24"/>
    <col min="7953" max="7953" width="12.140625" style="24" bestFit="1" customWidth="1"/>
    <col min="7954" max="8177" width="9.140625" style="24"/>
    <col min="8178" max="8178" width="2.7109375" style="24" customWidth="1"/>
    <col min="8179" max="8179" width="3.28515625" style="24" customWidth="1"/>
    <col min="8180" max="8180" width="2.7109375" style="24" customWidth="1"/>
    <col min="8181" max="8181" width="3.140625" style="24" customWidth="1"/>
    <col min="8182" max="8182" width="18.85546875" style="24" customWidth="1"/>
    <col min="8183" max="8183" width="15.5703125" style="24" customWidth="1"/>
    <col min="8184" max="8184" width="9.7109375" style="24" customWidth="1"/>
    <col min="8185" max="8185" width="4.28515625" style="24" customWidth="1"/>
    <col min="8186" max="8186" width="3.85546875" style="24" customWidth="1"/>
    <col min="8187" max="8187" width="3.5703125" style="24" customWidth="1"/>
    <col min="8188" max="8188" width="3.42578125" style="24" customWidth="1"/>
    <col min="8189" max="8189" width="3.140625" style="24" customWidth="1"/>
    <col min="8190" max="8190" width="3.7109375" style="24" customWidth="1"/>
    <col min="8191" max="8191" width="3.85546875" style="24" customWidth="1"/>
    <col min="8192" max="8192" width="2.85546875" style="24" customWidth="1"/>
    <col min="8193" max="8193" width="11.42578125" style="24" customWidth="1"/>
    <col min="8194" max="8194" width="16" style="24" customWidth="1"/>
    <col min="8195" max="8195" width="12.42578125" style="24" customWidth="1"/>
    <col min="8196" max="8196" width="12.140625" style="24" customWidth="1"/>
    <col min="8197" max="8197" width="6.85546875" style="24" customWidth="1"/>
    <col min="8198" max="8198" width="6.140625" style="24" customWidth="1"/>
    <col min="8199" max="8199" width="13.85546875" style="24" customWidth="1"/>
    <col min="8200" max="8200" width="14" style="24" customWidth="1"/>
    <col min="8201" max="8201" width="14.140625" style="24" customWidth="1"/>
    <col min="8202" max="8202" width="9.140625" style="24"/>
    <col min="8203" max="8203" width="14.28515625" style="24" customWidth="1"/>
    <col min="8204" max="8206" width="3.7109375" style="24" customWidth="1"/>
    <col min="8207" max="8208" width="9.140625" style="24"/>
    <col min="8209" max="8209" width="12.140625" style="24" bestFit="1" customWidth="1"/>
    <col min="8210" max="8433" width="9.140625" style="24"/>
    <col min="8434" max="8434" width="2.7109375" style="24" customWidth="1"/>
    <col min="8435" max="8435" width="3.28515625" style="24" customWidth="1"/>
    <col min="8436" max="8436" width="2.7109375" style="24" customWidth="1"/>
    <col min="8437" max="8437" width="3.140625" style="24" customWidth="1"/>
    <col min="8438" max="8438" width="18.85546875" style="24" customWidth="1"/>
    <col min="8439" max="8439" width="15.5703125" style="24" customWidth="1"/>
    <col min="8440" max="8440" width="9.7109375" style="24" customWidth="1"/>
    <col min="8441" max="8441" width="4.28515625" style="24" customWidth="1"/>
    <col min="8442" max="8442" width="3.85546875" style="24" customWidth="1"/>
    <col min="8443" max="8443" width="3.5703125" style="24" customWidth="1"/>
    <col min="8444" max="8444" width="3.42578125" style="24" customWidth="1"/>
    <col min="8445" max="8445" width="3.140625" style="24" customWidth="1"/>
    <col min="8446" max="8446" width="3.7109375" style="24" customWidth="1"/>
    <col min="8447" max="8447" width="3.85546875" style="24" customWidth="1"/>
    <col min="8448" max="8448" width="2.85546875" style="24" customWidth="1"/>
    <col min="8449" max="8449" width="11.42578125" style="24" customWidth="1"/>
    <col min="8450" max="8450" width="16" style="24" customWidth="1"/>
    <col min="8451" max="8451" width="12.42578125" style="24" customWidth="1"/>
    <col min="8452" max="8452" width="12.140625" style="24" customWidth="1"/>
    <col min="8453" max="8453" width="6.85546875" style="24" customWidth="1"/>
    <col min="8454" max="8454" width="6.140625" style="24" customWidth="1"/>
    <col min="8455" max="8455" width="13.85546875" style="24" customWidth="1"/>
    <col min="8456" max="8456" width="14" style="24" customWidth="1"/>
    <col min="8457" max="8457" width="14.140625" style="24" customWidth="1"/>
    <col min="8458" max="8458" width="9.140625" style="24"/>
    <col min="8459" max="8459" width="14.28515625" style="24" customWidth="1"/>
    <col min="8460" max="8462" width="3.7109375" style="24" customWidth="1"/>
    <col min="8463" max="8464" width="9.140625" style="24"/>
    <col min="8465" max="8465" width="12.140625" style="24" bestFit="1" customWidth="1"/>
    <col min="8466" max="8689" width="9.140625" style="24"/>
    <col min="8690" max="8690" width="2.7109375" style="24" customWidth="1"/>
    <col min="8691" max="8691" width="3.28515625" style="24" customWidth="1"/>
    <col min="8692" max="8692" width="2.7109375" style="24" customWidth="1"/>
    <col min="8693" max="8693" width="3.140625" style="24" customWidth="1"/>
    <col min="8694" max="8694" width="18.85546875" style="24" customWidth="1"/>
    <col min="8695" max="8695" width="15.5703125" style="24" customWidth="1"/>
    <col min="8696" max="8696" width="9.7109375" style="24" customWidth="1"/>
    <col min="8697" max="8697" width="4.28515625" style="24" customWidth="1"/>
    <col min="8698" max="8698" width="3.85546875" style="24" customWidth="1"/>
    <col min="8699" max="8699" width="3.5703125" style="24" customWidth="1"/>
    <col min="8700" max="8700" width="3.42578125" style="24" customWidth="1"/>
    <col min="8701" max="8701" width="3.140625" style="24" customWidth="1"/>
    <col min="8702" max="8702" width="3.7109375" style="24" customWidth="1"/>
    <col min="8703" max="8703" width="3.85546875" style="24" customWidth="1"/>
    <col min="8704" max="8704" width="2.85546875" style="24" customWidth="1"/>
    <col min="8705" max="8705" width="11.42578125" style="24" customWidth="1"/>
    <col min="8706" max="8706" width="16" style="24" customWidth="1"/>
    <col min="8707" max="8707" width="12.42578125" style="24" customWidth="1"/>
    <col min="8708" max="8708" width="12.140625" style="24" customWidth="1"/>
    <col min="8709" max="8709" width="6.85546875" style="24" customWidth="1"/>
    <col min="8710" max="8710" width="6.140625" style="24" customWidth="1"/>
    <col min="8711" max="8711" width="13.85546875" style="24" customWidth="1"/>
    <col min="8712" max="8712" width="14" style="24" customWidth="1"/>
    <col min="8713" max="8713" width="14.140625" style="24" customWidth="1"/>
    <col min="8714" max="8714" width="9.140625" style="24"/>
    <col min="8715" max="8715" width="14.28515625" style="24" customWidth="1"/>
    <col min="8716" max="8718" width="3.7109375" style="24" customWidth="1"/>
    <col min="8719" max="8720" width="9.140625" style="24"/>
    <col min="8721" max="8721" width="12.140625" style="24" bestFit="1" customWidth="1"/>
    <col min="8722" max="8945" width="9.140625" style="24"/>
    <col min="8946" max="8946" width="2.7109375" style="24" customWidth="1"/>
    <col min="8947" max="8947" width="3.28515625" style="24" customWidth="1"/>
    <col min="8948" max="8948" width="2.7109375" style="24" customWidth="1"/>
    <col min="8949" max="8949" width="3.140625" style="24" customWidth="1"/>
    <col min="8950" max="8950" width="18.85546875" style="24" customWidth="1"/>
    <col min="8951" max="8951" width="15.5703125" style="24" customWidth="1"/>
    <col min="8952" max="8952" width="9.7109375" style="24" customWidth="1"/>
    <col min="8953" max="8953" width="4.28515625" style="24" customWidth="1"/>
    <col min="8954" max="8954" width="3.85546875" style="24" customWidth="1"/>
    <col min="8955" max="8955" width="3.5703125" style="24" customWidth="1"/>
    <col min="8956" max="8956" width="3.42578125" style="24" customWidth="1"/>
    <col min="8957" max="8957" width="3.140625" style="24" customWidth="1"/>
    <col min="8958" max="8958" width="3.7109375" style="24" customWidth="1"/>
    <col min="8959" max="8959" width="3.85546875" style="24" customWidth="1"/>
    <col min="8960" max="8960" width="2.85546875" style="24" customWidth="1"/>
    <col min="8961" max="8961" width="11.42578125" style="24" customWidth="1"/>
    <col min="8962" max="8962" width="16" style="24" customWidth="1"/>
    <col min="8963" max="8963" width="12.42578125" style="24" customWidth="1"/>
    <col min="8964" max="8964" width="12.140625" style="24" customWidth="1"/>
    <col min="8965" max="8965" width="6.85546875" style="24" customWidth="1"/>
    <col min="8966" max="8966" width="6.140625" style="24" customWidth="1"/>
    <col min="8967" max="8967" width="13.85546875" style="24" customWidth="1"/>
    <col min="8968" max="8968" width="14" style="24" customWidth="1"/>
    <col min="8969" max="8969" width="14.140625" style="24" customWidth="1"/>
    <col min="8970" max="8970" width="9.140625" style="24"/>
    <col min="8971" max="8971" width="14.28515625" style="24" customWidth="1"/>
    <col min="8972" max="8974" width="3.7109375" style="24" customWidth="1"/>
    <col min="8975" max="8976" width="9.140625" style="24"/>
    <col min="8977" max="8977" width="12.140625" style="24" bestFit="1" customWidth="1"/>
    <col min="8978" max="9201" width="9.140625" style="24"/>
    <col min="9202" max="9202" width="2.7109375" style="24" customWidth="1"/>
    <col min="9203" max="9203" width="3.28515625" style="24" customWidth="1"/>
    <col min="9204" max="9204" width="2.7109375" style="24" customWidth="1"/>
    <col min="9205" max="9205" width="3.140625" style="24" customWidth="1"/>
    <col min="9206" max="9206" width="18.85546875" style="24" customWidth="1"/>
    <col min="9207" max="9207" width="15.5703125" style="24" customWidth="1"/>
    <col min="9208" max="9208" width="9.7109375" style="24" customWidth="1"/>
    <col min="9209" max="9209" width="4.28515625" style="24" customWidth="1"/>
    <col min="9210" max="9210" width="3.85546875" style="24" customWidth="1"/>
    <col min="9211" max="9211" width="3.5703125" style="24" customWidth="1"/>
    <col min="9212" max="9212" width="3.42578125" style="24" customWidth="1"/>
    <col min="9213" max="9213" width="3.140625" style="24" customWidth="1"/>
    <col min="9214" max="9214" width="3.7109375" style="24" customWidth="1"/>
    <col min="9215" max="9215" width="3.85546875" style="24" customWidth="1"/>
    <col min="9216" max="9216" width="2.85546875" style="24" customWidth="1"/>
    <col min="9217" max="9217" width="11.42578125" style="24" customWidth="1"/>
    <col min="9218" max="9218" width="16" style="24" customWidth="1"/>
    <col min="9219" max="9219" width="12.42578125" style="24" customWidth="1"/>
    <col min="9220" max="9220" width="12.140625" style="24" customWidth="1"/>
    <col min="9221" max="9221" width="6.85546875" style="24" customWidth="1"/>
    <col min="9222" max="9222" width="6.140625" style="24" customWidth="1"/>
    <col min="9223" max="9223" width="13.85546875" style="24" customWidth="1"/>
    <col min="9224" max="9224" width="14" style="24" customWidth="1"/>
    <col min="9225" max="9225" width="14.140625" style="24" customWidth="1"/>
    <col min="9226" max="9226" width="9.140625" style="24"/>
    <col min="9227" max="9227" width="14.28515625" style="24" customWidth="1"/>
    <col min="9228" max="9230" width="3.7109375" style="24" customWidth="1"/>
    <col min="9231" max="9232" width="9.140625" style="24"/>
    <col min="9233" max="9233" width="12.140625" style="24" bestFit="1" customWidth="1"/>
    <col min="9234" max="9457" width="9.140625" style="24"/>
    <col min="9458" max="9458" width="2.7109375" style="24" customWidth="1"/>
    <col min="9459" max="9459" width="3.28515625" style="24" customWidth="1"/>
    <col min="9460" max="9460" width="2.7109375" style="24" customWidth="1"/>
    <col min="9461" max="9461" width="3.140625" style="24" customWidth="1"/>
    <col min="9462" max="9462" width="18.85546875" style="24" customWidth="1"/>
    <col min="9463" max="9463" width="15.5703125" style="24" customWidth="1"/>
    <col min="9464" max="9464" width="9.7109375" style="24" customWidth="1"/>
    <col min="9465" max="9465" width="4.28515625" style="24" customWidth="1"/>
    <col min="9466" max="9466" width="3.85546875" style="24" customWidth="1"/>
    <col min="9467" max="9467" width="3.5703125" style="24" customWidth="1"/>
    <col min="9468" max="9468" width="3.42578125" style="24" customWidth="1"/>
    <col min="9469" max="9469" width="3.140625" style="24" customWidth="1"/>
    <col min="9470" max="9470" width="3.7109375" style="24" customWidth="1"/>
    <col min="9471" max="9471" width="3.85546875" style="24" customWidth="1"/>
    <col min="9472" max="9472" width="2.85546875" style="24" customWidth="1"/>
    <col min="9473" max="9473" width="11.42578125" style="24" customWidth="1"/>
    <col min="9474" max="9474" width="16" style="24" customWidth="1"/>
    <col min="9475" max="9475" width="12.42578125" style="24" customWidth="1"/>
    <col min="9476" max="9476" width="12.140625" style="24" customWidth="1"/>
    <col min="9477" max="9477" width="6.85546875" style="24" customWidth="1"/>
    <col min="9478" max="9478" width="6.140625" style="24" customWidth="1"/>
    <col min="9479" max="9479" width="13.85546875" style="24" customWidth="1"/>
    <col min="9480" max="9480" width="14" style="24" customWidth="1"/>
    <col min="9481" max="9481" width="14.140625" style="24" customWidth="1"/>
    <col min="9482" max="9482" width="9.140625" style="24"/>
    <col min="9483" max="9483" width="14.28515625" style="24" customWidth="1"/>
    <col min="9484" max="9486" width="3.7109375" style="24" customWidth="1"/>
    <col min="9487" max="9488" width="9.140625" style="24"/>
    <col min="9489" max="9489" width="12.140625" style="24" bestFit="1" customWidth="1"/>
    <col min="9490" max="9713" width="9.140625" style="24"/>
    <col min="9714" max="9714" width="2.7109375" style="24" customWidth="1"/>
    <col min="9715" max="9715" width="3.28515625" style="24" customWidth="1"/>
    <col min="9716" max="9716" width="2.7109375" style="24" customWidth="1"/>
    <col min="9717" max="9717" width="3.140625" style="24" customWidth="1"/>
    <col min="9718" max="9718" width="18.85546875" style="24" customWidth="1"/>
    <col min="9719" max="9719" width="15.5703125" style="24" customWidth="1"/>
    <col min="9720" max="9720" width="9.7109375" style="24" customWidth="1"/>
    <col min="9721" max="9721" width="4.28515625" style="24" customWidth="1"/>
    <col min="9722" max="9722" width="3.85546875" style="24" customWidth="1"/>
    <col min="9723" max="9723" width="3.5703125" style="24" customWidth="1"/>
    <col min="9724" max="9724" width="3.42578125" style="24" customWidth="1"/>
    <col min="9725" max="9725" width="3.140625" style="24" customWidth="1"/>
    <col min="9726" max="9726" width="3.7109375" style="24" customWidth="1"/>
    <col min="9727" max="9727" width="3.85546875" style="24" customWidth="1"/>
    <col min="9728" max="9728" width="2.85546875" style="24" customWidth="1"/>
    <col min="9729" max="9729" width="11.42578125" style="24" customWidth="1"/>
    <col min="9730" max="9730" width="16" style="24" customWidth="1"/>
    <col min="9731" max="9731" width="12.42578125" style="24" customWidth="1"/>
    <col min="9732" max="9732" width="12.140625" style="24" customWidth="1"/>
    <col min="9733" max="9733" width="6.85546875" style="24" customWidth="1"/>
    <col min="9734" max="9734" width="6.140625" style="24" customWidth="1"/>
    <col min="9735" max="9735" width="13.85546875" style="24" customWidth="1"/>
    <col min="9736" max="9736" width="14" style="24" customWidth="1"/>
    <col min="9737" max="9737" width="14.140625" style="24" customWidth="1"/>
    <col min="9738" max="9738" width="9.140625" style="24"/>
    <col min="9739" max="9739" width="14.28515625" style="24" customWidth="1"/>
    <col min="9740" max="9742" width="3.7109375" style="24" customWidth="1"/>
    <col min="9743" max="9744" width="9.140625" style="24"/>
    <col min="9745" max="9745" width="12.140625" style="24" bestFit="1" customWidth="1"/>
    <col min="9746" max="9969" width="9.140625" style="24"/>
    <col min="9970" max="9970" width="2.7109375" style="24" customWidth="1"/>
    <col min="9971" max="9971" width="3.28515625" style="24" customWidth="1"/>
    <col min="9972" max="9972" width="2.7109375" style="24" customWidth="1"/>
    <col min="9973" max="9973" width="3.140625" style="24" customWidth="1"/>
    <col min="9974" max="9974" width="18.85546875" style="24" customWidth="1"/>
    <col min="9975" max="9975" width="15.5703125" style="24" customWidth="1"/>
    <col min="9976" max="9976" width="9.7109375" style="24" customWidth="1"/>
    <col min="9977" max="9977" width="4.28515625" style="24" customWidth="1"/>
    <col min="9978" max="9978" width="3.85546875" style="24" customWidth="1"/>
    <col min="9979" max="9979" width="3.5703125" style="24" customWidth="1"/>
    <col min="9980" max="9980" width="3.42578125" style="24" customWidth="1"/>
    <col min="9981" max="9981" width="3.140625" style="24" customWidth="1"/>
    <col min="9982" max="9982" width="3.7109375" style="24" customWidth="1"/>
    <col min="9983" max="9983" width="3.85546875" style="24" customWidth="1"/>
    <col min="9984" max="9984" width="2.85546875" style="24" customWidth="1"/>
    <col min="9985" max="9985" width="11.42578125" style="24" customWidth="1"/>
    <col min="9986" max="9986" width="16" style="24" customWidth="1"/>
    <col min="9987" max="9987" width="12.42578125" style="24" customWidth="1"/>
    <col min="9988" max="9988" width="12.140625" style="24" customWidth="1"/>
    <col min="9989" max="9989" width="6.85546875" style="24" customWidth="1"/>
    <col min="9990" max="9990" width="6.140625" style="24" customWidth="1"/>
    <col min="9991" max="9991" width="13.85546875" style="24" customWidth="1"/>
    <col min="9992" max="9992" width="14" style="24" customWidth="1"/>
    <col min="9993" max="9993" width="14.140625" style="24" customWidth="1"/>
    <col min="9994" max="9994" width="9.140625" style="24"/>
    <col min="9995" max="9995" width="14.28515625" style="24" customWidth="1"/>
    <col min="9996" max="9998" width="3.7109375" style="24" customWidth="1"/>
    <col min="9999" max="10000" width="9.140625" style="24"/>
    <col min="10001" max="10001" width="12.140625" style="24" bestFit="1" customWidth="1"/>
    <col min="10002" max="10225" width="9.140625" style="24"/>
    <col min="10226" max="10226" width="2.7109375" style="24" customWidth="1"/>
    <col min="10227" max="10227" width="3.28515625" style="24" customWidth="1"/>
    <col min="10228" max="10228" width="2.7109375" style="24" customWidth="1"/>
    <col min="10229" max="10229" width="3.140625" style="24" customWidth="1"/>
    <col min="10230" max="10230" width="18.85546875" style="24" customWidth="1"/>
    <col min="10231" max="10231" width="15.5703125" style="24" customWidth="1"/>
    <col min="10232" max="10232" width="9.7109375" style="24" customWidth="1"/>
    <col min="10233" max="10233" width="4.28515625" style="24" customWidth="1"/>
    <col min="10234" max="10234" width="3.85546875" style="24" customWidth="1"/>
    <col min="10235" max="10235" width="3.5703125" style="24" customWidth="1"/>
    <col min="10236" max="10236" width="3.42578125" style="24" customWidth="1"/>
    <col min="10237" max="10237" width="3.140625" style="24" customWidth="1"/>
    <col min="10238" max="10238" width="3.7109375" style="24" customWidth="1"/>
    <col min="10239" max="10239" width="3.85546875" style="24" customWidth="1"/>
    <col min="10240" max="10240" width="2.85546875" style="24" customWidth="1"/>
    <col min="10241" max="10241" width="11.42578125" style="24" customWidth="1"/>
    <col min="10242" max="10242" width="16" style="24" customWidth="1"/>
    <col min="10243" max="10243" width="12.42578125" style="24" customWidth="1"/>
    <col min="10244" max="10244" width="12.140625" style="24" customWidth="1"/>
    <col min="10245" max="10245" width="6.85546875" style="24" customWidth="1"/>
    <col min="10246" max="10246" width="6.140625" style="24" customWidth="1"/>
    <col min="10247" max="10247" width="13.85546875" style="24" customWidth="1"/>
    <col min="10248" max="10248" width="14" style="24" customWidth="1"/>
    <col min="10249" max="10249" width="14.140625" style="24" customWidth="1"/>
    <col min="10250" max="10250" width="9.140625" style="24"/>
    <col min="10251" max="10251" width="14.28515625" style="24" customWidth="1"/>
    <col min="10252" max="10254" width="3.7109375" style="24" customWidth="1"/>
    <col min="10255" max="10256" width="9.140625" style="24"/>
    <col min="10257" max="10257" width="12.140625" style="24" bestFit="1" customWidth="1"/>
    <col min="10258" max="10481" width="9.140625" style="24"/>
    <col min="10482" max="10482" width="2.7109375" style="24" customWidth="1"/>
    <col min="10483" max="10483" width="3.28515625" style="24" customWidth="1"/>
    <col min="10484" max="10484" width="2.7109375" style="24" customWidth="1"/>
    <col min="10485" max="10485" width="3.140625" style="24" customWidth="1"/>
    <col min="10486" max="10486" width="18.85546875" style="24" customWidth="1"/>
    <col min="10487" max="10487" width="15.5703125" style="24" customWidth="1"/>
    <col min="10488" max="10488" width="9.7109375" style="24" customWidth="1"/>
    <col min="10489" max="10489" width="4.28515625" style="24" customWidth="1"/>
    <col min="10490" max="10490" width="3.85546875" style="24" customWidth="1"/>
    <col min="10491" max="10491" width="3.5703125" style="24" customWidth="1"/>
    <col min="10492" max="10492" width="3.42578125" style="24" customWidth="1"/>
    <col min="10493" max="10493" width="3.140625" style="24" customWidth="1"/>
    <col min="10494" max="10494" width="3.7109375" style="24" customWidth="1"/>
    <col min="10495" max="10495" width="3.85546875" style="24" customWidth="1"/>
    <col min="10496" max="10496" width="2.85546875" style="24" customWidth="1"/>
    <col min="10497" max="10497" width="11.42578125" style="24" customWidth="1"/>
    <col min="10498" max="10498" width="16" style="24" customWidth="1"/>
    <col min="10499" max="10499" width="12.42578125" style="24" customWidth="1"/>
    <col min="10500" max="10500" width="12.140625" style="24" customWidth="1"/>
    <col min="10501" max="10501" width="6.85546875" style="24" customWidth="1"/>
    <col min="10502" max="10502" width="6.140625" style="24" customWidth="1"/>
    <col min="10503" max="10503" width="13.85546875" style="24" customWidth="1"/>
    <col min="10504" max="10504" width="14" style="24" customWidth="1"/>
    <col min="10505" max="10505" width="14.140625" style="24" customWidth="1"/>
    <col min="10506" max="10506" width="9.140625" style="24"/>
    <col min="10507" max="10507" width="14.28515625" style="24" customWidth="1"/>
    <col min="10508" max="10510" width="3.7109375" style="24" customWidth="1"/>
    <col min="10511" max="10512" width="9.140625" style="24"/>
    <col min="10513" max="10513" width="12.140625" style="24" bestFit="1" customWidth="1"/>
    <col min="10514" max="10737" width="9.140625" style="24"/>
    <col min="10738" max="10738" width="2.7109375" style="24" customWidth="1"/>
    <col min="10739" max="10739" width="3.28515625" style="24" customWidth="1"/>
    <col min="10740" max="10740" width="2.7109375" style="24" customWidth="1"/>
    <col min="10741" max="10741" width="3.140625" style="24" customWidth="1"/>
    <col min="10742" max="10742" width="18.85546875" style="24" customWidth="1"/>
    <col min="10743" max="10743" width="15.5703125" style="24" customWidth="1"/>
    <col min="10744" max="10744" width="9.7109375" style="24" customWidth="1"/>
    <col min="10745" max="10745" width="4.28515625" style="24" customWidth="1"/>
    <col min="10746" max="10746" width="3.85546875" style="24" customWidth="1"/>
    <col min="10747" max="10747" width="3.5703125" style="24" customWidth="1"/>
    <col min="10748" max="10748" width="3.42578125" style="24" customWidth="1"/>
    <col min="10749" max="10749" width="3.140625" style="24" customWidth="1"/>
    <col min="10750" max="10750" width="3.7109375" style="24" customWidth="1"/>
    <col min="10751" max="10751" width="3.85546875" style="24" customWidth="1"/>
    <col min="10752" max="10752" width="2.85546875" style="24" customWidth="1"/>
    <col min="10753" max="10753" width="11.42578125" style="24" customWidth="1"/>
    <col min="10754" max="10754" width="16" style="24" customWidth="1"/>
    <col min="10755" max="10755" width="12.42578125" style="24" customWidth="1"/>
    <col min="10756" max="10756" width="12.140625" style="24" customWidth="1"/>
    <col min="10757" max="10757" width="6.85546875" style="24" customWidth="1"/>
    <col min="10758" max="10758" width="6.140625" style="24" customWidth="1"/>
    <col min="10759" max="10759" width="13.85546875" style="24" customWidth="1"/>
    <col min="10760" max="10760" width="14" style="24" customWidth="1"/>
    <col min="10761" max="10761" width="14.140625" style="24" customWidth="1"/>
    <col min="10762" max="10762" width="9.140625" style="24"/>
    <col min="10763" max="10763" width="14.28515625" style="24" customWidth="1"/>
    <col min="10764" max="10766" width="3.7109375" style="24" customWidth="1"/>
    <col min="10767" max="10768" width="9.140625" style="24"/>
    <col min="10769" max="10769" width="12.140625" style="24" bestFit="1" customWidth="1"/>
    <col min="10770" max="10993" width="9.140625" style="24"/>
    <col min="10994" max="10994" width="2.7109375" style="24" customWidth="1"/>
    <col min="10995" max="10995" width="3.28515625" style="24" customWidth="1"/>
    <col min="10996" max="10996" width="2.7109375" style="24" customWidth="1"/>
    <col min="10997" max="10997" width="3.140625" style="24" customWidth="1"/>
    <col min="10998" max="10998" width="18.85546875" style="24" customWidth="1"/>
    <col min="10999" max="10999" width="15.5703125" style="24" customWidth="1"/>
    <col min="11000" max="11000" width="9.7109375" style="24" customWidth="1"/>
    <col min="11001" max="11001" width="4.28515625" style="24" customWidth="1"/>
    <col min="11002" max="11002" width="3.85546875" style="24" customWidth="1"/>
    <col min="11003" max="11003" width="3.5703125" style="24" customWidth="1"/>
    <col min="11004" max="11004" width="3.42578125" style="24" customWidth="1"/>
    <col min="11005" max="11005" width="3.140625" style="24" customWidth="1"/>
    <col min="11006" max="11006" width="3.7109375" style="24" customWidth="1"/>
    <col min="11007" max="11007" width="3.85546875" style="24" customWidth="1"/>
    <col min="11008" max="11008" width="2.85546875" style="24" customWidth="1"/>
    <col min="11009" max="11009" width="11.42578125" style="24" customWidth="1"/>
    <col min="11010" max="11010" width="16" style="24" customWidth="1"/>
    <col min="11011" max="11011" width="12.42578125" style="24" customWidth="1"/>
    <col min="11012" max="11012" width="12.140625" style="24" customWidth="1"/>
    <col min="11013" max="11013" width="6.85546875" style="24" customWidth="1"/>
    <col min="11014" max="11014" width="6.140625" style="24" customWidth="1"/>
    <col min="11015" max="11015" width="13.85546875" style="24" customWidth="1"/>
    <col min="11016" max="11016" width="14" style="24" customWidth="1"/>
    <col min="11017" max="11017" width="14.140625" style="24" customWidth="1"/>
    <col min="11018" max="11018" width="9.140625" style="24"/>
    <col min="11019" max="11019" width="14.28515625" style="24" customWidth="1"/>
    <col min="11020" max="11022" width="3.7109375" style="24" customWidth="1"/>
    <col min="11023" max="11024" width="9.140625" style="24"/>
    <col min="11025" max="11025" width="12.140625" style="24" bestFit="1" customWidth="1"/>
    <col min="11026" max="11249" width="9.140625" style="24"/>
    <col min="11250" max="11250" width="2.7109375" style="24" customWidth="1"/>
    <col min="11251" max="11251" width="3.28515625" style="24" customWidth="1"/>
    <col min="11252" max="11252" width="2.7109375" style="24" customWidth="1"/>
    <col min="11253" max="11253" width="3.140625" style="24" customWidth="1"/>
    <col min="11254" max="11254" width="18.85546875" style="24" customWidth="1"/>
    <col min="11255" max="11255" width="15.5703125" style="24" customWidth="1"/>
    <col min="11256" max="11256" width="9.7109375" style="24" customWidth="1"/>
    <col min="11257" max="11257" width="4.28515625" style="24" customWidth="1"/>
    <col min="11258" max="11258" width="3.85546875" style="24" customWidth="1"/>
    <col min="11259" max="11259" width="3.5703125" style="24" customWidth="1"/>
    <col min="11260" max="11260" width="3.42578125" style="24" customWidth="1"/>
    <col min="11261" max="11261" width="3.140625" style="24" customWidth="1"/>
    <col min="11262" max="11262" width="3.7109375" style="24" customWidth="1"/>
    <col min="11263" max="11263" width="3.85546875" style="24" customWidth="1"/>
    <col min="11264" max="11264" width="2.85546875" style="24" customWidth="1"/>
    <col min="11265" max="11265" width="11.42578125" style="24" customWidth="1"/>
    <col min="11266" max="11266" width="16" style="24" customWidth="1"/>
    <col min="11267" max="11267" width="12.42578125" style="24" customWidth="1"/>
    <col min="11268" max="11268" width="12.140625" style="24" customWidth="1"/>
    <col min="11269" max="11269" width="6.85546875" style="24" customWidth="1"/>
    <col min="11270" max="11270" width="6.140625" style="24" customWidth="1"/>
    <col min="11271" max="11271" width="13.85546875" style="24" customWidth="1"/>
    <col min="11272" max="11272" width="14" style="24" customWidth="1"/>
    <col min="11273" max="11273" width="14.140625" style="24" customWidth="1"/>
    <col min="11274" max="11274" width="9.140625" style="24"/>
    <col min="11275" max="11275" width="14.28515625" style="24" customWidth="1"/>
    <col min="11276" max="11278" width="3.7109375" style="24" customWidth="1"/>
    <col min="11279" max="11280" width="9.140625" style="24"/>
    <col min="11281" max="11281" width="12.140625" style="24" bestFit="1" customWidth="1"/>
    <col min="11282" max="11505" width="9.140625" style="24"/>
    <col min="11506" max="11506" width="2.7109375" style="24" customWidth="1"/>
    <col min="11507" max="11507" width="3.28515625" style="24" customWidth="1"/>
    <col min="11508" max="11508" width="2.7109375" style="24" customWidth="1"/>
    <col min="11509" max="11509" width="3.140625" style="24" customWidth="1"/>
    <col min="11510" max="11510" width="18.85546875" style="24" customWidth="1"/>
    <col min="11511" max="11511" width="15.5703125" style="24" customWidth="1"/>
    <col min="11512" max="11512" width="9.7109375" style="24" customWidth="1"/>
    <col min="11513" max="11513" width="4.28515625" style="24" customWidth="1"/>
    <col min="11514" max="11514" width="3.85546875" style="24" customWidth="1"/>
    <col min="11515" max="11515" width="3.5703125" style="24" customWidth="1"/>
    <col min="11516" max="11516" width="3.42578125" style="24" customWidth="1"/>
    <col min="11517" max="11517" width="3.140625" style="24" customWidth="1"/>
    <col min="11518" max="11518" width="3.7109375" style="24" customWidth="1"/>
    <col min="11519" max="11519" width="3.85546875" style="24" customWidth="1"/>
    <col min="11520" max="11520" width="2.85546875" style="24" customWidth="1"/>
    <col min="11521" max="11521" width="11.42578125" style="24" customWidth="1"/>
    <col min="11522" max="11522" width="16" style="24" customWidth="1"/>
    <col min="11523" max="11523" width="12.42578125" style="24" customWidth="1"/>
    <col min="11524" max="11524" width="12.140625" style="24" customWidth="1"/>
    <col min="11525" max="11525" width="6.85546875" style="24" customWidth="1"/>
    <col min="11526" max="11526" width="6.140625" style="24" customWidth="1"/>
    <col min="11527" max="11527" width="13.85546875" style="24" customWidth="1"/>
    <col min="11528" max="11528" width="14" style="24" customWidth="1"/>
    <col min="11529" max="11529" width="14.140625" style="24" customWidth="1"/>
    <col min="11530" max="11530" width="9.140625" style="24"/>
    <col min="11531" max="11531" width="14.28515625" style="24" customWidth="1"/>
    <col min="11532" max="11534" width="3.7109375" style="24" customWidth="1"/>
    <col min="11535" max="11536" width="9.140625" style="24"/>
    <col min="11537" max="11537" width="12.140625" style="24" bestFit="1" customWidth="1"/>
    <col min="11538" max="11761" width="9.140625" style="24"/>
    <col min="11762" max="11762" width="2.7109375" style="24" customWidth="1"/>
    <col min="11763" max="11763" width="3.28515625" style="24" customWidth="1"/>
    <col min="11764" max="11764" width="2.7109375" style="24" customWidth="1"/>
    <col min="11765" max="11765" width="3.140625" style="24" customWidth="1"/>
    <col min="11766" max="11766" width="18.85546875" style="24" customWidth="1"/>
    <col min="11767" max="11767" width="15.5703125" style="24" customWidth="1"/>
    <col min="11768" max="11768" width="9.7109375" style="24" customWidth="1"/>
    <col min="11769" max="11769" width="4.28515625" style="24" customWidth="1"/>
    <col min="11770" max="11770" width="3.85546875" style="24" customWidth="1"/>
    <col min="11771" max="11771" width="3.5703125" style="24" customWidth="1"/>
    <col min="11772" max="11772" width="3.42578125" style="24" customWidth="1"/>
    <col min="11773" max="11773" width="3.140625" style="24" customWidth="1"/>
    <col min="11774" max="11774" width="3.7109375" style="24" customWidth="1"/>
    <col min="11775" max="11775" width="3.85546875" style="24" customWidth="1"/>
    <col min="11776" max="11776" width="2.85546875" style="24" customWidth="1"/>
    <col min="11777" max="11777" width="11.42578125" style="24" customWidth="1"/>
    <col min="11778" max="11778" width="16" style="24" customWidth="1"/>
    <col min="11779" max="11779" width="12.42578125" style="24" customWidth="1"/>
    <col min="11780" max="11780" width="12.140625" style="24" customWidth="1"/>
    <col min="11781" max="11781" width="6.85546875" style="24" customWidth="1"/>
    <col min="11782" max="11782" width="6.140625" style="24" customWidth="1"/>
    <col min="11783" max="11783" width="13.85546875" style="24" customWidth="1"/>
    <col min="11784" max="11784" width="14" style="24" customWidth="1"/>
    <col min="11785" max="11785" width="14.140625" style="24" customWidth="1"/>
    <col min="11786" max="11786" width="9.140625" style="24"/>
    <col min="11787" max="11787" width="14.28515625" style="24" customWidth="1"/>
    <col min="11788" max="11790" width="3.7109375" style="24" customWidth="1"/>
    <col min="11791" max="11792" width="9.140625" style="24"/>
    <col min="11793" max="11793" width="12.140625" style="24" bestFit="1" customWidth="1"/>
    <col min="11794" max="12017" width="9.140625" style="24"/>
    <col min="12018" max="12018" width="2.7109375" style="24" customWidth="1"/>
    <col min="12019" max="12019" width="3.28515625" style="24" customWidth="1"/>
    <col min="12020" max="12020" width="2.7109375" style="24" customWidth="1"/>
    <col min="12021" max="12021" width="3.140625" style="24" customWidth="1"/>
    <col min="12022" max="12022" width="18.85546875" style="24" customWidth="1"/>
    <col min="12023" max="12023" width="15.5703125" style="24" customWidth="1"/>
    <col min="12024" max="12024" width="9.7109375" style="24" customWidth="1"/>
    <col min="12025" max="12025" width="4.28515625" style="24" customWidth="1"/>
    <col min="12026" max="12026" width="3.85546875" style="24" customWidth="1"/>
    <col min="12027" max="12027" width="3.5703125" style="24" customWidth="1"/>
    <col min="12028" max="12028" width="3.42578125" style="24" customWidth="1"/>
    <col min="12029" max="12029" width="3.140625" style="24" customWidth="1"/>
    <col min="12030" max="12030" width="3.7109375" style="24" customWidth="1"/>
    <col min="12031" max="12031" width="3.85546875" style="24" customWidth="1"/>
    <col min="12032" max="12032" width="2.85546875" style="24" customWidth="1"/>
    <col min="12033" max="12033" width="11.42578125" style="24" customWidth="1"/>
    <col min="12034" max="12034" width="16" style="24" customWidth="1"/>
    <col min="12035" max="12035" width="12.42578125" style="24" customWidth="1"/>
    <col min="12036" max="12036" width="12.140625" style="24" customWidth="1"/>
    <col min="12037" max="12037" width="6.85546875" style="24" customWidth="1"/>
    <col min="12038" max="12038" width="6.140625" style="24" customWidth="1"/>
    <col min="12039" max="12039" width="13.85546875" style="24" customWidth="1"/>
    <col min="12040" max="12040" width="14" style="24" customWidth="1"/>
    <col min="12041" max="12041" width="14.140625" style="24" customWidth="1"/>
    <col min="12042" max="12042" width="9.140625" style="24"/>
    <col min="12043" max="12043" width="14.28515625" style="24" customWidth="1"/>
    <col min="12044" max="12046" width="3.7109375" style="24" customWidth="1"/>
    <col min="12047" max="12048" width="9.140625" style="24"/>
    <col min="12049" max="12049" width="12.140625" style="24" bestFit="1" customWidth="1"/>
    <col min="12050" max="12273" width="9.140625" style="24"/>
    <col min="12274" max="12274" width="2.7109375" style="24" customWidth="1"/>
    <col min="12275" max="12275" width="3.28515625" style="24" customWidth="1"/>
    <col min="12276" max="12276" width="2.7109375" style="24" customWidth="1"/>
    <col min="12277" max="12277" width="3.140625" style="24" customWidth="1"/>
    <col min="12278" max="12278" width="18.85546875" style="24" customWidth="1"/>
    <col min="12279" max="12279" width="15.5703125" style="24" customWidth="1"/>
    <col min="12280" max="12280" width="9.7109375" style="24" customWidth="1"/>
    <col min="12281" max="12281" width="4.28515625" style="24" customWidth="1"/>
    <col min="12282" max="12282" width="3.85546875" style="24" customWidth="1"/>
    <col min="12283" max="12283" width="3.5703125" style="24" customWidth="1"/>
    <col min="12284" max="12284" width="3.42578125" style="24" customWidth="1"/>
    <col min="12285" max="12285" width="3.140625" style="24" customWidth="1"/>
    <col min="12286" max="12286" width="3.7109375" style="24" customWidth="1"/>
    <col min="12287" max="12287" width="3.85546875" style="24" customWidth="1"/>
    <col min="12288" max="12288" width="2.85546875" style="24" customWidth="1"/>
    <col min="12289" max="12289" width="11.42578125" style="24" customWidth="1"/>
    <col min="12290" max="12290" width="16" style="24" customWidth="1"/>
    <col min="12291" max="12291" width="12.42578125" style="24" customWidth="1"/>
    <col min="12292" max="12292" width="12.140625" style="24" customWidth="1"/>
    <col min="12293" max="12293" width="6.85546875" style="24" customWidth="1"/>
    <col min="12294" max="12294" width="6.140625" style="24" customWidth="1"/>
    <col min="12295" max="12295" width="13.85546875" style="24" customWidth="1"/>
    <col min="12296" max="12296" width="14" style="24" customWidth="1"/>
    <col min="12297" max="12297" width="14.140625" style="24" customWidth="1"/>
    <col min="12298" max="12298" width="9.140625" style="24"/>
    <col min="12299" max="12299" width="14.28515625" style="24" customWidth="1"/>
    <col min="12300" max="12302" width="3.7109375" style="24" customWidth="1"/>
    <col min="12303" max="12304" width="9.140625" style="24"/>
    <col min="12305" max="12305" width="12.140625" style="24" bestFit="1" customWidth="1"/>
    <col min="12306" max="12529" width="9.140625" style="24"/>
    <col min="12530" max="12530" width="2.7109375" style="24" customWidth="1"/>
    <col min="12531" max="12531" width="3.28515625" style="24" customWidth="1"/>
    <col min="12532" max="12532" width="2.7109375" style="24" customWidth="1"/>
    <col min="12533" max="12533" width="3.140625" style="24" customWidth="1"/>
    <col min="12534" max="12534" width="18.85546875" style="24" customWidth="1"/>
    <col min="12535" max="12535" width="15.5703125" style="24" customWidth="1"/>
    <col min="12536" max="12536" width="9.7109375" style="24" customWidth="1"/>
    <col min="12537" max="12537" width="4.28515625" style="24" customWidth="1"/>
    <col min="12538" max="12538" width="3.85546875" style="24" customWidth="1"/>
    <col min="12539" max="12539" width="3.5703125" style="24" customWidth="1"/>
    <col min="12540" max="12540" width="3.42578125" style="24" customWidth="1"/>
    <col min="12541" max="12541" width="3.140625" style="24" customWidth="1"/>
    <col min="12542" max="12542" width="3.7109375" style="24" customWidth="1"/>
    <col min="12543" max="12543" width="3.85546875" style="24" customWidth="1"/>
    <col min="12544" max="12544" width="2.85546875" style="24" customWidth="1"/>
    <col min="12545" max="12545" width="11.42578125" style="24" customWidth="1"/>
    <col min="12546" max="12546" width="16" style="24" customWidth="1"/>
    <col min="12547" max="12547" width="12.42578125" style="24" customWidth="1"/>
    <col min="12548" max="12548" width="12.140625" style="24" customWidth="1"/>
    <col min="12549" max="12549" width="6.85546875" style="24" customWidth="1"/>
    <col min="12550" max="12550" width="6.140625" style="24" customWidth="1"/>
    <col min="12551" max="12551" width="13.85546875" style="24" customWidth="1"/>
    <col min="12552" max="12552" width="14" style="24" customWidth="1"/>
    <col min="12553" max="12553" width="14.140625" style="24" customWidth="1"/>
    <col min="12554" max="12554" width="9.140625" style="24"/>
    <col min="12555" max="12555" width="14.28515625" style="24" customWidth="1"/>
    <col min="12556" max="12558" width="3.7109375" style="24" customWidth="1"/>
    <col min="12559" max="12560" width="9.140625" style="24"/>
    <col min="12561" max="12561" width="12.140625" style="24" bestFit="1" customWidth="1"/>
    <col min="12562" max="12785" width="9.140625" style="24"/>
    <col min="12786" max="12786" width="2.7109375" style="24" customWidth="1"/>
    <col min="12787" max="12787" width="3.28515625" style="24" customWidth="1"/>
    <col min="12788" max="12788" width="2.7109375" style="24" customWidth="1"/>
    <col min="12789" max="12789" width="3.140625" style="24" customWidth="1"/>
    <col min="12790" max="12790" width="18.85546875" style="24" customWidth="1"/>
    <col min="12791" max="12791" width="15.5703125" style="24" customWidth="1"/>
    <col min="12792" max="12792" width="9.7109375" style="24" customWidth="1"/>
    <col min="12793" max="12793" width="4.28515625" style="24" customWidth="1"/>
    <col min="12794" max="12794" width="3.85546875" style="24" customWidth="1"/>
    <col min="12795" max="12795" width="3.5703125" style="24" customWidth="1"/>
    <col min="12796" max="12796" width="3.42578125" style="24" customWidth="1"/>
    <col min="12797" max="12797" width="3.140625" style="24" customWidth="1"/>
    <col min="12798" max="12798" width="3.7109375" style="24" customWidth="1"/>
    <col min="12799" max="12799" width="3.85546875" style="24" customWidth="1"/>
    <col min="12800" max="12800" width="2.85546875" style="24" customWidth="1"/>
    <col min="12801" max="12801" width="11.42578125" style="24" customWidth="1"/>
    <col min="12802" max="12802" width="16" style="24" customWidth="1"/>
    <col min="12803" max="12803" width="12.42578125" style="24" customWidth="1"/>
    <col min="12804" max="12804" width="12.140625" style="24" customWidth="1"/>
    <col min="12805" max="12805" width="6.85546875" style="24" customWidth="1"/>
    <col min="12806" max="12806" width="6.140625" style="24" customWidth="1"/>
    <col min="12807" max="12807" width="13.85546875" style="24" customWidth="1"/>
    <col min="12808" max="12808" width="14" style="24" customWidth="1"/>
    <col min="12809" max="12809" width="14.140625" style="24" customWidth="1"/>
    <col min="12810" max="12810" width="9.140625" style="24"/>
    <col min="12811" max="12811" width="14.28515625" style="24" customWidth="1"/>
    <col min="12812" max="12814" width="3.7109375" style="24" customWidth="1"/>
    <col min="12815" max="12816" width="9.140625" style="24"/>
    <col min="12817" max="12817" width="12.140625" style="24" bestFit="1" customWidth="1"/>
    <col min="12818" max="13041" width="9.140625" style="24"/>
    <col min="13042" max="13042" width="2.7109375" style="24" customWidth="1"/>
    <col min="13043" max="13043" width="3.28515625" style="24" customWidth="1"/>
    <col min="13044" max="13044" width="2.7109375" style="24" customWidth="1"/>
    <col min="13045" max="13045" width="3.140625" style="24" customWidth="1"/>
    <col min="13046" max="13046" width="18.85546875" style="24" customWidth="1"/>
    <col min="13047" max="13047" width="15.5703125" style="24" customWidth="1"/>
    <col min="13048" max="13048" width="9.7109375" style="24" customWidth="1"/>
    <col min="13049" max="13049" width="4.28515625" style="24" customWidth="1"/>
    <col min="13050" max="13050" width="3.85546875" style="24" customWidth="1"/>
    <col min="13051" max="13051" width="3.5703125" style="24" customWidth="1"/>
    <col min="13052" max="13052" width="3.42578125" style="24" customWidth="1"/>
    <col min="13053" max="13053" width="3.140625" style="24" customWidth="1"/>
    <col min="13054" max="13054" width="3.7109375" style="24" customWidth="1"/>
    <col min="13055" max="13055" width="3.85546875" style="24" customWidth="1"/>
    <col min="13056" max="13056" width="2.85546875" style="24" customWidth="1"/>
    <col min="13057" max="13057" width="11.42578125" style="24" customWidth="1"/>
    <col min="13058" max="13058" width="16" style="24" customWidth="1"/>
    <col min="13059" max="13059" width="12.42578125" style="24" customWidth="1"/>
    <col min="13060" max="13060" width="12.140625" style="24" customWidth="1"/>
    <col min="13061" max="13061" width="6.85546875" style="24" customWidth="1"/>
    <col min="13062" max="13062" width="6.140625" style="24" customWidth="1"/>
    <col min="13063" max="13063" width="13.85546875" style="24" customWidth="1"/>
    <col min="13064" max="13064" width="14" style="24" customWidth="1"/>
    <col min="13065" max="13065" width="14.140625" style="24" customWidth="1"/>
    <col min="13066" max="13066" width="9.140625" style="24"/>
    <col min="13067" max="13067" width="14.28515625" style="24" customWidth="1"/>
    <col min="13068" max="13070" width="3.7109375" style="24" customWidth="1"/>
    <col min="13071" max="13072" width="9.140625" style="24"/>
    <col min="13073" max="13073" width="12.140625" style="24" bestFit="1" customWidth="1"/>
    <col min="13074" max="13297" width="9.140625" style="24"/>
    <col min="13298" max="13298" width="2.7109375" style="24" customWidth="1"/>
    <col min="13299" max="13299" width="3.28515625" style="24" customWidth="1"/>
    <col min="13300" max="13300" width="2.7109375" style="24" customWidth="1"/>
    <col min="13301" max="13301" width="3.140625" style="24" customWidth="1"/>
    <col min="13302" max="13302" width="18.85546875" style="24" customWidth="1"/>
    <col min="13303" max="13303" width="15.5703125" style="24" customWidth="1"/>
    <col min="13304" max="13304" width="9.7109375" style="24" customWidth="1"/>
    <col min="13305" max="13305" width="4.28515625" style="24" customWidth="1"/>
    <col min="13306" max="13306" width="3.85546875" style="24" customWidth="1"/>
    <col min="13307" max="13307" width="3.5703125" style="24" customWidth="1"/>
    <col min="13308" max="13308" width="3.42578125" style="24" customWidth="1"/>
    <col min="13309" max="13309" width="3.140625" style="24" customWidth="1"/>
    <col min="13310" max="13310" width="3.7109375" style="24" customWidth="1"/>
    <col min="13311" max="13311" width="3.85546875" style="24" customWidth="1"/>
    <col min="13312" max="13312" width="2.85546875" style="24" customWidth="1"/>
    <col min="13313" max="13313" width="11.42578125" style="24" customWidth="1"/>
    <col min="13314" max="13314" width="16" style="24" customWidth="1"/>
    <col min="13315" max="13315" width="12.42578125" style="24" customWidth="1"/>
    <col min="13316" max="13316" width="12.140625" style="24" customWidth="1"/>
    <col min="13317" max="13317" width="6.85546875" style="24" customWidth="1"/>
    <col min="13318" max="13318" width="6.140625" style="24" customWidth="1"/>
    <col min="13319" max="13319" width="13.85546875" style="24" customWidth="1"/>
    <col min="13320" max="13320" width="14" style="24" customWidth="1"/>
    <col min="13321" max="13321" width="14.140625" style="24" customWidth="1"/>
    <col min="13322" max="13322" width="9.140625" style="24"/>
    <col min="13323" max="13323" width="14.28515625" style="24" customWidth="1"/>
    <col min="13324" max="13326" width="3.7109375" style="24" customWidth="1"/>
    <col min="13327" max="13328" width="9.140625" style="24"/>
    <col min="13329" max="13329" width="12.140625" style="24" bestFit="1" customWidth="1"/>
    <col min="13330" max="13553" width="9.140625" style="24"/>
    <col min="13554" max="13554" width="2.7109375" style="24" customWidth="1"/>
    <col min="13555" max="13555" width="3.28515625" style="24" customWidth="1"/>
    <col min="13556" max="13556" width="2.7109375" style="24" customWidth="1"/>
    <col min="13557" max="13557" width="3.140625" style="24" customWidth="1"/>
    <col min="13558" max="13558" width="18.85546875" style="24" customWidth="1"/>
    <col min="13559" max="13559" width="15.5703125" style="24" customWidth="1"/>
    <col min="13560" max="13560" width="9.7109375" style="24" customWidth="1"/>
    <col min="13561" max="13561" width="4.28515625" style="24" customWidth="1"/>
    <col min="13562" max="13562" width="3.85546875" style="24" customWidth="1"/>
    <col min="13563" max="13563" width="3.5703125" style="24" customWidth="1"/>
    <col min="13564" max="13564" width="3.42578125" style="24" customWidth="1"/>
    <col min="13565" max="13565" width="3.140625" style="24" customWidth="1"/>
    <col min="13566" max="13566" width="3.7109375" style="24" customWidth="1"/>
    <col min="13567" max="13567" width="3.85546875" style="24" customWidth="1"/>
    <col min="13568" max="13568" width="2.85546875" style="24" customWidth="1"/>
    <col min="13569" max="13569" width="11.42578125" style="24" customWidth="1"/>
    <col min="13570" max="13570" width="16" style="24" customWidth="1"/>
    <col min="13571" max="13571" width="12.42578125" style="24" customWidth="1"/>
    <col min="13572" max="13572" width="12.140625" style="24" customWidth="1"/>
    <col min="13573" max="13573" width="6.85546875" style="24" customWidth="1"/>
    <col min="13574" max="13574" width="6.140625" style="24" customWidth="1"/>
    <col min="13575" max="13575" width="13.85546875" style="24" customWidth="1"/>
    <col min="13576" max="13576" width="14" style="24" customWidth="1"/>
    <col min="13577" max="13577" width="14.140625" style="24" customWidth="1"/>
    <col min="13578" max="13578" width="9.140625" style="24"/>
    <col min="13579" max="13579" width="14.28515625" style="24" customWidth="1"/>
    <col min="13580" max="13582" width="3.7109375" style="24" customWidth="1"/>
    <col min="13583" max="13584" width="9.140625" style="24"/>
    <col min="13585" max="13585" width="12.140625" style="24" bestFit="1" customWidth="1"/>
    <col min="13586" max="13809" width="9.140625" style="24"/>
    <col min="13810" max="13810" width="2.7109375" style="24" customWidth="1"/>
    <col min="13811" max="13811" width="3.28515625" style="24" customWidth="1"/>
    <col min="13812" max="13812" width="2.7109375" style="24" customWidth="1"/>
    <col min="13813" max="13813" width="3.140625" style="24" customWidth="1"/>
    <col min="13814" max="13814" width="18.85546875" style="24" customWidth="1"/>
    <col min="13815" max="13815" width="15.5703125" style="24" customWidth="1"/>
    <col min="13816" max="13816" width="9.7109375" style="24" customWidth="1"/>
    <col min="13817" max="13817" width="4.28515625" style="24" customWidth="1"/>
    <col min="13818" max="13818" width="3.85546875" style="24" customWidth="1"/>
    <col min="13819" max="13819" width="3.5703125" style="24" customWidth="1"/>
    <col min="13820" max="13820" width="3.42578125" style="24" customWidth="1"/>
    <col min="13821" max="13821" width="3.140625" style="24" customWidth="1"/>
    <col min="13822" max="13822" width="3.7109375" style="24" customWidth="1"/>
    <col min="13823" max="13823" width="3.85546875" style="24" customWidth="1"/>
    <col min="13824" max="13824" width="2.85546875" style="24" customWidth="1"/>
    <col min="13825" max="13825" width="11.42578125" style="24" customWidth="1"/>
    <col min="13826" max="13826" width="16" style="24" customWidth="1"/>
    <col min="13827" max="13827" width="12.42578125" style="24" customWidth="1"/>
    <col min="13828" max="13828" width="12.140625" style="24" customWidth="1"/>
    <col min="13829" max="13829" width="6.85546875" style="24" customWidth="1"/>
    <col min="13830" max="13830" width="6.140625" style="24" customWidth="1"/>
    <col min="13831" max="13831" width="13.85546875" style="24" customWidth="1"/>
    <col min="13832" max="13832" width="14" style="24" customWidth="1"/>
    <col min="13833" max="13833" width="14.140625" style="24" customWidth="1"/>
    <col min="13834" max="13834" width="9.140625" style="24"/>
    <col min="13835" max="13835" width="14.28515625" style="24" customWidth="1"/>
    <col min="13836" max="13838" width="3.7109375" style="24" customWidth="1"/>
    <col min="13839" max="13840" width="9.140625" style="24"/>
    <col min="13841" max="13841" width="12.140625" style="24" bestFit="1" customWidth="1"/>
    <col min="13842" max="14065" width="9.140625" style="24"/>
    <col min="14066" max="14066" width="2.7109375" style="24" customWidth="1"/>
    <col min="14067" max="14067" width="3.28515625" style="24" customWidth="1"/>
    <col min="14068" max="14068" width="2.7109375" style="24" customWidth="1"/>
    <col min="14069" max="14069" width="3.140625" style="24" customWidth="1"/>
    <col min="14070" max="14070" width="18.85546875" style="24" customWidth="1"/>
    <col min="14071" max="14071" width="15.5703125" style="24" customWidth="1"/>
    <col min="14072" max="14072" width="9.7109375" style="24" customWidth="1"/>
    <col min="14073" max="14073" width="4.28515625" style="24" customWidth="1"/>
    <col min="14074" max="14074" width="3.85546875" style="24" customWidth="1"/>
    <col min="14075" max="14075" width="3.5703125" style="24" customWidth="1"/>
    <col min="14076" max="14076" width="3.42578125" style="24" customWidth="1"/>
    <col min="14077" max="14077" width="3.140625" style="24" customWidth="1"/>
    <col min="14078" max="14078" width="3.7109375" style="24" customWidth="1"/>
    <col min="14079" max="14079" width="3.85546875" style="24" customWidth="1"/>
    <col min="14080" max="14080" width="2.85546875" style="24" customWidth="1"/>
    <col min="14081" max="14081" width="11.42578125" style="24" customWidth="1"/>
    <col min="14082" max="14082" width="16" style="24" customWidth="1"/>
    <col min="14083" max="14083" width="12.42578125" style="24" customWidth="1"/>
    <col min="14084" max="14084" width="12.140625" style="24" customWidth="1"/>
    <col min="14085" max="14085" width="6.85546875" style="24" customWidth="1"/>
    <col min="14086" max="14086" width="6.140625" style="24" customWidth="1"/>
    <col min="14087" max="14087" width="13.85546875" style="24" customWidth="1"/>
    <col min="14088" max="14088" width="14" style="24" customWidth="1"/>
    <col min="14089" max="14089" width="14.140625" style="24" customWidth="1"/>
    <col min="14090" max="14090" width="9.140625" style="24"/>
    <col min="14091" max="14091" width="14.28515625" style="24" customWidth="1"/>
    <col min="14092" max="14094" width="3.7109375" style="24" customWidth="1"/>
    <col min="14095" max="14096" width="9.140625" style="24"/>
    <col min="14097" max="14097" width="12.140625" style="24" bestFit="1" customWidth="1"/>
    <col min="14098" max="14321" width="9.140625" style="24"/>
    <col min="14322" max="14322" width="2.7109375" style="24" customWidth="1"/>
    <col min="14323" max="14323" width="3.28515625" style="24" customWidth="1"/>
    <col min="14324" max="14324" width="2.7109375" style="24" customWidth="1"/>
    <col min="14325" max="14325" width="3.140625" style="24" customWidth="1"/>
    <col min="14326" max="14326" width="18.85546875" style="24" customWidth="1"/>
    <col min="14327" max="14327" width="15.5703125" style="24" customWidth="1"/>
    <col min="14328" max="14328" width="9.7109375" style="24" customWidth="1"/>
    <col min="14329" max="14329" width="4.28515625" style="24" customWidth="1"/>
    <col min="14330" max="14330" width="3.85546875" style="24" customWidth="1"/>
    <col min="14331" max="14331" width="3.5703125" style="24" customWidth="1"/>
    <col min="14332" max="14332" width="3.42578125" style="24" customWidth="1"/>
    <col min="14333" max="14333" width="3.140625" style="24" customWidth="1"/>
    <col min="14334" max="14334" width="3.7109375" style="24" customWidth="1"/>
    <col min="14335" max="14335" width="3.85546875" style="24" customWidth="1"/>
    <col min="14336" max="14336" width="2.85546875" style="24" customWidth="1"/>
    <col min="14337" max="14337" width="11.42578125" style="24" customWidth="1"/>
    <col min="14338" max="14338" width="16" style="24" customWidth="1"/>
    <col min="14339" max="14339" width="12.42578125" style="24" customWidth="1"/>
    <col min="14340" max="14340" width="12.140625" style="24" customWidth="1"/>
    <col min="14341" max="14341" width="6.85546875" style="24" customWidth="1"/>
    <col min="14342" max="14342" width="6.140625" style="24" customWidth="1"/>
    <col min="14343" max="14343" width="13.85546875" style="24" customWidth="1"/>
    <col min="14344" max="14344" width="14" style="24" customWidth="1"/>
    <col min="14345" max="14345" width="14.140625" style="24" customWidth="1"/>
    <col min="14346" max="14346" width="9.140625" style="24"/>
    <col min="14347" max="14347" width="14.28515625" style="24" customWidth="1"/>
    <col min="14348" max="14350" width="3.7109375" style="24" customWidth="1"/>
    <col min="14351" max="14352" width="9.140625" style="24"/>
    <col min="14353" max="14353" width="12.140625" style="24" bestFit="1" customWidth="1"/>
    <col min="14354" max="14577" width="9.140625" style="24"/>
    <col min="14578" max="14578" width="2.7109375" style="24" customWidth="1"/>
    <col min="14579" max="14579" width="3.28515625" style="24" customWidth="1"/>
    <col min="14580" max="14580" width="2.7109375" style="24" customWidth="1"/>
    <col min="14581" max="14581" width="3.140625" style="24" customWidth="1"/>
    <col min="14582" max="14582" width="18.85546875" style="24" customWidth="1"/>
    <col min="14583" max="14583" width="15.5703125" style="24" customWidth="1"/>
    <col min="14584" max="14584" width="9.7109375" style="24" customWidth="1"/>
    <col min="14585" max="14585" width="4.28515625" style="24" customWidth="1"/>
    <col min="14586" max="14586" width="3.85546875" style="24" customWidth="1"/>
    <col min="14587" max="14587" width="3.5703125" style="24" customWidth="1"/>
    <col min="14588" max="14588" width="3.42578125" style="24" customWidth="1"/>
    <col min="14589" max="14589" width="3.140625" style="24" customWidth="1"/>
    <col min="14590" max="14590" width="3.7109375" style="24" customWidth="1"/>
    <col min="14591" max="14591" width="3.85546875" style="24" customWidth="1"/>
    <col min="14592" max="14592" width="2.85546875" style="24" customWidth="1"/>
    <col min="14593" max="14593" width="11.42578125" style="24" customWidth="1"/>
    <col min="14594" max="14594" width="16" style="24" customWidth="1"/>
    <col min="14595" max="14595" width="12.42578125" style="24" customWidth="1"/>
    <col min="14596" max="14596" width="12.140625" style="24" customWidth="1"/>
    <col min="14597" max="14597" width="6.85546875" style="24" customWidth="1"/>
    <col min="14598" max="14598" width="6.140625" style="24" customWidth="1"/>
    <col min="14599" max="14599" width="13.85546875" style="24" customWidth="1"/>
    <col min="14600" max="14600" width="14" style="24" customWidth="1"/>
    <col min="14601" max="14601" width="14.140625" style="24" customWidth="1"/>
    <col min="14602" max="14602" width="9.140625" style="24"/>
    <col min="14603" max="14603" width="14.28515625" style="24" customWidth="1"/>
    <col min="14604" max="14606" width="3.7109375" style="24" customWidth="1"/>
    <col min="14607" max="14608" width="9.140625" style="24"/>
    <col min="14609" max="14609" width="12.140625" style="24" bestFit="1" customWidth="1"/>
    <col min="14610" max="14833" width="9.140625" style="24"/>
    <col min="14834" max="14834" width="2.7109375" style="24" customWidth="1"/>
    <col min="14835" max="14835" width="3.28515625" style="24" customWidth="1"/>
    <col min="14836" max="14836" width="2.7109375" style="24" customWidth="1"/>
    <col min="14837" max="14837" width="3.140625" style="24" customWidth="1"/>
    <col min="14838" max="14838" width="18.85546875" style="24" customWidth="1"/>
    <col min="14839" max="14839" width="15.5703125" style="24" customWidth="1"/>
    <col min="14840" max="14840" width="9.7109375" style="24" customWidth="1"/>
    <col min="14841" max="14841" width="4.28515625" style="24" customWidth="1"/>
    <col min="14842" max="14842" width="3.85546875" style="24" customWidth="1"/>
    <col min="14843" max="14843" width="3.5703125" style="24" customWidth="1"/>
    <col min="14844" max="14844" width="3.42578125" style="24" customWidth="1"/>
    <col min="14845" max="14845" width="3.140625" style="24" customWidth="1"/>
    <col min="14846" max="14846" width="3.7109375" style="24" customWidth="1"/>
    <col min="14847" max="14847" width="3.85546875" style="24" customWidth="1"/>
    <col min="14848" max="14848" width="2.85546875" style="24" customWidth="1"/>
    <col min="14849" max="14849" width="11.42578125" style="24" customWidth="1"/>
    <col min="14850" max="14850" width="16" style="24" customWidth="1"/>
    <col min="14851" max="14851" width="12.42578125" style="24" customWidth="1"/>
    <col min="14852" max="14852" width="12.140625" style="24" customWidth="1"/>
    <col min="14853" max="14853" width="6.85546875" style="24" customWidth="1"/>
    <col min="14854" max="14854" width="6.140625" style="24" customWidth="1"/>
    <col min="14855" max="14855" width="13.85546875" style="24" customWidth="1"/>
    <col min="14856" max="14856" width="14" style="24" customWidth="1"/>
    <col min="14857" max="14857" width="14.140625" style="24" customWidth="1"/>
    <col min="14858" max="14858" width="9.140625" style="24"/>
    <col min="14859" max="14859" width="14.28515625" style="24" customWidth="1"/>
    <col min="14860" max="14862" width="3.7109375" style="24" customWidth="1"/>
    <col min="14863" max="14864" width="9.140625" style="24"/>
    <col min="14865" max="14865" width="12.140625" style="24" bestFit="1" customWidth="1"/>
    <col min="14866" max="15089" width="9.140625" style="24"/>
    <col min="15090" max="15090" width="2.7109375" style="24" customWidth="1"/>
    <col min="15091" max="15091" width="3.28515625" style="24" customWidth="1"/>
    <col min="15092" max="15092" width="2.7109375" style="24" customWidth="1"/>
    <col min="15093" max="15093" width="3.140625" style="24" customWidth="1"/>
    <col min="15094" max="15094" width="18.85546875" style="24" customWidth="1"/>
    <col min="15095" max="15095" width="15.5703125" style="24" customWidth="1"/>
    <col min="15096" max="15096" width="9.7109375" style="24" customWidth="1"/>
    <col min="15097" max="15097" width="4.28515625" style="24" customWidth="1"/>
    <col min="15098" max="15098" width="3.85546875" style="24" customWidth="1"/>
    <col min="15099" max="15099" width="3.5703125" style="24" customWidth="1"/>
    <col min="15100" max="15100" width="3.42578125" style="24" customWidth="1"/>
    <col min="15101" max="15101" width="3.140625" style="24" customWidth="1"/>
    <col min="15102" max="15102" width="3.7109375" style="24" customWidth="1"/>
    <col min="15103" max="15103" width="3.85546875" style="24" customWidth="1"/>
    <col min="15104" max="15104" width="2.85546875" style="24" customWidth="1"/>
    <col min="15105" max="15105" width="11.42578125" style="24" customWidth="1"/>
    <col min="15106" max="15106" width="16" style="24" customWidth="1"/>
    <col min="15107" max="15107" width="12.42578125" style="24" customWidth="1"/>
    <col min="15108" max="15108" width="12.140625" style="24" customWidth="1"/>
    <col min="15109" max="15109" width="6.85546875" style="24" customWidth="1"/>
    <col min="15110" max="15110" width="6.140625" style="24" customWidth="1"/>
    <col min="15111" max="15111" width="13.85546875" style="24" customWidth="1"/>
    <col min="15112" max="15112" width="14" style="24" customWidth="1"/>
    <col min="15113" max="15113" width="14.140625" style="24" customWidth="1"/>
    <col min="15114" max="15114" width="9.140625" style="24"/>
    <col min="15115" max="15115" width="14.28515625" style="24" customWidth="1"/>
    <col min="15116" max="15118" width="3.7109375" style="24" customWidth="1"/>
    <col min="15119" max="15120" width="9.140625" style="24"/>
    <col min="15121" max="15121" width="12.140625" style="24" bestFit="1" customWidth="1"/>
    <col min="15122" max="15345" width="9.140625" style="24"/>
    <col min="15346" max="15346" width="2.7109375" style="24" customWidth="1"/>
    <col min="15347" max="15347" width="3.28515625" style="24" customWidth="1"/>
    <col min="15348" max="15348" width="2.7109375" style="24" customWidth="1"/>
    <col min="15349" max="15349" width="3.140625" style="24" customWidth="1"/>
    <col min="15350" max="15350" width="18.85546875" style="24" customWidth="1"/>
    <col min="15351" max="15351" width="15.5703125" style="24" customWidth="1"/>
    <col min="15352" max="15352" width="9.7109375" style="24" customWidth="1"/>
    <col min="15353" max="15353" width="4.28515625" style="24" customWidth="1"/>
    <col min="15354" max="15354" width="3.85546875" style="24" customWidth="1"/>
    <col min="15355" max="15355" width="3.5703125" style="24" customWidth="1"/>
    <col min="15356" max="15356" width="3.42578125" style="24" customWidth="1"/>
    <col min="15357" max="15357" width="3.140625" style="24" customWidth="1"/>
    <col min="15358" max="15358" width="3.7109375" style="24" customWidth="1"/>
    <col min="15359" max="15359" width="3.85546875" style="24" customWidth="1"/>
    <col min="15360" max="15360" width="2.85546875" style="24" customWidth="1"/>
    <col min="15361" max="15361" width="11.42578125" style="24" customWidth="1"/>
    <col min="15362" max="15362" width="16" style="24" customWidth="1"/>
    <col min="15363" max="15363" width="12.42578125" style="24" customWidth="1"/>
    <col min="15364" max="15364" width="12.140625" style="24" customWidth="1"/>
    <col min="15365" max="15365" width="6.85546875" style="24" customWidth="1"/>
    <col min="15366" max="15366" width="6.140625" style="24" customWidth="1"/>
    <col min="15367" max="15367" width="13.85546875" style="24" customWidth="1"/>
    <col min="15368" max="15368" width="14" style="24" customWidth="1"/>
    <col min="15369" max="15369" width="14.140625" style="24" customWidth="1"/>
    <col min="15370" max="15370" width="9.140625" style="24"/>
    <col min="15371" max="15371" width="14.28515625" style="24" customWidth="1"/>
    <col min="15372" max="15374" width="3.7109375" style="24" customWidth="1"/>
    <col min="15375" max="15376" width="9.140625" style="24"/>
    <col min="15377" max="15377" width="12.140625" style="24" bestFit="1" customWidth="1"/>
    <col min="15378" max="15601" width="9.140625" style="24"/>
    <col min="15602" max="15602" width="2.7109375" style="24" customWidth="1"/>
    <col min="15603" max="15603" width="3.28515625" style="24" customWidth="1"/>
    <col min="15604" max="15604" width="2.7109375" style="24" customWidth="1"/>
    <col min="15605" max="15605" width="3.140625" style="24" customWidth="1"/>
    <col min="15606" max="15606" width="18.85546875" style="24" customWidth="1"/>
    <col min="15607" max="15607" width="15.5703125" style="24" customWidth="1"/>
    <col min="15608" max="15608" width="9.7109375" style="24" customWidth="1"/>
    <col min="15609" max="15609" width="4.28515625" style="24" customWidth="1"/>
    <col min="15610" max="15610" width="3.85546875" style="24" customWidth="1"/>
    <col min="15611" max="15611" width="3.5703125" style="24" customWidth="1"/>
    <col min="15612" max="15612" width="3.42578125" style="24" customWidth="1"/>
    <col min="15613" max="15613" width="3.140625" style="24" customWidth="1"/>
    <col min="15614" max="15614" width="3.7109375" style="24" customWidth="1"/>
    <col min="15615" max="15615" width="3.85546875" style="24" customWidth="1"/>
    <col min="15616" max="15616" width="2.85546875" style="24" customWidth="1"/>
    <col min="15617" max="15617" width="11.42578125" style="24" customWidth="1"/>
    <col min="15618" max="15618" width="16" style="24" customWidth="1"/>
    <col min="15619" max="15619" width="12.42578125" style="24" customWidth="1"/>
    <col min="15620" max="15620" width="12.140625" style="24" customWidth="1"/>
    <col min="15621" max="15621" width="6.85546875" style="24" customWidth="1"/>
    <col min="15622" max="15622" width="6.140625" style="24" customWidth="1"/>
    <col min="15623" max="15623" width="13.85546875" style="24" customWidth="1"/>
    <col min="15624" max="15624" width="14" style="24" customWidth="1"/>
    <col min="15625" max="15625" width="14.140625" style="24" customWidth="1"/>
    <col min="15626" max="15626" width="9.140625" style="24"/>
    <col min="15627" max="15627" width="14.28515625" style="24" customWidth="1"/>
    <col min="15628" max="15630" width="3.7109375" style="24" customWidth="1"/>
    <col min="15631" max="15632" width="9.140625" style="24"/>
    <col min="15633" max="15633" width="12.140625" style="24" bestFit="1" customWidth="1"/>
    <col min="15634" max="15857" width="9.140625" style="24"/>
    <col min="15858" max="15858" width="2.7109375" style="24" customWidth="1"/>
    <col min="15859" max="15859" width="3.28515625" style="24" customWidth="1"/>
    <col min="15860" max="15860" width="2.7109375" style="24" customWidth="1"/>
    <col min="15861" max="15861" width="3.140625" style="24" customWidth="1"/>
    <col min="15862" max="15862" width="18.85546875" style="24" customWidth="1"/>
    <col min="15863" max="15863" width="15.5703125" style="24" customWidth="1"/>
    <col min="15864" max="15864" width="9.7109375" style="24" customWidth="1"/>
    <col min="15865" max="15865" width="4.28515625" style="24" customWidth="1"/>
    <col min="15866" max="15866" width="3.85546875" style="24" customWidth="1"/>
    <col min="15867" max="15867" width="3.5703125" style="24" customWidth="1"/>
    <col min="15868" max="15868" width="3.42578125" style="24" customWidth="1"/>
    <col min="15869" max="15869" width="3.140625" style="24" customWidth="1"/>
    <col min="15870" max="15870" width="3.7109375" style="24" customWidth="1"/>
    <col min="15871" max="15871" width="3.85546875" style="24" customWidth="1"/>
    <col min="15872" max="15872" width="2.85546875" style="24" customWidth="1"/>
    <col min="15873" max="15873" width="11.42578125" style="24" customWidth="1"/>
    <col min="15874" max="15874" width="16" style="24" customWidth="1"/>
    <col min="15875" max="15875" width="12.42578125" style="24" customWidth="1"/>
    <col min="15876" max="15876" width="12.140625" style="24" customWidth="1"/>
    <col min="15877" max="15877" width="6.85546875" style="24" customWidth="1"/>
    <col min="15878" max="15878" width="6.140625" style="24" customWidth="1"/>
    <col min="15879" max="15879" width="13.85546875" style="24" customWidth="1"/>
    <col min="15880" max="15880" width="14" style="24" customWidth="1"/>
    <col min="15881" max="15881" width="14.140625" style="24" customWidth="1"/>
    <col min="15882" max="15882" width="9.140625" style="24"/>
    <col min="15883" max="15883" width="14.28515625" style="24" customWidth="1"/>
    <col min="15884" max="15886" width="3.7109375" style="24" customWidth="1"/>
    <col min="15887" max="15888" width="9.140625" style="24"/>
    <col min="15889" max="15889" width="12.140625" style="24" bestFit="1" customWidth="1"/>
    <col min="15890" max="16113" width="9.140625" style="24"/>
    <col min="16114" max="16114" width="2.7109375" style="24" customWidth="1"/>
    <col min="16115" max="16115" width="3.28515625" style="24" customWidth="1"/>
    <col min="16116" max="16116" width="2.7109375" style="24" customWidth="1"/>
    <col min="16117" max="16117" width="3.140625" style="24" customWidth="1"/>
    <col min="16118" max="16118" width="18.85546875" style="24" customWidth="1"/>
    <col min="16119" max="16119" width="15.5703125" style="24" customWidth="1"/>
    <col min="16120" max="16120" width="9.7109375" style="24" customWidth="1"/>
    <col min="16121" max="16121" width="4.28515625" style="24" customWidth="1"/>
    <col min="16122" max="16122" width="3.85546875" style="24" customWidth="1"/>
    <col min="16123" max="16123" width="3.5703125" style="24" customWidth="1"/>
    <col min="16124" max="16124" width="3.42578125" style="24" customWidth="1"/>
    <col min="16125" max="16125" width="3.140625" style="24" customWidth="1"/>
    <col min="16126" max="16126" width="3.7109375" style="24" customWidth="1"/>
    <col min="16127" max="16127" width="3.85546875" style="24" customWidth="1"/>
    <col min="16128" max="16128" width="2.85546875" style="24" customWidth="1"/>
    <col min="16129" max="16129" width="11.42578125" style="24" customWidth="1"/>
    <col min="16130" max="16130" width="16" style="24" customWidth="1"/>
    <col min="16131" max="16131" width="12.42578125" style="24" customWidth="1"/>
    <col min="16132" max="16132" width="12.140625" style="24" customWidth="1"/>
    <col min="16133" max="16133" width="6.85546875" style="24" customWidth="1"/>
    <col min="16134" max="16134" width="6.140625" style="24" customWidth="1"/>
    <col min="16135" max="16135" width="13.85546875" style="24" customWidth="1"/>
    <col min="16136" max="16136" width="14" style="24" customWidth="1"/>
    <col min="16137" max="16137" width="14.140625" style="24" customWidth="1"/>
    <col min="16138" max="16138" width="9.140625" style="24"/>
    <col min="16139" max="16139" width="14.28515625" style="24" customWidth="1"/>
    <col min="16140" max="16142" width="3.7109375" style="24" customWidth="1"/>
    <col min="16143" max="16144" width="9.140625" style="24"/>
    <col min="16145" max="16145" width="12.140625" style="24" bestFit="1" customWidth="1"/>
    <col min="16146" max="16384" width="9.140625" style="24"/>
  </cols>
  <sheetData>
    <row r="1" spans="1:25" ht="12.75" customHeight="1">
      <c r="A1" s="1177" t="s">
        <v>182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  <c r="S1" s="1178"/>
      <c r="T1" s="1178"/>
      <c r="U1" s="1178"/>
      <c r="V1" s="1178"/>
      <c r="W1" s="1179"/>
      <c r="X1" s="1174" t="s">
        <v>224</v>
      </c>
      <c r="Y1" s="555"/>
    </row>
    <row r="2" spans="1:25" ht="18.75" customHeight="1">
      <c r="A2" s="1180" t="s">
        <v>2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034"/>
      <c r="N2" s="1034"/>
      <c r="O2" s="1034"/>
      <c r="P2" s="1034"/>
      <c r="Q2" s="1034"/>
      <c r="R2" s="1034"/>
      <c r="S2" s="1034"/>
      <c r="T2" s="1034"/>
      <c r="U2" s="1034"/>
      <c r="V2" s="1034"/>
      <c r="W2" s="1035"/>
      <c r="X2" s="1175"/>
      <c r="Y2" s="555"/>
    </row>
    <row r="3" spans="1:25" ht="17.25" customHeight="1">
      <c r="A3" s="1007" t="s">
        <v>225</v>
      </c>
      <c r="B3" s="1008"/>
      <c r="C3" s="1008"/>
      <c r="D3" s="1008"/>
      <c r="E3" s="1008"/>
      <c r="F3" s="1008"/>
      <c r="G3" s="1008"/>
      <c r="H3" s="1008"/>
      <c r="I3" s="1008"/>
      <c r="J3" s="1008"/>
      <c r="K3" s="1008"/>
      <c r="L3" s="1008"/>
      <c r="M3" s="1008"/>
      <c r="N3" s="1008"/>
      <c r="O3" s="1008"/>
      <c r="P3" s="1008"/>
      <c r="Q3" s="1008"/>
      <c r="R3" s="1008"/>
      <c r="S3" s="1008"/>
      <c r="T3" s="1008"/>
      <c r="U3" s="1008"/>
      <c r="V3" s="1008"/>
      <c r="W3" s="1009"/>
      <c r="X3" s="1175"/>
      <c r="Y3" s="556"/>
    </row>
    <row r="4" spans="1:25" ht="17.25" customHeight="1">
      <c r="A4" s="1013" t="s">
        <v>5</v>
      </c>
      <c r="B4" s="1014"/>
      <c r="C4" s="1014"/>
      <c r="D4" s="1014"/>
      <c r="E4" s="1014"/>
      <c r="F4" s="1014"/>
      <c r="G4" s="1014"/>
      <c r="H4" s="1014"/>
      <c r="I4" s="1014"/>
      <c r="J4" s="1014"/>
      <c r="K4" s="1014"/>
      <c r="L4" s="1014"/>
      <c r="M4" s="1014"/>
      <c r="N4" s="1014"/>
      <c r="O4" s="1014"/>
      <c r="P4" s="1014"/>
      <c r="Q4" s="1014"/>
      <c r="R4" s="1014"/>
      <c r="S4" s="1014"/>
      <c r="T4" s="1014"/>
      <c r="U4" s="1014"/>
      <c r="V4" s="1014"/>
      <c r="W4" s="1015"/>
      <c r="X4" s="1176"/>
      <c r="Y4" s="556"/>
    </row>
    <row r="5" spans="1:25" s="9" customFormat="1" ht="24.75" customHeight="1">
      <c r="A5" s="6" t="s">
        <v>6</v>
      </c>
      <c r="B5" s="7"/>
      <c r="C5" s="7"/>
      <c r="D5" s="7"/>
      <c r="E5" s="7"/>
      <c r="F5" s="7"/>
      <c r="G5" s="7" t="s">
        <v>7</v>
      </c>
      <c r="H5" s="8" t="s">
        <v>8</v>
      </c>
      <c r="I5" s="7"/>
      <c r="J5" s="456"/>
      <c r="K5" s="456"/>
      <c r="L5" s="456"/>
      <c r="M5" s="1038" t="s">
        <v>9</v>
      </c>
      <c r="N5" s="1038"/>
      <c r="O5" s="1038"/>
      <c r="P5" s="1038"/>
      <c r="Q5" s="1038"/>
      <c r="R5" s="1038"/>
      <c r="S5" s="1038"/>
      <c r="T5" s="1038"/>
      <c r="U5" s="1038"/>
      <c r="V5" s="1038"/>
      <c r="W5" s="1038"/>
      <c r="X5" s="1182"/>
    </row>
    <row r="6" spans="1:25" s="17" customFormat="1" ht="15" customHeight="1">
      <c r="A6" s="10" t="s">
        <v>10</v>
      </c>
      <c r="B6" s="11"/>
      <c r="C6" s="11"/>
      <c r="D6" s="11"/>
      <c r="E6" s="11"/>
      <c r="F6" s="11"/>
      <c r="G6" s="11" t="s">
        <v>7</v>
      </c>
      <c r="H6" s="526" t="s">
        <v>11</v>
      </c>
      <c r="I6" s="11"/>
      <c r="J6" s="11"/>
      <c r="K6" s="11"/>
      <c r="L6" s="11"/>
      <c r="M6" s="1021" t="s">
        <v>12</v>
      </c>
      <c r="N6" s="1021"/>
      <c r="O6" s="1021"/>
      <c r="P6" s="1021"/>
      <c r="Q6" s="1021"/>
      <c r="R6" s="1021"/>
      <c r="S6" s="1021"/>
      <c r="T6" s="1021"/>
      <c r="U6" s="1021"/>
      <c r="V6" s="1021"/>
      <c r="W6" s="1021"/>
      <c r="X6" s="1181"/>
    </row>
    <row r="7" spans="1:25" s="17" customFormat="1" ht="15" customHeight="1">
      <c r="A7" s="10" t="s">
        <v>13</v>
      </c>
      <c r="B7" s="11"/>
      <c r="C7" s="11"/>
      <c r="D7" s="11"/>
      <c r="E7" s="11"/>
      <c r="F7" s="11"/>
      <c r="G7" s="11" t="s">
        <v>7</v>
      </c>
      <c r="H7" s="1023" t="s">
        <v>11</v>
      </c>
      <c r="I7" s="1023"/>
      <c r="J7" s="1023"/>
      <c r="K7" s="11"/>
      <c r="L7" s="11"/>
      <c r="M7" s="1024" t="s">
        <v>12</v>
      </c>
      <c r="N7" s="1024"/>
      <c r="O7" s="1024"/>
      <c r="P7" s="1024"/>
      <c r="Q7" s="1024"/>
      <c r="R7" s="1024"/>
      <c r="S7" s="1024"/>
      <c r="T7" s="1024"/>
      <c r="U7" s="1024"/>
      <c r="V7" s="1024"/>
      <c r="W7" s="1024"/>
      <c r="X7" s="1183"/>
    </row>
    <row r="8" spans="1:25" ht="15" customHeight="1">
      <c r="A8" s="18" t="s">
        <v>14</v>
      </c>
      <c r="B8" s="19"/>
      <c r="C8" s="19"/>
      <c r="D8" s="19"/>
      <c r="E8" s="19"/>
      <c r="F8" s="19"/>
      <c r="G8" s="20" t="s">
        <v>7</v>
      </c>
      <c r="H8" s="526" t="s">
        <v>242</v>
      </c>
      <c r="I8" s="20"/>
      <c r="J8" s="20"/>
      <c r="K8" s="20"/>
      <c r="L8" s="11"/>
      <c r="M8" s="1184" t="s">
        <v>16</v>
      </c>
      <c r="N8" s="1184"/>
      <c r="O8" s="1184"/>
      <c r="P8" s="1184"/>
      <c r="Q8" s="1184"/>
      <c r="R8" s="1184"/>
      <c r="S8" s="1184"/>
      <c r="T8" s="1184"/>
      <c r="U8" s="1184"/>
      <c r="V8" s="1184"/>
      <c r="W8" s="1184"/>
      <c r="X8" s="1185"/>
    </row>
    <row r="9" spans="1:25" s="28" customFormat="1" ht="18.75" customHeight="1">
      <c r="A9" s="25" t="s">
        <v>17</v>
      </c>
      <c r="B9" s="26"/>
      <c r="C9" s="26"/>
      <c r="D9" s="26"/>
      <c r="E9" s="26"/>
      <c r="F9" s="26"/>
      <c r="G9" s="27" t="s">
        <v>7</v>
      </c>
      <c r="H9" s="526" t="s">
        <v>245</v>
      </c>
      <c r="I9" s="20"/>
      <c r="J9" s="20"/>
      <c r="K9" s="457"/>
      <c r="L9" s="457"/>
      <c r="M9" s="1186" t="s">
        <v>246</v>
      </c>
      <c r="N9" s="1186"/>
      <c r="O9" s="1186"/>
      <c r="P9" s="1186"/>
      <c r="Q9" s="1186"/>
      <c r="R9" s="1186"/>
      <c r="S9" s="1186"/>
      <c r="T9" s="1186"/>
      <c r="U9" s="1186"/>
      <c r="V9" s="1186"/>
      <c r="W9" s="1186"/>
      <c r="X9" s="1187"/>
    </row>
    <row r="10" spans="1:25" s="17" customFormat="1">
      <c r="A10" s="10" t="s">
        <v>20</v>
      </c>
      <c r="B10" s="557"/>
      <c r="C10" s="557"/>
      <c r="D10" s="557"/>
      <c r="E10" s="557"/>
      <c r="F10" s="557"/>
      <c r="G10" s="558" t="s">
        <v>7</v>
      </c>
      <c r="H10" s="559" t="s">
        <v>12</v>
      </c>
      <c r="I10" s="558"/>
      <c r="J10" s="558"/>
      <c r="K10" s="558"/>
      <c r="L10" s="558"/>
      <c r="M10" s="558"/>
      <c r="N10" s="558"/>
      <c r="O10" s="11"/>
      <c r="P10" s="14"/>
      <c r="Q10" s="11"/>
      <c r="R10" s="15"/>
      <c r="S10" s="11"/>
      <c r="T10" s="560"/>
      <c r="U10" s="11"/>
      <c r="V10" s="11"/>
      <c r="W10" s="11"/>
      <c r="X10" s="561"/>
    </row>
    <row r="11" spans="1:25" s="17" customFormat="1">
      <c r="A11" s="10" t="s">
        <v>21</v>
      </c>
      <c r="B11" s="557"/>
      <c r="C11" s="557"/>
      <c r="D11" s="557"/>
      <c r="E11" s="557"/>
      <c r="F11" s="557"/>
      <c r="G11" s="558" t="s">
        <v>7</v>
      </c>
      <c r="H11" s="1049">
        <v>0</v>
      </c>
      <c r="I11" s="1049"/>
      <c r="J11" s="1049"/>
      <c r="K11" s="1049"/>
      <c r="L11" s="1049"/>
      <c r="M11" s="562"/>
      <c r="N11" s="562"/>
      <c r="O11" s="562"/>
      <c r="P11" s="14"/>
      <c r="Q11" s="11"/>
      <c r="R11" s="15"/>
      <c r="S11" s="11"/>
      <c r="T11" s="560"/>
      <c r="U11" s="11"/>
      <c r="V11" s="11"/>
      <c r="W11" s="11"/>
      <c r="X11" s="561"/>
    </row>
    <row r="12" spans="1:25" s="17" customFormat="1">
      <c r="A12" s="10" t="s">
        <v>23</v>
      </c>
      <c r="B12" s="557"/>
      <c r="C12" s="557"/>
      <c r="D12" s="557"/>
      <c r="E12" s="557"/>
      <c r="F12" s="557"/>
      <c r="G12" s="558" t="s">
        <v>7</v>
      </c>
      <c r="H12" s="1049">
        <f>W17</f>
        <v>30000000</v>
      </c>
      <c r="I12" s="1049"/>
      <c r="J12" s="1049"/>
      <c r="K12" s="1049"/>
      <c r="L12" s="1049"/>
      <c r="M12" s="562"/>
      <c r="N12" s="562"/>
      <c r="O12" s="562"/>
      <c r="P12" s="14"/>
      <c r="Q12" s="11"/>
      <c r="R12" s="15"/>
      <c r="S12" s="11"/>
      <c r="T12" s="560"/>
      <c r="U12" s="11"/>
      <c r="V12" s="11"/>
      <c r="W12" s="11"/>
      <c r="X12" s="561"/>
    </row>
    <row r="13" spans="1:25" s="17" customFormat="1">
      <c r="A13" s="563" t="s">
        <v>24</v>
      </c>
      <c r="B13" s="564"/>
      <c r="C13" s="564"/>
      <c r="D13" s="564"/>
      <c r="E13" s="564"/>
      <c r="F13" s="564"/>
      <c r="G13" s="565" t="s">
        <v>7</v>
      </c>
      <c r="H13" s="1050">
        <v>0</v>
      </c>
      <c r="I13" s="1050"/>
      <c r="J13" s="1050"/>
      <c r="K13" s="1050"/>
      <c r="L13" s="1050"/>
      <c r="M13" s="566"/>
      <c r="N13" s="566"/>
      <c r="O13" s="566"/>
      <c r="P13" s="567"/>
      <c r="Q13" s="568"/>
      <c r="R13" s="569"/>
      <c r="S13" s="568"/>
      <c r="T13" s="570"/>
      <c r="U13" s="568"/>
      <c r="V13" s="568"/>
      <c r="W13" s="568"/>
      <c r="X13" s="571"/>
    </row>
    <row r="14" spans="1:25" ht="15" customHeight="1">
      <c r="A14" s="1051" t="s">
        <v>25</v>
      </c>
      <c r="B14" s="1052"/>
      <c r="C14" s="1052"/>
      <c r="D14" s="1052"/>
      <c r="E14" s="1052"/>
      <c r="F14" s="1052"/>
      <c r="G14" s="1052"/>
      <c r="H14" s="1052"/>
      <c r="I14" s="1052"/>
      <c r="J14" s="1052"/>
      <c r="K14" s="1052"/>
      <c r="L14" s="1052"/>
      <c r="M14" s="1052"/>
      <c r="N14" s="1052"/>
      <c r="O14" s="1052"/>
      <c r="P14" s="1052"/>
      <c r="Q14" s="1052"/>
      <c r="R14" s="1052"/>
      <c r="S14" s="1052"/>
      <c r="T14" s="1052"/>
      <c r="U14" s="1052"/>
      <c r="V14" s="1052"/>
      <c r="W14" s="1052"/>
      <c r="X14" s="1053"/>
    </row>
    <row r="15" spans="1:25">
      <c r="A15" s="572" t="s">
        <v>26</v>
      </c>
      <c r="B15" s="573"/>
      <c r="C15" s="573"/>
      <c r="D15" s="573"/>
      <c r="E15" s="573"/>
      <c r="F15" s="573"/>
      <c r="G15" s="574"/>
      <c r="H15" s="573" t="s">
        <v>27</v>
      </c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5"/>
      <c r="T15" s="575"/>
      <c r="U15" s="575"/>
      <c r="V15" s="576"/>
      <c r="W15" s="1054" t="s">
        <v>28</v>
      </c>
      <c r="X15" s="1053"/>
    </row>
    <row r="16" spans="1:25" ht="15" customHeight="1">
      <c r="A16" s="572" t="s">
        <v>29</v>
      </c>
      <c r="B16" s="573"/>
      <c r="C16" s="573"/>
      <c r="D16" s="573"/>
      <c r="E16" s="573"/>
      <c r="F16" s="573"/>
      <c r="G16" s="1060" t="s">
        <v>30</v>
      </c>
      <c r="H16" s="1061"/>
      <c r="I16" s="1061"/>
      <c r="J16" s="1061"/>
      <c r="K16" s="1061"/>
      <c r="L16" s="1061"/>
      <c r="M16" s="1061"/>
      <c r="N16" s="1061"/>
      <c r="O16" s="1061"/>
      <c r="P16" s="1061"/>
      <c r="Q16" s="1061"/>
      <c r="R16" s="1061"/>
      <c r="S16" s="1061"/>
      <c r="T16" s="1061"/>
      <c r="U16" s="1061"/>
      <c r="V16" s="1062"/>
      <c r="W16" s="1067">
        <v>1</v>
      </c>
      <c r="X16" s="1068"/>
    </row>
    <row r="17" spans="1:24" ht="15" customHeight="1">
      <c r="A17" s="572" t="s">
        <v>31</v>
      </c>
      <c r="B17" s="573"/>
      <c r="C17" s="573"/>
      <c r="D17" s="573"/>
      <c r="E17" s="573"/>
      <c r="F17" s="573"/>
      <c r="G17" s="1060" t="s">
        <v>32</v>
      </c>
      <c r="H17" s="1061"/>
      <c r="I17" s="1061"/>
      <c r="J17" s="1061"/>
      <c r="K17" s="1061"/>
      <c r="L17" s="1061"/>
      <c r="M17" s="1061"/>
      <c r="N17" s="1061"/>
      <c r="O17" s="1061"/>
      <c r="P17" s="1061"/>
      <c r="Q17" s="1061"/>
      <c r="R17" s="1061"/>
      <c r="S17" s="1061"/>
      <c r="T17" s="1061"/>
      <c r="U17" s="1061"/>
      <c r="V17" s="1062"/>
      <c r="W17" s="1063">
        <f>X30</f>
        <v>30000000</v>
      </c>
      <c r="X17" s="1064"/>
    </row>
    <row r="18" spans="1:24" ht="12.75" customHeight="1">
      <c r="A18" s="572" t="s">
        <v>277</v>
      </c>
      <c r="B18" s="573"/>
      <c r="C18" s="573"/>
      <c r="D18" s="573"/>
      <c r="E18" s="573"/>
      <c r="F18" s="573"/>
      <c r="G18" s="1164" t="s">
        <v>281</v>
      </c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8"/>
      <c r="W18" s="1065" t="s">
        <v>181</v>
      </c>
      <c r="X18" s="1066"/>
    </row>
    <row r="19" spans="1:24" ht="15" customHeight="1">
      <c r="A19" s="572" t="s">
        <v>34</v>
      </c>
      <c r="B19" s="573"/>
      <c r="C19" s="573"/>
      <c r="D19" s="573"/>
      <c r="E19" s="573"/>
      <c r="F19" s="573"/>
      <c r="G19" s="1060" t="s">
        <v>35</v>
      </c>
      <c r="H19" s="1061"/>
      <c r="I19" s="1061"/>
      <c r="J19" s="1061"/>
      <c r="K19" s="1061"/>
      <c r="L19" s="1061"/>
      <c r="M19" s="1061"/>
      <c r="N19" s="1061"/>
      <c r="O19" s="1061"/>
      <c r="P19" s="1061"/>
      <c r="Q19" s="1061"/>
      <c r="R19" s="1061"/>
      <c r="S19" s="1061"/>
      <c r="T19" s="1061"/>
      <c r="U19" s="1061"/>
      <c r="V19" s="1062"/>
      <c r="W19" s="1067">
        <v>1</v>
      </c>
      <c r="X19" s="1068"/>
    </row>
    <row r="20" spans="1:24">
      <c r="A20" s="1190" t="s">
        <v>36</v>
      </c>
      <c r="B20" s="989"/>
      <c r="C20" s="989"/>
      <c r="D20" s="989"/>
      <c r="E20" s="989"/>
      <c r="F20" s="989"/>
      <c r="G20" s="989"/>
      <c r="H20" s="989"/>
      <c r="I20" s="989"/>
      <c r="J20" s="989"/>
      <c r="K20" s="989"/>
      <c r="L20" s="989"/>
      <c r="M20" s="989"/>
      <c r="N20" s="989"/>
      <c r="O20" s="989"/>
      <c r="P20" s="989"/>
      <c r="Q20" s="989"/>
      <c r="R20" s="989"/>
      <c r="S20" s="989"/>
      <c r="T20" s="989"/>
      <c r="U20" s="577"/>
      <c r="V20" s="577"/>
      <c r="W20" s="577"/>
      <c r="X20" s="578"/>
    </row>
    <row r="21" spans="1:24" ht="18" customHeight="1">
      <c r="A21" s="579" t="s">
        <v>37</v>
      </c>
      <c r="B21" s="580"/>
      <c r="C21" s="580"/>
      <c r="D21" s="580"/>
      <c r="E21" s="580"/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1"/>
      <c r="Q21" s="580"/>
      <c r="R21" s="582"/>
      <c r="S21" s="580"/>
      <c r="T21" s="580"/>
      <c r="U21" s="20"/>
      <c r="V21" s="20"/>
      <c r="W21" s="20"/>
      <c r="X21" s="583"/>
    </row>
    <row r="22" spans="1:24" s="20" customFormat="1" ht="12" customHeight="1">
      <c r="A22" s="1166" t="s">
        <v>184</v>
      </c>
      <c r="B22" s="991"/>
      <c r="C22" s="991"/>
      <c r="D22" s="991"/>
      <c r="E22" s="991"/>
      <c r="F22" s="991"/>
      <c r="G22" s="991"/>
      <c r="H22" s="991"/>
      <c r="I22" s="991"/>
      <c r="J22" s="991"/>
      <c r="K22" s="991"/>
      <c r="L22" s="991"/>
      <c r="M22" s="991"/>
      <c r="N22" s="991"/>
      <c r="O22" s="991"/>
      <c r="P22" s="991"/>
      <c r="Q22" s="991"/>
      <c r="R22" s="991"/>
      <c r="S22" s="991"/>
      <c r="T22" s="991"/>
      <c r="U22" s="991"/>
      <c r="V22" s="991"/>
      <c r="W22" s="991"/>
      <c r="X22" s="1167"/>
    </row>
    <row r="23" spans="1:24" s="20" customFormat="1" ht="12" customHeight="1">
      <c r="A23" s="1166" t="str">
        <f>'[1]2,2,1 Proyek e-KTP'!A32:V32</f>
        <v>Menurut Program dan Kegiatan Satuan Kerja Perangkat Daerah</v>
      </c>
      <c r="B23" s="991"/>
      <c r="C23" s="991"/>
      <c r="D23" s="991"/>
      <c r="E23" s="991"/>
      <c r="F23" s="991"/>
      <c r="G23" s="991"/>
      <c r="H23" s="991"/>
      <c r="I23" s="991"/>
      <c r="J23" s="991"/>
      <c r="K23" s="991"/>
      <c r="L23" s="991"/>
      <c r="M23" s="991"/>
      <c r="N23" s="991"/>
      <c r="O23" s="991"/>
      <c r="P23" s="991"/>
      <c r="Q23" s="991"/>
      <c r="R23" s="991"/>
      <c r="S23" s="991"/>
      <c r="T23" s="991"/>
      <c r="U23" s="991"/>
      <c r="V23" s="991"/>
      <c r="W23" s="991"/>
      <c r="X23" s="1167"/>
    </row>
    <row r="24" spans="1:24" s="20" customFormat="1">
      <c r="A24" s="584"/>
      <c r="B24" s="585"/>
      <c r="C24" s="585"/>
      <c r="D24" s="585"/>
      <c r="E24" s="585"/>
      <c r="F24" s="585"/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  <c r="R24" s="585"/>
      <c r="S24" s="585"/>
      <c r="T24" s="585"/>
      <c r="U24" s="586"/>
      <c r="V24" s="587"/>
      <c r="W24" s="588"/>
      <c r="X24" s="589"/>
    </row>
    <row r="25" spans="1:24" s="19" customFormat="1" ht="15" customHeight="1">
      <c r="A25" s="1006" t="s">
        <v>185</v>
      </c>
      <c r="B25" s="1006"/>
      <c r="C25" s="1006"/>
      <c r="D25" s="1006"/>
      <c r="E25" s="1006"/>
      <c r="F25" s="1007" t="s">
        <v>186</v>
      </c>
      <c r="G25" s="1008"/>
      <c r="H25" s="1008"/>
      <c r="I25" s="1008"/>
      <c r="J25" s="1008"/>
      <c r="K25" s="1008"/>
      <c r="L25" s="1008"/>
      <c r="M25" s="1008"/>
      <c r="N25" s="1008"/>
      <c r="O25" s="1008"/>
      <c r="P25" s="1008"/>
      <c r="Q25" s="1008"/>
      <c r="R25" s="1008"/>
      <c r="S25" s="1008"/>
      <c r="T25" s="1009"/>
      <c r="U25" s="1007" t="s">
        <v>187</v>
      </c>
      <c r="V25" s="1008"/>
      <c r="W25" s="1009"/>
      <c r="X25" s="590" t="s">
        <v>211</v>
      </c>
    </row>
    <row r="26" spans="1:24" s="19" customFormat="1">
      <c r="A26" s="1006"/>
      <c r="B26" s="1006"/>
      <c r="C26" s="1006"/>
      <c r="D26" s="1006"/>
      <c r="E26" s="1006"/>
      <c r="F26" s="1010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2"/>
      <c r="U26" s="1013"/>
      <c r="V26" s="1014"/>
      <c r="W26" s="1015"/>
      <c r="X26" s="591" t="s">
        <v>188</v>
      </c>
    </row>
    <row r="27" spans="1:24" s="19" customFormat="1" ht="25.5">
      <c r="A27" s="1006"/>
      <c r="B27" s="1006"/>
      <c r="C27" s="1006"/>
      <c r="D27" s="1006"/>
      <c r="E27" s="1006"/>
      <c r="F27" s="1013"/>
      <c r="G27" s="1014"/>
      <c r="H27" s="1014"/>
      <c r="I27" s="1014"/>
      <c r="J27" s="1014"/>
      <c r="K27" s="1014"/>
      <c r="L27" s="1014"/>
      <c r="M27" s="1014"/>
      <c r="N27" s="1014"/>
      <c r="O27" s="1014"/>
      <c r="P27" s="1014"/>
      <c r="Q27" s="1014"/>
      <c r="R27" s="1014"/>
      <c r="S27" s="1014"/>
      <c r="T27" s="1015"/>
      <c r="U27" s="592" t="s">
        <v>44</v>
      </c>
      <c r="V27" s="593" t="s">
        <v>189</v>
      </c>
      <c r="W27" s="594" t="s">
        <v>190</v>
      </c>
      <c r="X27" s="593" t="s">
        <v>191</v>
      </c>
    </row>
    <row r="28" spans="1:24" s="19" customFormat="1">
      <c r="A28" s="1017">
        <v>1</v>
      </c>
      <c r="B28" s="1017"/>
      <c r="C28" s="1017"/>
      <c r="D28" s="1017"/>
      <c r="E28" s="1017"/>
      <c r="F28" s="1018">
        <v>2</v>
      </c>
      <c r="G28" s="1019"/>
      <c r="H28" s="1019"/>
      <c r="I28" s="1019"/>
      <c r="J28" s="1019"/>
      <c r="K28" s="1019"/>
      <c r="L28" s="1019"/>
      <c r="M28" s="1019"/>
      <c r="N28" s="1019"/>
      <c r="O28" s="1019"/>
      <c r="P28" s="1019"/>
      <c r="Q28" s="1019"/>
      <c r="R28" s="1019"/>
      <c r="S28" s="1019"/>
      <c r="T28" s="1020"/>
      <c r="U28" s="595">
        <v>3</v>
      </c>
      <c r="V28" s="596">
        <v>4</v>
      </c>
      <c r="W28" s="597">
        <v>5</v>
      </c>
      <c r="X28" s="598">
        <v>6</v>
      </c>
    </row>
    <row r="29" spans="1:24" s="20" customFormat="1" ht="15" customHeight="1">
      <c r="A29" s="599"/>
      <c r="B29" s="600"/>
      <c r="C29" s="600"/>
      <c r="D29" s="600"/>
      <c r="E29" s="601"/>
      <c r="F29" s="599"/>
      <c r="G29" s="602"/>
      <c r="H29" s="602"/>
      <c r="I29" s="602"/>
      <c r="J29" s="602"/>
      <c r="K29" s="602"/>
      <c r="L29" s="602"/>
      <c r="M29" s="602"/>
      <c r="N29" s="602"/>
      <c r="O29" s="602"/>
      <c r="P29" s="602"/>
      <c r="Q29" s="602"/>
      <c r="R29" s="577"/>
      <c r="S29" s="577"/>
      <c r="T29" s="578"/>
      <c r="U29" s="603"/>
      <c r="V29" s="604"/>
      <c r="W29" s="355"/>
      <c r="X29" s="583"/>
    </row>
    <row r="30" spans="1:24" s="20" customFormat="1" ht="15" customHeight="1">
      <c r="A30" s="605" t="s">
        <v>192</v>
      </c>
      <c r="B30" s="606"/>
      <c r="C30" s="606"/>
      <c r="D30" s="606"/>
      <c r="E30" s="607"/>
      <c r="F30" s="608" t="s">
        <v>193</v>
      </c>
      <c r="G30" s="609"/>
      <c r="H30" s="609"/>
      <c r="I30" s="609"/>
      <c r="J30" s="609"/>
      <c r="K30" s="609"/>
      <c r="L30" s="609"/>
      <c r="M30" s="609"/>
      <c r="N30" s="609"/>
      <c r="O30" s="609"/>
      <c r="P30" s="609"/>
      <c r="Q30" s="609"/>
      <c r="T30" s="583"/>
      <c r="U30" s="610"/>
      <c r="V30" s="610"/>
      <c r="W30" s="610"/>
      <c r="X30" s="611">
        <f>SUM(X31)</f>
        <v>30000000</v>
      </c>
    </row>
    <row r="31" spans="1:24" s="20" customFormat="1" ht="15" customHeight="1">
      <c r="A31" s="605" t="s">
        <v>194</v>
      </c>
      <c r="B31" s="606"/>
      <c r="C31" s="606"/>
      <c r="D31" s="606"/>
      <c r="E31" s="607"/>
      <c r="F31" s="608" t="s">
        <v>48</v>
      </c>
      <c r="G31" s="609"/>
      <c r="H31" s="609"/>
      <c r="I31" s="609"/>
      <c r="J31" s="609"/>
      <c r="K31" s="609"/>
      <c r="L31" s="609"/>
      <c r="M31" s="609"/>
      <c r="N31" s="609"/>
      <c r="O31" s="609"/>
      <c r="P31" s="609"/>
      <c r="Q31" s="609"/>
      <c r="T31" s="583"/>
      <c r="U31" s="610"/>
      <c r="V31" s="610"/>
      <c r="W31" s="610"/>
      <c r="X31" s="611">
        <f>SUM(X32)</f>
        <v>30000000</v>
      </c>
    </row>
    <row r="32" spans="1:24" s="20" customFormat="1" ht="15" customHeight="1">
      <c r="A32" s="605" t="s">
        <v>195</v>
      </c>
      <c r="B32" s="606"/>
      <c r="C32" s="606"/>
      <c r="D32" s="606"/>
      <c r="E32" s="607"/>
      <c r="F32" s="608" t="s">
        <v>146</v>
      </c>
      <c r="G32" s="609"/>
      <c r="H32" s="609"/>
      <c r="I32" s="609"/>
      <c r="J32" s="609"/>
      <c r="K32" s="609"/>
      <c r="L32" s="609"/>
      <c r="M32" s="609"/>
      <c r="N32" s="609"/>
      <c r="O32" s="609"/>
      <c r="P32" s="609"/>
      <c r="Q32" s="609"/>
      <c r="T32" s="583"/>
      <c r="U32" s="610"/>
      <c r="V32" s="610"/>
      <c r="W32" s="610"/>
      <c r="X32" s="611">
        <f>SUM(X33+X42)</f>
        <v>30000000</v>
      </c>
    </row>
    <row r="33" spans="1:24" s="20" customFormat="1" ht="15" customHeight="1">
      <c r="A33" s="612" t="s">
        <v>151</v>
      </c>
      <c r="B33" s="613"/>
      <c r="C33" s="613"/>
      <c r="D33" s="613"/>
      <c r="E33" s="614"/>
      <c r="F33" s="1043" t="s">
        <v>147</v>
      </c>
      <c r="G33" s="1044"/>
      <c r="H33" s="1044"/>
      <c r="I33" s="1044"/>
      <c r="J33" s="1044"/>
      <c r="K33" s="1044"/>
      <c r="L33" s="1044"/>
      <c r="M33" s="1044"/>
      <c r="N33" s="1044"/>
      <c r="O33" s="1044"/>
      <c r="P33" s="1044"/>
      <c r="Q33" s="1044"/>
      <c r="R33" s="1044"/>
      <c r="S33" s="1044"/>
      <c r="T33" s="1045"/>
      <c r="U33" s="610"/>
      <c r="V33" s="610"/>
      <c r="W33" s="610"/>
      <c r="X33" s="611">
        <f>SUM(X34)</f>
        <v>28500000</v>
      </c>
    </row>
    <row r="34" spans="1:24" s="20" customFormat="1" ht="15" customHeight="1">
      <c r="A34" s="605" t="s">
        <v>83</v>
      </c>
      <c r="B34" s="606"/>
      <c r="C34" s="606"/>
      <c r="D34" s="606"/>
      <c r="E34" s="607"/>
      <c r="F34" s="615" t="s">
        <v>148</v>
      </c>
      <c r="G34" s="609"/>
      <c r="H34" s="609"/>
      <c r="I34" s="609"/>
      <c r="J34" s="609"/>
      <c r="K34" s="609"/>
      <c r="L34" s="609"/>
      <c r="M34" s="609"/>
      <c r="N34" s="609"/>
      <c r="O34" s="609"/>
      <c r="P34" s="609"/>
      <c r="Q34" s="609"/>
      <c r="T34" s="583"/>
      <c r="U34" s="610"/>
      <c r="V34" s="610"/>
      <c r="W34" s="610"/>
      <c r="X34" s="616">
        <f>SUM(X35)</f>
        <v>28500000</v>
      </c>
    </row>
    <row r="35" spans="1:24" s="20" customFormat="1" ht="15" customHeight="1">
      <c r="A35" s="617"/>
      <c r="B35" s="606"/>
      <c r="C35" s="606"/>
      <c r="D35" s="606"/>
      <c r="E35" s="607"/>
      <c r="F35" s="618" t="s">
        <v>149</v>
      </c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T35" s="583"/>
      <c r="U35" s="610"/>
      <c r="V35" s="610"/>
      <c r="W35" s="610"/>
      <c r="X35" s="611">
        <f>SUM(X36:X40)</f>
        <v>28500000</v>
      </c>
    </row>
    <row r="36" spans="1:24" s="20" customFormat="1" ht="15" customHeight="1">
      <c r="A36" s="617"/>
      <c r="B36" s="606"/>
      <c r="C36" s="606"/>
      <c r="D36" s="606"/>
      <c r="E36" s="607"/>
      <c r="F36" s="619" t="s">
        <v>150</v>
      </c>
      <c r="G36" s="609"/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T36" s="583"/>
      <c r="U36" s="620">
        <v>1</v>
      </c>
      <c r="V36" s="621" t="s">
        <v>153</v>
      </c>
      <c r="W36" s="622">
        <v>10000000</v>
      </c>
      <c r="X36" s="616">
        <f>SUM(U36*W36)</f>
        <v>10000000</v>
      </c>
    </row>
    <row r="37" spans="1:24" s="20" customFormat="1" ht="15" customHeight="1">
      <c r="A37" s="617"/>
      <c r="B37" s="606"/>
      <c r="C37" s="606"/>
      <c r="D37" s="606"/>
      <c r="E37" s="607"/>
      <c r="F37" s="619" t="s">
        <v>150</v>
      </c>
      <c r="G37" s="623" t="s">
        <v>214</v>
      </c>
      <c r="H37" s="609"/>
      <c r="I37" s="609"/>
      <c r="J37" s="609"/>
      <c r="K37" s="609"/>
      <c r="L37" s="609"/>
      <c r="M37" s="609"/>
      <c r="N37" s="609"/>
      <c r="O37" s="609"/>
      <c r="P37" s="609"/>
      <c r="Q37" s="609"/>
      <c r="T37" s="583"/>
      <c r="U37" s="624">
        <v>2</v>
      </c>
      <c r="V37" s="621" t="s">
        <v>153</v>
      </c>
      <c r="W37" s="622">
        <v>2000000</v>
      </c>
      <c r="X37" s="616">
        <f t="shared" ref="X37" si="0">SUM(U37*W37)</f>
        <v>4000000</v>
      </c>
    </row>
    <row r="38" spans="1:24" s="20" customFormat="1" ht="15" customHeight="1">
      <c r="A38" s="617"/>
      <c r="B38" s="606"/>
      <c r="C38" s="606"/>
      <c r="D38" s="606"/>
      <c r="E38" s="607"/>
      <c r="F38" s="619" t="s">
        <v>150</v>
      </c>
      <c r="G38" s="623" t="s">
        <v>249</v>
      </c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T38" s="583"/>
      <c r="U38" s="624">
        <v>1</v>
      </c>
      <c r="V38" s="621" t="s">
        <v>153</v>
      </c>
      <c r="W38" s="622">
        <v>4000000</v>
      </c>
      <c r="X38" s="616">
        <f t="shared" ref="X38" si="1">SUM(U38*W38)</f>
        <v>4000000</v>
      </c>
    </row>
    <row r="39" spans="1:24" s="630" customFormat="1" ht="15" customHeight="1">
      <c r="A39" s="625"/>
      <c r="B39" s="613"/>
      <c r="C39" s="613"/>
      <c r="D39" s="613"/>
      <c r="E39" s="614"/>
      <c r="F39" s="619" t="s">
        <v>150</v>
      </c>
      <c r="G39" s="1168" t="s">
        <v>213</v>
      </c>
      <c r="H39" s="1168"/>
      <c r="I39" s="1168"/>
      <c r="J39" s="1168"/>
      <c r="K39" s="1168"/>
      <c r="L39" s="1168"/>
      <c r="M39" s="1168"/>
      <c r="N39" s="1168"/>
      <c r="O39" s="1168"/>
      <c r="P39" s="1168"/>
      <c r="Q39" s="1168"/>
      <c r="R39" s="1168"/>
      <c r="S39" s="1168"/>
      <c r="T39" s="1169"/>
      <c r="U39" s="626">
        <v>1</v>
      </c>
      <c r="V39" s="627" t="s">
        <v>153</v>
      </c>
      <c r="W39" s="628">
        <v>3000000</v>
      </c>
      <c r="X39" s="629">
        <f t="shared" ref="X39:X40" si="2">SUM(U39*W39)</f>
        <v>3000000</v>
      </c>
    </row>
    <row r="40" spans="1:24" s="630" customFormat="1" ht="15" customHeight="1">
      <c r="A40" s="625"/>
      <c r="B40" s="613"/>
      <c r="C40" s="613"/>
      <c r="D40" s="613"/>
      <c r="E40" s="614"/>
      <c r="F40" s="619" t="s">
        <v>150</v>
      </c>
      <c r="G40" s="623" t="s">
        <v>247</v>
      </c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20"/>
      <c r="S40" s="20"/>
      <c r="T40" s="583"/>
      <c r="U40" s="624">
        <v>3</v>
      </c>
      <c r="V40" s="621" t="s">
        <v>153</v>
      </c>
      <c r="W40" s="622">
        <v>2500000</v>
      </c>
      <c r="X40" s="616">
        <f t="shared" si="2"/>
        <v>7500000</v>
      </c>
    </row>
    <row r="41" spans="1:24" s="630" customFormat="1" ht="15" customHeight="1">
      <c r="A41" s="625"/>
      <c r="B41" s="613"/>
      <c r="C41" s="613"/>
      <c r="D41" s="613"/>
      <c r="E41" s="614"/>
      <c r="F41" s="631"/>
      <c r="G41" s="632"/>
      <c r="H41" s="632"/>
      <c r="I41" s="632"/>
      <c r="J41" s="632"/>
      <c r="K41" s="632"/>
      <c r="L41" s="632"/>
      <c r="M41" s="632"/>
      <c r="N41" s="632"/>
      <c r="O41" s="632"/>
      <c r="P41" s="632"/>
      <c r="Q41" s="632"/>
      <c r="R41" s="632"/>
      <c r="S41" s="632"/>
      <c r="T41" s="633"/>
      <c r="U41" s="626"/>
      <c r="V41" s="634"/>
      <c r="W41" s="635"/>
      <c r="X41" s="629"/>
    </row>
    <row r="42" spans="1:24" s="642" customFormat="1" ht="15" customHeight="1">
      <c r="A42" s="636"/>
      <c r="B42" s="637"/>
      <c r="C42" s="637"/>
      <c r="D42" s="637"/>
      <c r="E42" s="638"/>
      <c r="F42" s="639" t="s">
        <v>196</v>
      </c>
      <c r="G42" s="640"/>
      <c r="H42" s="640"/>
      <c r="I42" s="640"/>
      <c r="J42" s="640"/>
      <c r="K42" s="640"/>
      <c r="L42" s="640"/>
      <c r="M42" s="640"/>
      <c r="N42" s="641"/>
      <c r="O42" s="641"/>
      <c r="P42" s="641"/>
      <c r="Q42" s="641"/>
      <c r="R42" s="637"/>
      <c r="T42" s="643"/>
      <c r="U42" s="624"/>
      <c r="V42" s="617"/>
      <c r="W42" s="644"/>
      <c r="X42" s="645">
        <f>SUM(X43+X48)</f>
        <v>1500000</v>
      </c>
    </row>
    <row r="43" spans="1:24" s="642" customFormat="1" ht="15" customHeight="1">
      <c r="A43" s="636"/>
      <c r="B43" s="637"/>
      <c r="C43" s="637"/>
      <c r="D43" s="637"/>
      <c r="E43" s="638"/>
      <c r="F43" s="639" t="s">
        <v>197</v>
      </c>
      <c r="G43" s="640"/>
      <c r="H43" s="640"/>
      <c r="I43" s="640"/>
      <c r="J43" s="640"/>
      <c r="K43" s="640"/>
      <c r="L43" s="640"/>
      <c r="M43" s="640"/>
      <c r="N43" s="646"/>
      <c r="O43" s="646"/>
      <c r="P43" s="646"/>
      <c r="Q43" s="646"/>
      <c r="R43" s="640"/>
      <c r="S43" s="647"/>
      <c r="T43" s="643"/>
      <c r="U43" s="624"/>
      <c r="V43" s="617"/>
      <c r="W43" s="648"/>
      <c r="X43" s="649">
        <f>SUM(X44+X46)</f>
        <v>350000</v>
      </c>
    </row>
    <row r="44" spans="1:24" s="642" customFormat="1" ht="15" customHeight="1">
      <c r="A44" s="636"/>
      <c r="B44" s="637"/>
      <c r="C44" s="637"/>
      <c r="D44" s="637"/>
      <c r="E44" s="638"/>
      <c r="F44" s="636" t="s">
        <v>198</v>
      </c>
      <c r="G44" s="637"/>
      <c r="H44" s="637"/>
      <c r="I44" s="637"/>
      <c r="J44" s="637"/>
      <c r="K44" s="637"/>
      <c r="L44" s="637"/>
      <c r="M44" s="637"/>
      <c r="N44" s="641"/>
      <c r="O44" s="641"/>
      <c r="P44" s="641"/>
      <c r="Q44" s="641"/>
      <c r="R44" s="637"/>
      <c r="T44" s="643"/>
      <c r="U44" s="624"/>
      <c r="V44" s="617"/>
      <c r="W44" s="648"/>
      <c r="X44" s="650">
        <f>SUM(X45)</f>
        <v>200000</v>
      </c>
    </row>
    <row r="45" spans="1:24" s="642" customFormat="1" ht="15" customHeight="1">
      <c r="A45" s="636"/>
      <c r="B45" s="637"/>
      <c r="C45" s="637"/>
      <c r="D45" s="637"/>
      <c r="E45" s="638"/>
      <c r="F45" s="636" t="s">
        <v>199</v>
      </c>
      <c r="G45" s="637"/>
      <c r="H45" s="637"/>
      <c r="I45" s="637"/>
      <c r="J45" s="637"/>
      <c r="K45" s="637"/>
      <c r="L45" s="637"/>
      <c r="M45" s="637"/>
      <c r="N45" s="641"/>
      <c r="O45" s="641"/>
      <c r="P45" s="641">
        <v>1</v>
      </c>
      <c r="Q45" s="641" t="s">
        <v>57</v>
      </c>
      <c r="R45" s="641" t="s">
        <v>58</v>
      </c>
      <c r="S45" s="642">
        <v>1</v>
      </c>
      <c r="T45" s="643" t="s">
        <v>200</v>
      </c>
      <c r="U45" s="624">
        <v>1</v>
      </c>
      <c r="V45" s="651" t="s">
        <v>201</v>
      </c>
      <c r="W45" s="648">
        <v>200000</v>
      </c>
      <c r="X45" s="650">
        <f>SUM(U45*W45)</f>
        <v>200000</v>
      </c>
    </row>
    <row r="46" spans="1:24" s="642" customFormat="1" ht="15" customHeight="1">
      <c r="A46" s="636"/>
      <c r="B46" s="637"/>
      <c r="C46" s="637"/>
      <c r="D46" s="637"/>
      <c r="E46" s="638"/>
      <c r="F46" s="636" t="s">
        <v>202</v>
      </c>
      <c r="G46" s="637"/>
      <c r="H46" s="637"/>
      <c r="I46" s="637"/>
      <c r="J46" s="637"/>
      <c r="K46" s="637"/>
      <c r="L46" s="637"/>
      <c r="M46" s="637"/>
      <c r="N46" s="641"/>
      <c r="O46" s="641"/>
      <c r="P46" s="641"/>
      <c r="Q46" s="641"/>
      <c r="R46" s="641"/>
      <c r="T46" s="643"/>
      <c r="U46" s="624"/>
      <c r="V46" s="617"/>
      <c r="W46" s="648"/>
      <c r="X46" s="650">
        <f>SUM(X47:X47)</f>
        <v>150000</v>
      </c>
    </row>
    <row r="47" spans="1:24" s="642" customFormat="1" ht="15" customHeight="1">
      <c r="A47" s="636"/>
      <c r="B47" s="637"/>
      <c r="C47" s="637"/>
      <c r="D47" s="637"/>
      <c r="E47" s="638"/>
      <c r="F47" s="652" t="s">
        <v>183</v>
      </c>
      <c r="G47" s="637" t="s">
        <v>212</v>
      </c>
      <c r="H47" s="637"/>
      <c r="I47" s="637"/>
      <c r="J47" s="637"/>
      <c r="K47" s="637"/>
      <c r="L47" s="637"/>
      <c r="M47" s="637"/>
      <c r="N47" s="641"/>
      <c r="O47" s="641"/>
      <c r="P47" s="641">
        <v>1</v>
      </c>
      <c r="Q47" s="641" t="s">
        <v>57</v>
      </c>
      <c r="R47" s="641" t="s">
        <v>58</v>
      </c>
      <c r="S47" s="642">
        <v>1</v>
      </c>
      <c r="T47" s="643" t="s">
        <v>200</v>
      </c>
      <c r="U47" s="624">
        <v>1</v>
      </c>
      <c r="V47" s="651" t="s">
        <v>201</v>
      </c>
      <c r="W47" s="648">
        <v>150000</v>
      </c>
      <c r="X47" s="650">
        <f>SUM(U47*W47)</f>
        <v>150000</v>
      </c>
    </row>
    <row r="48" spans="1:24" s="642" customFormat="1" ht="15" customHeight="1">
      <c r="A48" s="636"/>
      <c r="B48" s="637"/>
      <c r="C48" s="637"/>
      <c r="D48" s="637"/>
      <c r="E48" s="638"/>
      <c r="F48" s="636" t="s">
        <v>203</v>
      </c>
      <c r="G48" s="637"/>
      <c r="H48" s="637"/>
      <c r="I48" s="637"/>
      <c r="J48" s="637"/>
      <c r="K48" s="637"/>
      <c r="L48" s="637"/>
      <c r="M48" s="637"/>
      <c r="N48" s="641"/>
      <c r="O48" s="641"/>
      <c r="P48" s="641"/>
      <c r="Q48" s="641"/>
      <c r="R48" s="641"/>
      <c r="T48" s="643"/>
      <c r="U48" s="624"/>
      <c r="V48" s="651"/>
      <c r="W48" s="648"/>
      <c r="X48" s="649">
        <f>SUM(X49:X59)</f>
        <v>1150000</v>
      </c>
    </row>
    <row r="49" spans="1:26" s="642" customFormat="1" ht="15" customHeight="1">
      <c r="A49" s="636"/>
      <c r="B49" s="637"/>
      <c r="C49" s="637"/>
      <c r="D49" s="637"/>
      <c r="E49" s="638"/>
      <c r="F49" s="652" t="s">
        <v>183</v>
      </c>
      <c r="G49" s="637" t="s">
        <v>250</v>
      </c>
      <c r="H49" s="637"/>
      <c r="I49" s="637"/>
      <c r="J49" s="637"/>
      <c r="K49" s="637"/>
      <c r="L49" s="637"/>
      <c r="M49" s="637"/>
      <c r="N49" s="641"/>
      <c r="O49" s="641"/>
      <c r="P49" s="641"/>
      <c r="Q49" s="641"/>
      <c r="R49" s="641"/>
      <c r="T49" s="643"/>
      <c r="U49" s="624">
        <v>13</v>
      </c>
      <c r="V49" s="651" t="s">
        <v>152</v>
      </c>
      <c r="W49" s="648">
        <v>2500</v>
      </c>
      <c r="X49" s="650">
        <f>SUM(U49*W49)</f>
        <v>32500</v>
      </c>
    </row>
    <row r="50" spans="1:26" s="642" customFormat="1" ht="15" customHeight="1">
      <c r="A50" s="636"/>
      <c r="B50" s="637"/>
      <c r="C50" s="637"/>
      <c r="D50" s="637"/>
      <c r="E50" s="638"/>
      <c r="F50" s="652" t="s">
        <v>183</v>
      </c>
      <c r="G50" s="637" t="s">
        <v>73</v>
      </c>
      <c r="H50" s="637"/>
      <c r="I50" s="637"/>
      <c r="J50" s="637"/>
      <c r="K50" s="637"/>
      <c r="L50" s="637"/>
      <c r="M50" s="637"/>
      <c r="N50" s="641"/>
      <c r="O50" s="641"/>
      <c r="P50" s="641"/>
      <c r="Q50" s="641"/>
      <c r="R50" s="641"/>
      <c r="T50" s="643"/>
      <c r="U50" s="624">
        <v>3</v>
      </c>
      <c r="V50" s="651" t="s">
        <v>204</v>
      </c>
      <c r="W50" s="648">
        <v>22500</v>
      </c>
      <c r="X50" s="650">
        <f t="shared" ref="X50:X59" si="3">SUM(U50*W50)</f>
        <v>67500</v>
      </c>
    </row>
    <row r="51" spans="1:26" s="642" customFormat="1" ht="15" customHeight="1">
      <c r="A51" s="636"/>
      <c r="B51" s="637"/>
      <c r="C51" s="637"/>
      <c r="D51" s="637"/>
      <c r="E51" s="638"/>
      <c r="F51" s="652" t="s">
        <v>183</v>
      </c>
      <c r="G51" s="637" t="s">
        <v>205</v>
      </c>
      <c r="H51" s="637"/>
      <c r="I51" s="637"/>
      <c r="J51" s="637"/>
      <c r="K51" s="637"/>
      <c r="L51" s="637"/>
      <c r="M51" s="637"/>
      <c r="N51" s="641"/>
      <c r="O51" s="641"/>
      <c r="P51" s="641"/>
      <c r="Q51" s="641"/>
      <c r="R51" s="641"/>
      <c r="T51" s="643"/>
      <c r="U51" s="624">
        <v>8</v>
      </c>
      <c r="V51" s="651" t="s">
        <v>206</v>
      </c>
      <c r="W51" s="648">
        <v>56250</v>
      </c>
      <c r="X51" s="650">
        <f t="shared" si="3"/>
        <v>450000</v>
      </c>
    </row>
    <row r="52" spans="1:26" s="642" customFormat="1" ht="15" customHeight="1">
      <c r="A52" s="636"/>
      <c r="B52" s="637"/>
      <c r="C52" s="637"/>
      <c r="D52" s="637"/>
      <c r="E52" s="638"/>
      <c r="F52" s="652" t="s">
        <v>183</v>
      </c>
      <c r="G52" s="637" t="s">
        <v>77</v>
      </c>
      <c r="H52" s="637"/>
      <c r="I52" s="637"/>
      <c r="J52" s="637"/>
      <c r="K52" s="637"/>
      <c r="L52" s="637"/>
      <c r="M52" s="637"/>
      <c r="N52" s="641"/>
      <c r="O52" s="641"/>
      <c r="P52" s="641"/>
      <c r="Q52" s="641"/>
      <c r="R52" s="641"/>
      <c r="T52" s="643"/>
      <c r="U52" s="624">
        <v>6</v>
      </c>
      <c r="V52" s="651" t="s">
        <v>207</v>
      </c>
      <c r="W52" s="648">
        <v>43750</v>
      </c>
      <c r="X52" s="650">
        <f t="shared" si="3"/>
        <v>262500</v>
      </c>
    </row>
    <row r="53" spans="1:26" s="642" customFormat="1" ht="10.5" customHeight="1">
      <c r="A53" s="697"/>
      <c r="B53" s="698"/>
      <c r="C53" s="698"/>
      <c r="D53" s="698"/>
      <c r="E53" s="699"/>
      <c r="F53" s="993" t="s">
        <v>260</v>
      </c>
      <c r="G53" s="994"/>
      <c r="H53" s="994"/>
      <c r="I53" s="994"/>
      <c r="J53" s="994"/>
      <c r="K53" s="994"/>
      <c r="L53" s="994"/>
      <c r="M53" s="994"/>
      <c r="N53" s="994"/>
      <c r="O53" s="994"/>
      <c r="P53" s="994"/>
      <c r="Q53" s="994"/>
      <c r="R53" s="700"/>
      <c r="S53" s="701"/>
      <c r="T53" s="702"/>
      <c r="U53" s="997" t="s">
        <v>256</v>
      </c>
      <c r="V53" s="998"/>
      <c r="W53" s="1001" t="s">
        <v>257</v>
      </c>
      <c r="X53" s="1188" t="s">
        <v>264</v>
      </c>
    </row>
    <row r="54" spans="1:26" s="642" customFormat="1" ht="15" customHeight="1" thickBot="1">
      <c r="A54" s="703"/>
      <c r="B54" s="704"/>
      <c r="C54" s="704"/>
      <c r="D54" s="704"/>
      <c r="E54" s="705"/>
      <c r="F54" s="995"/>
      <c r="G54" s="996"/>
      <c r="H54" s="996"/>
      <c r="I54" s="996"/>
      <c r="J54" s="996"/>
      <c r="K54" s="996"/>
      <c r="L54" s="996"/>
      <c r="M54" s="996"/>
      <c r="N54" s="996"/>
      <c r="O54" s="996"/>
      <c r="P54" s="996"/>
      <c r="Q54" s="996"/>
      <c r="R54" s="706"/>
      <c r="S54" s="707"/>
      <c r="T54" s="708"/>
      <c r="U54" s="999"/>
      <c r="V54" s="1000"/>
      <c r="W54" s="1002"/>
      <c r="X54" s="1189"/>
    </row>
    <row r="55" spans="1:26" s="642" customFormat="1" ht="15" customHeight="1">
      <c r="A55" s="709"/>
      <c r="B55" s="710"/>
      <c r="C55" s="710"/>
      <c r="D55" s="710"/>
      <c r="E55" s="711"/>
      <c r="F55" s="712" t="s">
        <v>183</v>
      </c>
      <c r="G55" s="710" t="s">
        <v>79</v>
      </c>
      <c r="H55" s="710"/>
      <c r="I55" s="710"/>
      <c r="J55" s="710"/>
      <c r="K55" s="710"/>
      <c r="L55" s="710"/>
      <c r="M55" s="710"/>
      <c r="N55" s="713"/>
      <c r="O55" s="713"/>
      <c r="P55" s="713"/>
      <c r="Q55" s="713"/>
      <c r="R55" s="713"/>
      <c r="S55" s="714"/>
      <c r="T55" s="715"/>
      <c r="U55" s="716">
        <v>4</v>
      </c>
      <c r="V55" s="717" t="s">
        <v>152</v>
      </c>
      <c r="W55" s="718">
        <v>7500</v>
      </c>
      <c r="X55" s="719">
        <f t="shared" si="3"/>
        <v>30000</v>
      </c>
    </row>
    <row r="56" spans="1:26" s="642" customFormat="1" ht="15" customHeight="1">
      <c r="A56" s="636"/>
      <c r="B56" s="637"/>
      <c r="C56" s="637"/>
      <c r="D56" s="637"/>
      <c r="E56" s="638"/>
      <c r="F56" s="652" t="s">
        <v>183</v>
      </c>
      <c r="G56" s="637" t="s">
        <v>208</v>
      </c>
      <c r="H56" s="637"/>
      <c r="I56" s="637"/>
      <c r="J56" s="637"/>
      <c r="K56" s="637"/>
      <c r="L56" s="637"/>
      <c r="M56" s="637"/>
      <c r="N56" s="641"/>
      <c r="O56" s="641"/>
      <c r="P56" s="641"/>
      <c r="Q56" s="641"/>
      <c r="R56" s="637"/>
      <c r="T56" s="643"/>
      <c r="U56" s="624">
        <v>4</v>
      </c>
      <c r="V56" s="651" t="s">
        <v>152</v>
      </c>
      <c r="W56" s="648">
        <v>28125</v>
      </c>
      <c r="X56" s="650">
        <f t="shared" si="3"/>
        <v>112500</v>
      </c>
    </row>
    <row r="57" spans="1:26" s="642" customFormat="1" ht="15" customHeight="1">
      <c r="A57" s="636"/>
      <c r="B57" s="637"/>
      <c r="C57" s="637"/>
      <c r="D57" s="637"/>
      <c r="E57" s="638"/>
      <c r="F57" s="652" t="s">
        <v>183</v>
      </c>
      <c r="G57" s="637" t="s">
        <v>81</v>
      </c>
      <c r="H57" s="637"/>
      <c r="I57" s="637"/>
      <c r="J57" s="637"/>
      <c r="K57" s="637"/>
      <c r="L57" s="637"/>
      <c r="M57" s="637"/>
      <c r="N57" s="641"/>
      <c r="O57" s="641"/>
      <c r="P57" s="641"/>
      <c r="Q57" s="641"/>
      <c r="R57" s="637"/>
      <c r="T57" s="643"/>
      <c r="U57" s="624">
        <v>4</v>
      </c>
      <c r="V57" s="651" t="s">
        <v>204</v>
      </c>
      <c r="W57" s="648">
        <v>15625</v>
      </c>
      <c r="X57" s="650">
        <f t="shared" si="3"/>
        <v>62500</v>
      </c>
    </row>
    <row r="58" spans="1:26" s="642" customFormat="1" ht="15" customHeight="1">
      <c r="A58" s="636"/>
      <c r="B58" s="637"/>
      <c r="C58" s="637"/>
      <c r="D58" s="637"/>
      <c r="E58" s="638"/>
      <c r="F58" s="652" t="s">
        <v>183</v>
      </c>
      <c r="G58" s="637" t="s">
        <v>209</v>
      </c>
      <c r="H58" s="637"/>
      <c r="I58" s="637"/>
      <c r="J58" s="637"/>
      <c r="K58" s="637"/>
      <c r="L58" s="637"/>
      <c r="M58" s="637"/>
      <c r="N58" s="641"/>
      <c r="O58" s="641"/>
      <c r="P58" s="641"/>
      <c r="Q58" s="641"/>
      <c r="R58" s="637"/>
      <c r="T58" s="643"/>
      <c r="U58" s="624">
        <v>2</v>
      </c>
      <c r="V58" s="651" t="s">
        <v>152</v>
      </c>
      <c r="W58" s="648">
        <v>31250</v>
      </c>
      <c r="X58" s="650">
        <f t="shared" si="3"/>
        <v>62500</v>
      </c>
    </row>
    <row r="59" spans="1:26" s="642" customFormat="1" ht="15" customHeight="1">
      <c r="A59" s="636"/>
      <c r="B59" s="637"/>
      <c r="C59" s="637"/>
      <c r="D59" s="637"/>
      <c r="E59" s="638"/>
      <c r="F59" s="652" t="s">
        <v>183</v>
      </c>
      <c r="G59" s="637" t="s">
        <v>210</v>
      </c>
      <c r="H59" s="637"/>
      <c r="I59" s="637"/>
      <c r="J59" s="637"/>
      <c r="K59" s="637"/>
      <c r="L59" s="637"/>
      <c r="M59" s="637"/>
      <c r="N59" s="641"/>
      <c r="O59" s="641"/>
      <c r="P59" s="641"/>
      <c r="Q59" s="641"/>
      <c r="R59" s="637"/>
      <c r="T59" s="643"/>
      <c r="U59" s="624">
        <v>1</v>
      </c>
      <c r="V59" s="651" t="s">
        <v>152</v>
      </c>
      <c r="W59" s="648">
        <v>70000</v>
      </c>
      <c r="X59" s="650">
        <f t="shared" si="3"/>
        <v>70000</v>
      </c>
    </row>
    <row r="60" spans="1:26" s="20" customFormat="1" ht="15" customHeight="1">
      <c r="A60" s="617"/>
      <c r="B60" s="606"/>
      <c r="C60" s="606"/>
      <c r="D60" s="606"/>
      <c r="E60" s="607"/>
      <c r="F60" s="653"/>
      <c r="G60" s="609"/>
      <c r="H60" s="609"/>
      <c r="I60" s="609"/>
      <c r="J60" s="609"/>
      <c r="K60" s="609"/>
      <c r="L60" s="609"/>
      <c r="M60" s="609"/>
      <c r="N60" s="609"/>
      <c r="O60" s="609"/>
      <c r="P60" s="609"/>
      <c r="Q60" s="609"/>
      <c r="T60" s="583"/>
      <c r="U60" s="654"/>
      <c r="V60" s="655"/>
      <c r="W60" s="656"/>
      <c r="X60" s="616"/>
    </row>
    <row r="61" spans="1:26" s="20" customFormat="1" ht="15" customHeight="1">
      <c r="A61" s="1170"/>
      <c r="B61" s="986"/>
      <c r="C61" s="986"/>
      <c r="D61" s="986"/>
      <c r="E61" s="986"/>
      <c r="F61" s="986"/>
      <c r="G61" s="986"/>
      <c r="H61" s="986"/>
      <c r="I61" s="986"/>
      <c r="J61" s="986"/>
      <c r="K61" s="986"/>
      <c r="L61" s="986"/>
      <c r="M61" s="986"/>
      <c r="N61" s="986"/>
      <c r="O61" s="986"/>
      <c r="P61" s="986"/>
      <c r="Q61" s="986"/>
      <c r="R61" s="986"/>
      <c r="S61" s="986"/>
      <c r="T61" s="987"/>
      <c r="U61" s="976"/>
      <c r="V61" s="977"/>
      <c r="W61" s="978"/>
      <c r="X61" s="658">
        <f>X30</f>
        <v>30000000</v>
      </c>
      <c r="Y61" s="659"/>
      <c r="Z61" s="457"/>
    </row>
    <row r="62" spans="1:26" s="20" customFormat="1">
      <c r="A62" s="660"/>
      <c r="B62" s="661"/>
      <c r="C62" s="661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661"/>
      <c r="P62" s="661"/>
      <c r="Q62" s="661"/>
      <c r="R62" s="661"/>
      <c r="S62" s="661"/>
      <c r="T62" s="661"/>
      <c r="U62" s="662"/>
      <c r="V62" s="662"/>
      <c r="W62" s="662"/>
      <c r="X62" s="663"/>
      <c r="Z62" s="457"/>
    </row>
    <row r="63" spans="1:26" s="17" customFormat="1" ht="15" customHeight="1">
      <c r="A63" s="664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623"/>
      <c r="R63" s="623"/>
      <c r="S63" s="623"/>
      <c r="T63" s="979" t="s">
        <v>103</v>
      </c>
      <c r="U63" s="979"/>
      <c r="V63" s="979"/>
      <c r="W63" s="979"/>
      <c r="X63" s="1171"/>
    </row>
    <row r="64" spans="1:26" s="17" customFormat="1" ht="15" customHeight="1">
      <c r="A64" s="664"/>
      <c r="B64" s="11"/>
      <c r="C64" s="11"/>
      <c r="D64" s="11"/>
      <c r="E64" s="11"/>
      <c r="F64" s="11"/>
      <c r="G64" s="11"/>
      <c r="H64" s="666"/>
      <c r="I64" s="11"/>
      <c r="J64" s="11"/>
      <c r="K64" s="11"/>
      <c r="L64" s="11"/>
      <c r="M64" s="11"/>
      <c r="N64" s="11"/>
      <c r="O64" s="11"/>
      <c r="P64" s="11"/>
      <c r="Q64" s="560"/>
      <c r="R64" s="560"/>
      <c r="S64" s="560"/>
      <c r="T64" s="981" t="s">
        <v>104</v>
      </c>
      <c r="U64" s="981"/>
      <c r="V64" s="981"/>
      <c r="W64" s="981"/>
      <c r="X64" s="1172"/>
    </row>
    <row r="65" spans="1:24" s="17" customFormat="1">
      <c r="A65" s="664"/>
      <c r="B65" s="11"/>
      <c r="C65" s="11"/>
      <c r="D65" s="11"/>
      <c r="E65" s="11"/>
      <c r="F65" s="11"/>
      <c r="G65" s="11"/>
      <c r="H65" s="666"/>
      <c r="I65" s="11"/>
      <c r="J65" s="11"/>
      <c r="K65" s="11"/>
      <c r="L65" s="11"/>
      <c r="M65" s="11"/>
      <c r="N65" s="11"/>
      <c r="O65" s="11"/>
      <c r="P65" s="14"/>
      <c r="Q65" s="11"/>
      <c r="R65" s="15"/>
      <c r="S65" s="11"/>
      <c r="T65" s="560"/>
      <c r="U65" s="11"/>
      <c r="V65" s="11"/>
      <c r="W65" s="11"/>
      <c r="X65" s="561"/>
    </row>
    <row r="66" spans="1:24" s="17" customFormat="1">
      <c r="A66" s="664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4"/>
      <c r="Q66" s="11"/>
      <c r="R66" s="15"/>
      <c r="S66" s="11"/>
      <c r="T66" s="560"/>
      <c r="U66" s="11"/>
      <c r="V66" s="11"/>
      <c r="W66" s="11"/>
      <c r="X66" s="561"/>
    </row>
    <row r="67" spans="1:24" s="17" customFormat="1">
      <c r="A67" s="664"/>
      <c r="B67" s="11"/>
      <c r="C67" s="11"/>
      <c r="D67" s="11"/>
      <c r="E67" s="11"/>
      <c r="F67" s="11"/>
      <c r="G67" s="11"/>
      <c r="H67" s="666"/>
      <c r="I67" s="11"/>
      <c r="J67" s="11"/>
      <c r="K67" s="11"/>
      <c r="L67" s="11"/>
      <c r="M67" s="11"/>
      <c r="N67" s="11"/>
      <c r="O67" s="11"/>
      <c r="P67" s="14"/>
      <c r="Q67" s="11"/>
      <c r="R67" s="15"/>
      <c r="S67" s="11"/>
      <c r="T67" s="560"/>
      <c r="U67" s="11"/>
      <c r="V67" s="11"/>
      <c r="W67" s="11"/>
      <c r="X67" s="561"/>
    </row>
    <row r="68" spans="1:24" s="17" customFormat="1" ht="15" customHeight="1">
      <c r="A68" s="664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668"/>
      <c r="R68" s="668"/>
      <c r="S68" s="668"/>
      <c r="T68" s="983" t="s">
        <v>105</v>
      </c>
      <c r="U68" s="983"/>
      <c r="V68" s="983"/>
      <c r="W68" s="983"/>
      <c r="X68" s="1173"/>
    </row>
    <row r="69" spans="1:24" s="17" customFormat="1" ht="15" customHeight="1">
      <c r="A69" s="664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623"/>
      <c r="R69" s="623"/>
      <c r="S69" s="623"/>
      <c r="T69" s="979" t="s">
        <v>106</v>
      </c>
      <c r="U69" s="979"/>
      <c r="V69" s="979"/>
      <c r="W69" s="979"/>
      <c r="X69" s="1171"/>
    </row>
    <row r="70" spans="1:24" s="17" customFormat="1">
      <c r="A70" s="664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669"/>
      <c r="R70" s="669"/>
      <c r="S70" s="669"/>
      <c r="T70" s="669"/>
      <c r="U70" s="587"/>
      <c r="V70" s="21"/>
      <c r="W70" s="21"/>
      <c r="X70" s="670"/>
    </row>
    <row r="71" spans="1:24" s="17" customFormat="1">
      <c r="A71" s="572" t="s">
        <v>107</v>
      </c>
      <c r="B71" s="573"/>
      <c r="C71" s="573"/>
      <c r="D71" s="573"/>
      <c r="E71" s="573"/>
      <c r="F71" s="573"/>
      <c r="G71" s="671" t="s">
        <v>7</v>
      </c>
      <c r="H71" s="573"/>
      <c r="I71" s="573"/>
      <c r="J71" s="573"/>
      <c r="K71" s="573"/>
      <c r="L71" s="573"/>
      <c r="M71" s="573"/>
      <c r="N71" s="573"/>
      <c r="O71" s="573"/>
      <c r="P71" s="672"/>
      <c r="Q71" s="573"/>
      <c r="R71" s="402"/>
      <c r="S71" s="573"/>
      <c r="T71" s="673"/>
      <c r="U71" s="674"/>
      <c r="V71" s="674"/>
      <c r="W71" s="674"/>
      <c r="X71" s="675"/>
    </row>
    <row r="72" spans="1:24" s="17" customFormat="1">
      <c r="A72" s="572" t="s">
        <v>108</v>
      </c>
      <c r="B72" s="573"/>
      <c r="C72" s="573"/>
      <c r="D72" s="573"/>
      <c r="E72" s="573"/>
      <c r="F72" s="573"/>
      <c r="G72" s="671" t="s">
        <v>7</v>
      </c>
      <c r="H72" s="573"/>
      <c r="I72" s="573"/>
      <c r="J72" s="573"/>
      <c r="K72" s="573"/>
      <c r="L72" s="573"/>
      <c r="M72" s="573"/>
      <c r="N72" s="573"/>
      <c r="O72" s="573"/>
      <c r="P72" s="672"/>
      <c r="Q72" s="573"/>
      <c r="R72" s="402"/>
      <c r="S72" s="573"/>
      <c r="T72" s="673"/>
      <c r="U72" s="674"/>
      <c r="V72" s="674"/>
      <c r="W72" s="674"/>
      <c r="X72" s="675"/>
    </row>
    <row r="73" spans="1:24" s="17" customFormat="1">
      <c r="A73" s="572" t="s">
        <v>109</v>
      </c>
      <c r="B73" s="573"/>
      <c r="C73" s="573"/>
      <c r="D73" s="573"/>
      <c r="E73" s="573"/>
      <c r="F73" s="573"/>
      <c r="G73" s="671" t="s">
        <v>7</v>
      </c>
      <c r="H73" s="573"/>
      <c r="I73" s="573"/>
      <c r="J73" s="573"/>
      <c r="K73" s="573"/>
      <c r="L73" s="573"/>
      <c r="M73" s="573"/>
      <c r="N73" s="573"/>
      <c r="O73" s="573"/>
      <c r="P73" s="672"/>
      <c r="Q73" s="573"/>
      <c r="R73" s="402"/>
      <c r="S73" s="573"/>
      <c r="T73" s="673"/>
      <c r="U73" s="674"/>
      <c r="V73" s="674"/>
      <c r="W73" s="674"/>
      <c r="X73" s="675"/>
    </row>
    <row r="74" spans="1:24" s="17" customFormat="1">
      <c r="A74" s="599">
        <v>1</v>
      </c>
      <c r="B74" s="676"/>
      <c r="C74" s="600"/>
      <c r="D74" s="676"/>
      <c r="E74" s="600"/>
      <c r="F74" s="676"/>
      <c r="G74" s="676"/>
      <c r="H74" s="676"/>
      <c r="I74" s="676"/>
      <c r="J74" s="676"/>
      <c r="K74" s="676"/>
      <c r="L74" s="676"/>
      <c r="M74" s="676"/>
      <c r="N74" s="676"/>
      <c r="O74" s="676"/>
      <c r="P74" s="677"/>
      <c r="Q74" s="676"/>
      <c r="R74" s="678"/>
      <c r="S74" s="676"/>
      <c r="T74" s="679"/>
      <c r="U74" s="680"/>
      <c r="V74" s="680"/>
      <c r="W74" s="680"/>
      <c r="X74" s="681"/>
    </row>
    <row r="75" spans="1:24" s="17" customFormat="1">
      <c r="A75" s="617">
        <v>2</v>
      </c>
      <c r="B75" s="623"/>
      <c r="C75" s="606"/>
      <c r="D75" s="623"/>
      <c r="E75" s="606"/>
      <c r="F75" s="623"/>
      <c r="G75" s="623"/>
      <c r="H75" s="623"/>
      <c r="I75" s="623"/>
      <c r="J75" s="623"/>
      <c r="K75" s="623"/>
      <c r="L75" s="623"/>
      <c r="M75" s="623"/>
      <c r="N75" s="623"/>
      <c r="O75" s="623"/>
      <c r="P75" s="21"/>
      <c r="Q75" s="623"/>
      <c r="R75" s="682"/>
      <c r="S75" s="623"/>
      <c r="T75" s="560"/>
      <c r="U75" s="11"/>
      <c r="V75" s="11"/>
      <c r="W75" s="11"/>
      <c r="X75" s="561"/>
    </row>
    <row r="76" spans="1:24" s="17" customFormat="1">
      <c r="A76" s="683"/>
      <c r="B76" s="623"/>
      <c r="C76" s="623"/>
      <c r="D76" s="623"/>
      <c r="E76" s="623"/>
      <c r="F76" s="623"/>
      <c r="G76" s="623"/>
      <c r="H76" s="623"/>
      <c r="I76" s="623"/>
      <c r="J76" s="623"/>
      <c r="K76" s="623"/>
      <c r="L76" s="623"/>
      <c r="M76" s="623"/>
      <c r="N76" s="623"/>
      <c r="O76" s="623"/>
      <c r="P76" s="21"/>
      <c r="Q76" s="623"/>
      <c r="R76" s="682"/>
      <c r="S76" s="623"/>
      <c r="T76" s="560"/>
      <c r="U76" s="11"/>
      <c r="V76" s="11"/>
      <c r="W76" s="11"/>
      <c r="X76" s="561"/>
    </row>
    <row r="77" spans="1:24" s="17" customFormat="1">
      <c r="A77" s="975" t="s">
        <v>110</v>
      </c>
      <c r="B77" s="969"/>
      <c r="C77" s="969"/>
      <c r="D77" s="969"/>
      <c r="E77" s="969"/>
      <c r="F77" s="969"/>
      <c r="G77" s="969"/>
      <c r="H77" s="969"/>
      <c r="I77" s="969"/>
      <c r="J77" s="969"/>
      <c r="K77" s="969"/>
      <c r="L77" s="969"/>
      <c r="M77" s="969"/>
      <c r="N77" s="969"/>
      <c r="O77" s="969"/>
      <c r="P77" s="969"/>
      <c r="Q77" s="969"/>
      <c r="R77" s="969"/>
      <c r="S77" s="969"/>
      <c r="T77" s="969"/>
      <c r="U77" s="969"/>
      <c r="V77" s="969"/>
      <c r="W77" s="969"/>
      <c r="X77" s="1165"/>
    </row>
    <row r="78" spans="1:24" s="17" customFormat="1">
      <c r="A78" s="974" t="s">
        <v>111</v>
      </c>
      <c r="B78" s="972"/>
      <c r="C78" s="973" t="s">
        <v>112</v>
      </c>
      <c r="D78" s="973"/>
      <c r="E78" s="973"/>
      <c r="F78" s="973"/>
      <c r="G78" s="973"/>
      <c r="H78" s="972"/>
      <c r="I78" s="974" t="s">
        <v>113</v>
      </c>
      <c r="J78" s="973"/>
      <c r="K78" s="973"/>
      <c r="L78" s="973"/>
      <c r="M78" s="973"/>
      <c r="N78" s="973"/>
      <c r="O78" s="972"/>
      <c r="P78" s="975" t="s">
        <v>114</v>
      </c>
      <c r="Q78" s="969"/>
      <c r="R78" s="969"/>
      <c r="S78" s="969"/>
      <c r="T78" s="969"/>
      <c r="U78" s="969"/>
      <c r="V78" s="975" t="s">
        <v>115</v>
      </c>
      <c r="W78" s="969"/>
      <c r="X78" s="1165"/>
    </row>
    <row r="79" spans="1:24" s="17" customFormat="1">
      <c r="A79" s="685">
        <v>1</v>
      </c>
      <c r="B79" s="686"/>
      <c r="C79" s="687"/>
      <c r="D79" s="687"/>
      <c r="E79" s="680"/>
      <c r="F79" s="680"/>
      <c r="G79" s="680"/>
      <c r="H79" s="681"/>
      <c r="I79" s="680"/>
      <c r="J79" s="680"/>
      <c r="K79" s="680"/>
      <c r="L79" s="680"/>
      <c r="M79" s="680"/>
      <c r="N79" s="680"/>
      <c r="O79" s="681"/>
      <c r="P79" s="688"/>
      <c r="Q79" s="11"/>
      <c r="R79" s="15"/>
      <c r="S79" s="11"/>
      <c r="T79" s="560"/>
      <c r="U79" s="11"/>
      <c r="V79" s="689"/>
      <c r="W79" s="11"/>
      <c r="X79" s="561"/>
    </row>
    <row r="80" spans="1:24" s="17" customFormat="1">
      <c r="A80" s="688">
        <v>2</v>
      </c>
      <c r="B80" s="690"/>
      <c r="C80" s="14"/>
      <c r="D80" s="14"/>
      <c r="E80" s="11"/>
      <c r="F80" s="11"/>
      <c r="G80" s="11"/>
      <c r="H80" s="561"/>
      <c r="I80" s="11"/>
      <c r="J80" s="11"/>
      <c r="K80" s="11"/>
      <c r="L80" s="11"/>
      <c r="M80" s="11"/>
      <c r="N80" s="11"/>
      <c r="O80" s="561"/>
      <c r="P80" s="688"/>
      <c r="Q80" s="11"/>
      <c r="R80" s="15"/>
      <c r="S80" s="11"/>
      <c r="T80" s="560"/>
      <c r="U80" s="11"/>
      <c r="V80" s="689"/>
      <c r="W80" s="11"/>
      <c r="X80" s="561"/>
    </row>
    <row r="81" spans="1:24" s="17" customFormat="1">
      <c r="A81" s="688">
        <v>3</v>
      </c>
      <c r="B81" s="690"/>
      <c r="C81" s="14"/>
      <c r="D81" s="14"/>
      <c r="E81" s="11"/>
      <c r="F81" s="11"/>
      <c r="G81" s="11"/>
      <c r="H81" s="561"/>
      <c r="I81" s="11"/>
      <c r="J81" s="11"/>
      <c r="K81" s="11"/>
      <c r="L81" s="11"/>
      <c r="M81" s="11"/>
      <c r="N81" s="11"/>
      <c r="O81" s="561"/>
      <c r="P81" s="688"/>
      <c r="Q81" s="11"/>
      <c r="R81" s="15"/>
      <c r="S81" s="11"/>
      <c r="T81" s="560"/>
      <c r="U81" s="11"/>
      <c r="V81" s="689"/>
      <c r="W81" s="11"/>
      <c r="X81" s="561"/>
    </row>
    <row r="82" spans="1:24" s="17" customFormat="1">
      <c r="A82" s="691"/>
      <c r="B82" s="692"/>
      <c r="C82" s="567"/>
      <c r="D82" s="567"/>
      <c r="E82" s="568"/>
      <c r="F82" s="568"/>
      <c r="G82" s="568"/>
      <c r="H82" s="571"/>
      <c r="I82" s="568"/>
      <c r="J82" s="568"/>
      <c r="K82" s="568"/>
      <c r="L82" s="568"/>
      <c r="M82" s="568"/>
      <c r="N82" s="568"/>
      <c r="O82" s="571"/>
      <c r="P82" s="691"/>
      <c r="Q82" s="568"/>
      <c r="R82" s="569"/>
      <c r="S82" s="568"/>
      <c r="T82" s="570"/>
      <c r="U82" s="568"/>
      <c r="V82" s="693"/>
      <c r="W82" s="568"/>
      <c r="X82" s="571"/>
    </row>
  </sheetData>
  <mergeCells count="50">
    <mergeCell ref="U53:V54"/>
    <mergeCell ref="W53:W54"/>
    <mergeCell ref="X53:X54"/>
    <mergeCell ref="U61:W61"/>
    <mergeCell ref="A20:T20"/>
    <mergeCell ref="A14:X14"/>
    <mergeCell ref="X1:X4"/>
    <mergeCell ref="A1:W1"/>
    <mergeCell ref="A2:W2"/>
    <mergeCell ref="A3:W3"/>
    <mergeCell ref="A4:W4"/>
    <mergeCell ref="H7:J7"/>
    <mergeCell ref="M6:X6"/>
    <mergeCell ref="M5:X5"/>
    <mergeCell ref="M7:X7"/>
    <mergeCell ref="M8:X8"/>
    <mergeCell ref="M9:X9"/>
    <mergeCell ref="H13:L13"/>
    <mergeCell ref="H12:L12"/>
    <mergeCell ref="H11:L11"/>
    <mergeCell ref="A78:B78"/>
    <mergeCell ref="C78:H78"/>
    <mergeCell ref="I78:O78"/>
    <mergeCell ref="V78:X78"/>
    <mergeCell ref="P78:U78"/>
    <mergeCell ref="A77:X77"/>
    <mergeCell ref="A22:X22"/>
    <mergeCell ref="A23:X23"/>
    <mergeCell ref="A25:E27"/>
    <mergeCell ref="F25:T27"/>
    <mergeCell ref="U25:W26"/>
    <mergeCell ref="A28:E28"/>
    <mergeCell ref="F28:T28"/>
    <mergeCell ref="F33:T33"/>
    <mergeCell ref="G39:T39"/>
    <mergeCell ref="A61:T61"/>
    <mergeCell ref="T63:X63"/>
    <mergeCell ref="T64:X64"/>
    <mergeCell ref="T68:X68"/>
    <mergeCell ref="T69:X69"/>
    <mergeCell ref="F53:Q54"/>
    <mergeCell ref="G18:V18"/>
    <mergeCell ref="G19:V19"/>
    <mergeCell ref="W15:X15"/>
    <mergeCell ref="W17:X17"/>
    <mergeCell ref="W18:X18"/>
    <mergeCell ref="W19:X19"/>
    <mergeCell ref="G17:V17"/>
    <mergeCell ref="W16:X16"/>
    <mergeCell ref="G16:V16"/>
  </mergeCells>
  <pageMargins left="0.45" right="0.45" top="1" bottom="1" header="0.3" footer="0.3"/>
  <pageSetup paperSize="1000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X94"/>
  <sheetViews>
    <sheetView topLeftCell="A62" workbookViewId="0">
      <selection activeCell="P82" sqref="P82"/>
    </sheetView>
  </sheetViews>
  <sheetFormatPr defaultRowHeight="15"/>
  <cols>
    <col min="1" max="1" width="2" style="184" customWidth="1"/>
    <col min="2" max="2" width="1.85546875" style="184" customWidth="1"/>
    <col min="3" max="3" width="2.140625" style="184" customWidth="1"/>
    <col min="4" max="4" width="2.85546875" style="184" customWidth="1"/>
    <col min="5" max="5" width="14.42578125" style="184" customWidth="1"/>
    <col min="6" max="6" width="9.140625" style="184"/>
    <col min="7" max="7" width="2.5703125" style="184" customWidth="1"/>
    <col min="8" max="8" width="14.140625" style="184" customWidth="1"/>
    <col min="9" max="9" width="3.7109375" style="184" customWidth="1"/>
    <col min="10" max="10" width="3" style="184" customWidth="1"/>
    <col min="11" max="11" width="2.28515625" style="184" customWidth="1"/>
    <col min="12" max="12" width="2.85546875" style="184" customWidth="1"/>
    <col min="13" max="13" width="4" style="184" customWidth="1"/>
    <col min="14" max="15" width="1.5703125" style="184" customWidth="1"/>
    <col min="16" max="16" width="4.85546875" style="324" customWidth="1"/>
    <col min="17" max="17" width="3.85546875" style="184" customWidth="1"/>
    <col min="18" max="18" width="9.85546875" style="325" customWidth="1"/>
    <col min="19" max="19" width="5" style="184" customWidth="1"/>
    <col min="20" max="20" width="7.42578125" style="326" customWidth="1"/>
    <col min="21" max="22" width="9.140625" style="184"/>
    <col min="23" max="23" width="11.28515625" style="184" customWidth="1"/>
    <col min="24" max="16384" width="9.140625" style="184"/>
  </cols>
  <sheetData>
    <row r="1" spans="1:21" s="166" customFormat="1" ht="15.75">
      <c r="A1" s="794" t="s">
        <v>0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6"/>
      <c r="S1" s="797" t="s">
        <v>1</v>
      </c>
      <c r="T1" s="798"/>
    </row>
    <row r="2" spans="1:21" s="166" customFormat="1" ht="15.75">
      <c r="A2" s="801" t="s">
        <v>2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802"/>
      <c r="N2" s="802"/>
      <c r="O2" s="802"/>
      <c r="P2" s="802"/>
      <c r="Q2" s="802"/>
      <c r="R2" s="803"/>
      <c r="S2" s="799"/>
      <c r="T2" s="800"/>
    </row>
    <row r="3" spans="1:21" s="166" customFormat="1" ht="15.75">
      <c r="A3" s="804" t="s">
        <v>3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6"/>
      <c r="S3" s="807" t="s">
        <v>4</v>
      </c>
      <c r="T3" s="808"/>
    </row>
    <row r="4" spans="1:21" s="166" customFormat="1" ht="15.75">
      <c r="A4" s="801" t="s">
        <v>5</v>
      </c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3"/>
      <c r="S4" s="809"/>
      <c r="T4" s="810"/>
    </row>
    <row r="5" spans="1:21" s="166" customFormat="1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9"/>
      <c r="Q5" s="168"/>
      <c r="R5" s="170"/>
      <c r="S5" s="168"/>
      <c r="T5" s="171"/>
    </row>
    <row r="6" spans="1:21" s="328" customFormat="1" ht="18.75" customHeight="1">
      <c r="A6" s="172" t="s">
        <v>6</v>
      </c>
      <c r="B6" s="173"/>
      <c r="C6" s="173"/>
      <c r="D6" s="173"/>
      <c r="E6" s="173"/>
      <c r="F6" s="173"/>
      <c r="G6" s="173" t="s">
        <v>7</v>
      </c>
      <c r="H6" s="174" t="s">
        <v>118</v>
      </c>
      <c r="J6" s="173" t="s">
        <v>119</v>
      </c>
      <c r="L6" s="173"/>
      <c r="M6" s="173"/>
      <c r="N6" s="173"/>
      <c r="O6" s="438"/>
      <c r="P6" s="173"/>
      <c r="Q6" s="15"/>
      <c r="R6" s="173"/>
      <c r="S6" s="173"/>
      <c r="T6" s="327"/>
    </row>
    <row r="7" spans="1:21" s="328" customFormat="1" ht="12.75">
      <c r="A7" s="172"/>
      <c r="B7" s="173"/>
      <c r="C7" s="173"/>
      <c r="D7" s="173"/>
      <c r="E7" s="173"/>
      <c r="F7" s="173"/>
      <c r="G7" s="173"/>
      <c r="H7" s="174"/>
      <c r="I7" s="173"/>
      <c r="J7" s="173"/>
      <c r="K7" s="173"/>
      <c r="L7" s="173"/>
      <c r="M7" s="173"/>
      <c r="N7" s="173"/>
      <c r="O7" s="438"/>
      <c r="P7" s="173"/>
      <c r="Q7" s="15"/>
      <c r="R7" s="173"/>
      <c r="S7" s="173"/>
      <c r="T7" s="327"/>
    </row>
    <row r="8" spans="1:21" s="328" customFormat="1" ht="12.75">
      <c r="A8" s="172" t="s">
        <v>10</v>
      </c>
      <c r="B8" s="173"/>
      <c r="C8" s="173"/>
      <c r="D8" s="173"/>
      <c r="E8" s="173"/>
      <c r="F8" s="173"/>
      <c r="G8" s="173" t="s">
        <v>7</v>
      </c>
      <c r="H8" s="178" t="s">
        <v>120</v>
      </c>
      <c r="J8" s="179" t="s">
        <v>12</v>
      </c>
      <c r="K8" s="173"/>
      <c r="L8" s="173"/>
      <c r="M8" s="173"/>
      <c r="N8" s="173"/>
      <c r="O8" s="438"/>
      <c r="P8" s="173"/>
      <c r="Q8" s="15"/>
      <c r="R8" s="173"/>
      <c r="S8" s="173"/>
      <c r="T8" s="327"/>
    </row>
    <row r="9" spans="1:21" s="328" customFormat="1" ht="12.75">
      <c r="A9" s="172" t="s">
        <v>121</v>
      </c>
      <c r="B9" s="173"/>
      <c r="C9" s="173"/>
      <c r="D9" s="173"/>
      <c r="E9" s="173"/>
      <c r="F9" s="173"/>
      <c r="G9" s="173"/>
      <c r="H9" s="178" t="s">
        <v>122</v>
      </c>
      <c r="J9" s="179" t="s">
        <v>12</v>
      </c>
      <c r="K9" s="173"/>
      <c r="L9" s="173"/>
      <c r="M9" s="173"/>
      <c r="N9" s="173"/>
      <c r="O9" s="438"/>
      <c r="P9" s="173"/>
      <c r="Q9" s="15"/>
      <c r="R9" s="173"/>
      <c r="S9" s="173"/>
      <c r="T9" s="327"/>
    </row>
    <row r="10" spans="1:21" s="331" customFormat="1" ht="12.75">
      <c r="A10" s="329" t="s">
        <v>14</v>
      </c>
      <c r="B10" s="330"/>
      <c r="C10" s="330"/>
      <c r="D10" s="330"/>
      <c r="E10" s="330"/>
      <c r="F10" s="330"/>
      <c r="G10" s="330" t="s">
        <v>7</v>
      </c>
      <c r="H10" s="490" t="s">
        <v>240</v>
      </c>
      <c r="J10" s="11" t="s">
        <v>16</v>
      </c>
      <c r="K10" s="11"/>
      <c r="L10" s="11"/>
      <c r="M10" s="11"/>
      <c r="N10" s="11"/>
      <c r="O10" s="20"/>
      <c r="P10" s="21"/>
      <c r="Q10" s="20"/>
      <c r="R10" s="22"/>
      <c r="S10" s="20"/>
      <c r="T10" s="23"/>
    </row>
    <row r="11" spans="1:21" s="335" customFormat="1" ht="12.75">
      <c r="A11" s="332" t="s">
        <v>17</v>
      </c>
      <c r="B11" s="333"/>
      <c r="C11" s="333"/>
      <c r="D11" s="333"/>
      <c r="E11" s="333"/>
      <c r="F11" s="333"/>
      <c r="G11" s="334" t="s">
        <v>7</v>
      </c>
      <c r="H11" s="490" t="s">
        <v>241</v>
      </c>
      <c r="J11" s="334" t="s">
        <v>226</v>
      </c>
      <c r="K11" s="334"/>
      <c r="L11" s="334"/>
      <c r="M11" s="334"/>
      <c r="N11" s="334"/>
      <c r="O11" s="334"/>
      <c r="P11" s="334"/>
      <c r="Q11" s="334"/>
      <c r="R11" s="334"/>
      <c r="S11" s="334"/>
      <c r="T11" s="515"/>
      <c r="U11" s="516"/>
    </row>
    <row r="12" spans="1:21" s="328" customFormat="1" ht="12.75">
      <c r="A12" s="172" t="s">
        <v>20</v>
      </c>
      <c r="B12" s="336"/>
      <c r="C12" s="336"/>
      <c r="D12" s="336"/>
      <c r="E12" s="336"/>
      <c r="F12" s="336"/>
      <c r="G12" s="337" t="s">
        <v>7</v>
      </c>
      <c r="H12" s="338" t="s">
        <v>12</v>
      </c>
      <c r="I12" s="337"/>
      <c r="J12" s="337"/>
      <c r="K12" s="337"/>
      <c r="L12" s="337"/>
      <c r="M12" s="337"/>
      <c r="N12" s="337"/>
      <c r="O12" s="173"/>
      <c r="P12" s="438"/>
      <c r="Q12" s="173"/>
      <c r="R12" s="15"/>
      <c r="S12" s="173"/>
      <c r="T12" s="339"/>
    </row>
    <row r="13" spans="1:21" s="328" customFormat="1" ht="12.75">
      <c r="A13" s="172" t="s">
        <v>21</v>
      </c>
      <c r="B13" s="336"/>
      <c r="C13" s="336"/>
      <c r="D13" s="336"/>
      <c r="E13" s="336"/>
      <c r="F13" s="336"/>
      <c r="G13" s="337" t="s">
        <v>7</v>
      </c>
      <c r="H13" s="340" t="s">
        <v>22</v>
      </c>
      <c r="I13" s="340"/>
      <c r="J13" s="340"/>
      <c r="K13" s="340"/>
      <c r="L13" s="340"/>
      <c r="M13" s="340"/>
      <c r="N13" s="340"/>
      <c r="O13" s="340"/>
      <c r="P13" s="438"/>
      <c r="Q13" s="173"/>
      <c r="R13" s="15"/>
      <c r="S13" s="173"/>
      <c r="T13" s="339"/>
    </row>
    <row r="14" spans="1:21" s="328" customFormat="1" ht="12.75">
      <c r="A14" s="172" t="s">
        <v>23</v>
      </c>
      <c r="B14" s="336"/>
      <c r="C14" s="336"/>
      <c r="D14" s="336"/>
      <c r="E14" s="336"/>
      <c r="F14" s="336"/>
      <c r="G14" s="337" t="s">
        <v>7</v>
      </c>
      <c r="H14" s="340">
        <f>S19</f>
        <v>10000000</v>
      </c>
      <c r="I14" s="340"/>
      <c r="J14" s="197"/>
      <c r="K14" s="340"/>
      <c r="L14" s="340"/>
      <c r="M14" s="340"/>
      <c r="N14" s="340"/>
      <c r="O14" s="340"/>
      <c r="P14" s="438"/>
      <c r="Q14" s="173"/>
      <c r="R14" s="15"/>
      <c r="S14" s="173"/>
      <c r="T14" s="339"/>
    </row>
    <row r="15" spans="1:21" s="328" customFormat="1" ht="12.75">
      <c r="A15" s="172" t="s">
        <v>24</v>
      </c>
      <c r="B15" s="336"/>
      <c r="C15" s="336"/>
      <c r="D15" s="336"/>
      <c r="E15" s="336"/>
      <c r="F15" s="336"/>
      <c r="G15" s="337" t="s">
        <v>7</v>
      </c>
      <c r="H15" s="900">
        <v>0</v>
      </c>
      <c r="I15" s="900"/>
      <c r="J15" s="900"/>
      <c r="K15" s="900"/>
      <c r="L15" s="900"/>
      <c r="M15" s="900"/>
      <c r="N15" s="900"/>
      <c r="O15" s="900"/>
      <c r="P15" s="438"/>
      <c r="Q15" s="173"/>
      <c r="R15" s="15"/>
      <c r="S15" s="173"/>
      <c r="T15" s="339"/>
    </row>
    <row r="16" spans="1:21" s="331" customFormat="1" ht="15" customHeight="1">
      <c r="A16" s="901" t="s">
        <v>25</v>
      </c>
      <c r="B16" s="902"/>
      <c r="C16" s="902"/>
      <c r="D16" s="902"/>
      <c r="E16" s="902"/>
      <c r="F16" s="902"/>
      <c r="G16" s="902"/>
      <c r="H16" s="902"/>
      <c r="I16" s="902"/>
      <c r="J16" s="902"/>
      <c r="K16" s="902"/>
      <c r="L16" s="902"/>
      <c r="M16" s="902"/>
      <c r="N16" s="902"/>
      <c r="O16" s="902"/>
      <c r="P16" s="902"/>
      <c r="Q16" s="902"/>
      <c r="R16" s="902"/>
      <c r="S16" s="902"/>
      <c r="T16" s="903"/>
    </row>
    <row r="17" spans="1:23" s="331" customFormat="1" ht="15" customHeight="1">
      <c r="A17" s="901" t="s">
        <v>26</v>
      </c>
      <c r="B17" s="902"/>
      <c r="C17" s="902"/>
      <c r="D17" s="902"/>
      <c r="E17" s="902"/>
      <c r="F17" s="902"/>
      <c r="G17" s="902"/>
      <c r="H17" s="904" t="s">
        <v>27</v>
      </c>
      <c r="I17" s="905"/>
      <c r="J17" s="905"/>
      <c r="K17" s="905"/>
      <c r="L17" s="905"/>
      <c r="M17" s="905"/>
      <c r="N17" s="905"/>
      <c r="O17" s="905"/>
      <c r="P17" s="905"/>
      <c r="Q17" s="905"/>
      <c r="R17" s="906"/>
      <c r="S17" s="902" t="s">
        <v>28</v>
      </c>
      <c r="T17" s="903"/>
    </row>
    <row r="18" spans="1:23" s="331" customFormat="1" ht="15" customHeight="1">
      <c r="A18" s="910" t="s">
        <v>29</v>
      </c>
      <c r="B18" s="911"/>
      <c r="C18" s="911"/>
      <c r="D18" s="911"/>
      <c r="E18" s="911"/>
      <c r="F18" s="911"/>
      <c r="G18" s="912"/>
      <c r="H18" s="822" t="s">
        <v>30</v>
      </c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913">
        <v>1</v>
      </c>
      <c r="T18" s="903"/>
    </row>
    <row r="19" spans="1:23" s="331" customFormat="1" ht="15" customHeight="1">
      <c r="A19" s="910" t="s">
        <v>31</v>
      </c>
      <c r="B19" s="911"/>
      <c r="C19" s="911"/>
      <c r="D19" s="911"/>
      <c r="E19" s="911"/>
      <c r="F19" s="911"/>
      <c r="G19" s="912"/>
      <c r="H19" s="822" t="s">
        <v>32</v>
      </c>
      <c r="I19" s="822"/>
      <c r="J19" s="822"/>
      <c r="K19" s="822"/>
      <c r="L19" s="822"/>
      <c r="M19" s="822"/>
      <c r="N19" s="822"/>
      <c r="O19" s="822"/>
      <c r="P19" s="822"/>
      <c r="Q19" s="822"/>
      <c r="R19" s="822"/>
      <c r="S19" s="914">
        <f>S31</f>
        <v>10000000</v>
      </c>
      <c r="T19" s="915"/>
    </row>
    <row r="20" spans="1:23" s="331" customFormat="1" ht="15" customHeight="1">
      <c r="A20" s="910" t="s">
        <v>123</v>
      </c>
      <c r="B20" s="911"/>
      <c r="C20" s="911"/>
      <c r="D20" s="911"/>
      <c r="E20" s="911"/>
      <c r="F20" s="911"/>
      <c r="G20" s="912"/>
      <c r="H20" s="827" t="s">
        <v>282</v>
      </c>
      <c r="I20" s="929"/>
      <c r="J20" s="929"/>
      <c r="K20" s="929"/>
      <c r="L20" s="929"/>
      <c r="M20" s="929"/>
      <c r="N20" s="929"/>
      <c r="O20" s="929"/>
      <c r="P20" s="929"/>
      <c r="Q20" s="929"/>
      <c r="R20" s="930"/>
      <c r="S20" s="198">
        <v>1</v>
      </c>
      <c r="T20" s="199" t="s">
        <v>124</v>
      </c>
    </row>
    <row r="21" spans="1:23" s="331" customFormat="1" ht="15" customHeight="1">
      <c r="A21" s="910" t="s">
        <v>34</v>
      </c>
      <c r="B21" s="911"/>
      <c r="C21" s="911"/>
      <c r="D21" s="911"/>
      <c r="E21" s="911"/>
      <c r="F21" s="911"/>
      <c r="G21" s="912"/>
      <c r="H21" s="822" t="s">
        <v>283</v>
      </c>
      <c r="I21" s="822"/>
      <c r="J21" s="822"/>
      <c r="K21" s="822"/>
      <c r="L21" s="822"/>
      <c r="M21" s="822"/>
      <c r="N21" s="822"/>
      <c r="O21" s="822"/>
      <c r="P21" s="822"/>
      <c r="Q21" s="822"/>
      <c r="R21" s="822"/>
      <c r="S21" s="913">
        <v>1</v>
      </c>
      <c r="T21" s="903"/>
    </row>
    <row r="22" spans="1:23" s="331" customFormat="1" ht="15" customHeight="1">
      <c r="A22" s="907" t="s">
        <v>36</v>
      </c>
      <c r="B22" s="908"/>
      <c r="C22" s="908"/>
      <c r="D22" s="908"/>
      <c r="E22" s="908"/>
      <c r="F22" s="908"/>
      <c r="G22" s="908"/>
      <c r="H22" s="908"/>
      <c r="I22" s="908"/>
      <c r="J22" s="908"/>
      <c r="K22" s="908"/>
      <c r="L22" s="908"/>
      <c r="M22" s="908"/>
      <c r="N22" s="908"/>
      <c r="O22" s="908"/>
      <c r="P22" s="908"/>
      <c r="Q22" s="908"/>
      <c r="R22" s="908"/>
      <c r="S22" s="908"/>
      <c r="T22" s="909"/>
    </row>
    <row r="23" spans="1:23" s="331" customFormat="1" ht="12.75">
      <c r="A23" s="341" t="s">
        <v>37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3"/>
      <c r="Q23" s="342"/>
      <c r="R23" s="344"/>
      <c r="S23" s="342"/>
      <c r="T23" s="345"/>
    </row>
    <row r="24" spans="1:23" s="331" customFormat="1" ht="12.75">
      <c r="A24" s="916" t="s">
        <v>38</v>
      </c>
      <c r="B24" s="917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8"/>
    </row>
    <row r="25" spans="1:23" s="331" customFormat="1" ht="12.75">
      <c r="A25" s="916" t="s">
        <v>39</v>
      </c>
      <c r="B25" s="917"/>
      <c r="C25" s="917"/>
      <c r="D25" s="917"/>
      <c r="E25" s="917"/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7"/>
      <c r="Q25" s="917"/>
      <c r="R25" s="917"/>
      <c r="S25" s="917"/>
      <c r="T25" s="918"/>
    </row>
    <row r="26" spans="1:23" s="331" customFormat="1" ht="12.75">
      <c r="A26" s="329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425"/>
      <c r="Q26" s="330"/>
      <c r="R26" s="22"/>
      <c r="S26" s="330"/>
      <c r="T26" s="346"/>
    </row>
    <row r="27" spans="1:23" s="331" customFormat="1" ht="12.75">
      <c r="A27" s="919" t="s">
        <v>40</v>
      </c>
      <c r="B27" s="920"/>
      <c r="C27" s="920"/>
      <c r="D27" s="920"/>
      <c r="E27" s="920"/>
      <c r="F27" s="921" t="s">
        <v>41</v>
      </c>
      <c r="G27" s="922"/>
      <c r="H27" s="922"/>
      <c r="I27" s="922"/>
      <c r="J27" s="922"/>
      <c r="K27" s="922"/>
      <c r="L27" s="922"/>
      <c r="M27" s="922"/>
      <c r="N27" s="922"/>
      <c r="O27" s="922"/>
      <c r="P27" s="920" t="s">
        <v>42</v>
      </c>
      <c r="Q27" s="920"/>
      <c r="R27" s="920"/>
      <c r="S27" s="925" t="s">
        <v>43</v>
      </c>
      <c r="T27" s="926"/>
    </row>
    <row r="28" spans="1:23" s="331" customFormat="1" ht="25.5">
      <c r="A28" s="919"/>
      <c r="B28" s="920"/>
      <c r="C28" s="920"/>
      <c r="D28" s="920"/>
      <c r="E28" s="920"/>
      <c r="F28" s="923"/>
      <c r="G28" s="924"/>
      <c r="H28" s="924"/>
      <c r="I28" s="924"/>
      <c r="J28" s="924"/>
      <c r="K28" s="924"/>
      <c r="L28" s="924"/>
      <c r="M28" s="924"/>
      <c r="N28" s="924"/>
      <c r="O28" s="924"/>
      <c r="P28" s="429" t="s">
        <v>44</v>
      </c>
      <c r="Q28" s="429" t="s">
        <v>45</v>
      </c>
      <c r="R28" s="347" t="s">
        <v>46</v>
      </c>
      <c r="S28" s="925"/>
      <c r="T28" s="926"/>
    </row>
    <row r="29" spans="1:23" s="331" customFormat="1" ht="12.75">
      <c r="A29" s="927">
        <v>1</v>
      </c>
      <c r="B29" s="928"/>
      <c r="C29" s="928"/>
      <c r="D29" s="928"/>
      <c r="E29" s="928"/>
      <c r="F29" s="904">
        <v>2</v>
      </c>
      <c r="G29" s="905"/>
      <c r="H29" s="905"/>
      <c r="I29" s="905"/>
      <c r="J29" s="905"/>
      <c r="K29" s="905"/>
      <c r="L29" s="905"/>
      <c r="M29" s="905"/>
      <c r="N29" s="905"/>
      <c r="O29" s="905"/>
      <c r="P29" s="427">
        <v>3</v>
      </c>
      <c r="Q29" s="427">
        <v>4</v>
      </c>
      <c r="R29" s="349">
        <v>5</v>
      </c>
      <c r="S29" s="902">
        <v>6</v>
      </c>
      <c r="T29" s="903"/>
    </row>
    <row r="30" spans="1:23" s="331" customFormat="1" ht="12.75">
      <c r="A30" s="935"/>
      <c r="B30" s="936"/>
      <c r="C30" s="936"/>
      <c r="D30" s="936"/>
      <c r="E30" s="937"/>
      <c r="F30" s="350"/>
      <c r="G30" s="351"/>
      <c r="H30" s="351"/>
      <c r="I30" s="433"/>
      <c r="J30" s="433"/>
      <c r="K30" s="433"/>
      <c r="L30" s="433"/>
      <c r="M30" s="433"/>
      <c r="N30" s="433"/>
      <c r="O30" s="353"/>
      <c r="P30" s="354"/>
      <c r="Q30" s="350"/>
      <c r="R30" s="355"/>
      <c r="S30" s="350"/>
      <c r="T30" s="356"/>
    </row>
    <row r="31" spans="1:23" s="331" customFormat="1" ht="12.75">
      <c r="A31" s="891" t="s">
        <v>160</v>
      </c>
      <c r="B31" s="892"/>
      <c r="C31" s="892"/>
      <c r="D31" s="892"/>
      <c r="E31" s="893"/>
      <c r="F31" s="357" t="s">
        <v>47</v>
      </c>
      <c r="G31" s="358"/>
      <c r="H31" s="358"/>
      <c r="I31" s="425"/>
      <c r="J31" s="425"/>
      <c r="K31" s="425"/>
      <c r="L31" s="425"/>
      <c r="M31" s="425"/>
      <c r="N31" s="425"/>
      <c r="O31" s="424"/>
      <c r="P31" s="360"/>
      <c r="Q31" s="361"/>
      <c r="R31" s="362"/>
      <c r="S31" s="931">
        <f>S32</f>
        <v>10000000</v>
      </c>
      <c r="T31" s="932"/>
      <c r="W31" s="363">
        <f>15000000-S31</f>
        <v>5000000</v>
      </c>
    </row>
    <row r="32" spans="1:23" s="331" customFormat="1" ht="12.75">
      <c r="A32" s="891" t="s">
        <v>161</v>
      </c>
      <c r="B32" s="892"/>
      <c r="C32" s="892"/>
      <c r="D32" s="892"/>
      <c r="E32" s="893"/>
      <c r="F32" s="357" t="s">
        <v>48</v>
      </c>
      <c r="G32" s="358"/>
      <c r="H32" s="358"/>
      <c r="I32" s="425"/>
      <c r="J32" s="425"/>
      <c r="K32" s="425"/>
      <c r="L32" s="425"/>
      <c r="M32" s="425"/>
      <c r="N32" s="425"/>
      <c r="O32" s="424"/>
      <c r="P32" s="360"/>
      <c r="Q32" s="361"/>
      <c r="R32" s="362"/>
      <c r="S32" s="884">
        <f>SUM(S33+S44)</f>
        <v>10000000</v>
      </c>
      <c r="T32" s="885"/>
    </row>
    <row r="33" spans="1:23" s="331" customFormat="1" ht="12.75">
      <c r="A33" s="891" t="s">
        <v>162</v>
      </c>
      <c r="B33" s="892"/>
      <c r="C33" s="892"/>
      <c r="D33" s="892"/>
      <c r="E33" s="893"/>
      <c r="F33" s="357" t="s">
        <v>49</v>
      </c>
      <c r="G33" s="424"/>
      <c r="H33" s="424"/>
      <c r="I33" s="425"/>
      <c r="J33" s="425"/>
      <c r="K33" s="425"/>
      <c r="L33" s="425"/>
      <c r="M33" s="425"/>
      <c r="N33" s="425"/>
      <c r="O33" s="424"/>
      <c r="P33" s="360"/>
      <c r="Q33" s="361"/>
      <c r="R33" s="364"/>
      <c r="S33" s="884">
        <f>SUM(S34)</f>
        <v>5550000</v>
      </c>
      <c r="T33" s="885"/>
    </row>
    <row r="34" spans="1:23" s="331" customFormat="1" ht="12.75">
      <c r="A34" s="891" t="s">
        <v>163</v>
      </c>
      <c r="B34" s="892"/>
      <c r="C34" s="892"/>
      <c r="D34" s="892"/>
      <c r="E34" s="893"/>
      <c r="F34" s="365" t="s">
        <v>54</v>
      </c>
      <c r="G34" s="424"/>
      <c r="H34" s="424"/>
      <c r="I34" s="425"/>
      <c r="J34" s="425"/>
      <c r="K34" s="425"/>
      <c r="L34" s="425"/>
      <c r="M34" s="425"/>
      <c r="N34" s="425"/>
      <c r="O34" s="424"/>
      <c r="P34" s="360"/>
      <c r="Q34" s="361"/>
      <c r="R34" s="362"/>
      <c r="S34" s="884">
        <f>S35</f>
        <v>5550000</v>
      </c>
      <c r="T34" s="885"/>
    </row>
    <row r="35" spans="1:23" s="331" customFormat="1" ht="12.75">
      <c r="A35" s="891" t="s">
        <v>164</v>
      </c>
      <c r="B35" s="892"/>
      <c r="C35" s="892"/>
      <c r="D35" s="892"/>
      <c r="E35" s="893"/>
      <c r="F35" s="365" t="s">
        <v>165</v>
      </c>
      <c r="G35" s="424"/>
      <c r="H35" s="424"/>
      <c r="I35" s="425"/>
      <c r="J35" s="425"/>
      <c r="K35" s="425"/>
      <c r="L35" s="425"/>
      <c r="M35" s="425"/>
      <c r="N35" s="425"/>
      <c r="O35" s="424"/>
      <c r="P35" s="360"/>
      <c r="Q35" s="361"/>
      <c r="R35" s="362"/>
      <c r="S35" s="933">
        <f>SUM(S36)</f>
        <v>5550000</v>
      </c>
      <c r="T35" s="934"/>
    </row>
    <row r="36" spans="1:23" s="331" customFormat="1" ht="25.5" customHeight="1">
      <c r="A36" s="897"/>
      <c r="B36" s="898"/>
      <c r="C36" s="898"/>
      <c r="D36" s="898"/>
      <c r="E36" s="899"/>
      <c r="F36" s="1208" t="s">
        <v>227</v>
      </c>
      <c r="G36" s="1209"/>
      <c r="H36" s="1209"/>
      <c r="I36" s="1209"/>
      <c r="J36" s="1209"/>
      <c r="K36" s="1209"/>
      <c r="L36" s="1209"/>
      <c r="M36" s="1209"/>
      <c r="N36" s="1209"/>
      <c r="O36" s="1210"/>
      <c r="P36" s="361"/>
      <c r="Q36" s="362"/>
      <c r="R36" s="432"/>
      <c r="S36" s="933">
        <f>SUM(S37:T42)</f>
        <v>5550000</v>
      </c>
      <c r="T36" s="934"/>
    </row>
    <row r="37" spans="1:23" s="331" customFormat="1" ht="12.75">
      <c r="A37" s="329"/>
      <c r="B37" s="330"/>
      <c r="C37" s="330"/>
      <c r="D37" s="179"/>
      <c r="E37" s="368"/>
      <c r="F37" s="369" t="s">
        <v>228</v>
      </c>
      <c r="G37" s="424"/>
      <c r="H37" s="424"/>
      <c r="I37" s="425">
        <v>1</v>
      </c>
      <c r="J37" s="425" t="s">
        <v>57</v>
      </c>
      <c r="K37" s="425" t="s">
        <v>58</v>
      </c>
      <c r="L37" s="425">
        <v>3</v>
      </c>
      <c r="M37" s="424" t="s">
        <v>59</v>
      </c>
      <c r="N37" s="424"/>
      <c r="P37" s="360">
        <f>I37*L37</f>
        <v>3</v>
      </c>
      <c r="Q37" s="361" t="s">
        <v>60</v>
      </c>
      <c r="R37" s="434">
        <v>250000</v>
      </c>
      <c r="S37" s="933">
        <f>SUM(P37*R37)</f>
        <v>750000</v>
      </c>
      <c r="T37" s="934"/>
    </row>
    <row r="38" spans="1:23" s="331" customFormat="1" ht="12.75">
      <c r="A38" s="329"/>
      <c r="B38" s="330"/>
      <c r="C38" s="330"/>
      <c r="D38" s="179"/>
      <c r="E38" s="368"/>
      <c r="F38" s="369" t="s">
        <v>229</v>
      </c>
      <c r="G38" s="424"/>
      <c r="H38" s="424"/>
      <c r="I38" s="425">
        <v>1</v>
      </c>
      <c r="J38" s="425" t="s">
        <v>57</v>
      </c>
      <c r="K38" s="425" t="s">
        <v>58</v>
      </c>
      <c r="L38" s="425">
        <v>3</v>
      </c>
      <c r="M38" s="424" t="s">
        <v>59</v>
      </c>
      <c r="N38" s="424"/>
      <c r="P38" s="360">
        <f>I38*L38</f>
        <v>3</v>
      </c>
      <c r="Q38" s="361" t="s">
        <v>60</v>
      </c>
      <c r="R38" s="434">
        <v>200000</v>
      </c>
      <c r="S38" s="933">
        <f>SUM(P38*R38)</f>
        <v>600000</v>
      </c>
      <c r="T38" s="934"/>
      <c r="W38" s="363"/>
    </row>
    <row r="39" spans="1:23" s="331" customFormat="1" ht="12.75">
      <c r="A39" s="329"/>
      <c r="B39" s="330"/>
      <c r="C39" s="330"/>
      <c r="D39" s="179"/>
      <c r="E39" s="368"/>
      <c r="F39" s="369" t="s">
        <v>157</v>
      </c>
      <c r="G39" s="424"/>
      <c r="H39" s="424"/>
      <c r="I39" s="425">
        <v>2</v>
      </c>
      <c r="J39" s="425" t="s">
        <v>57</v>
      </c>
      <c r="K39" s="425" t="s">
        <v>58</v>
      </c>
      <c r="L39" s="425">
        <v>3</v>
      </c>
      <c r="M39" s="424" t="s">
        <v>59</v>
      </c>
      <c r="N39" s="424"/>
      <c r="P39" s="360">
        <f t="shared" ref="P39:P42" si="0">I39*L39</f>
        <v>6</v>
      </c>
      <c r="Q39" s="361" t="s">
        <v>60</v>
      </c>
      <c r="R39" s="434">
        <v>150000</v>
      </c>
      <c r="S39" s="933">
        <f t="shared" ref="S39:S42" si="1">SUM(P39*R39)</f>
        <v>900000</v>
      </c>
      <c r="T39" s="934"/>
      <c r="W39" s="363"/>
    </row>
    <row r="40" spans="1:23" s="331" customFormat="1" ht="12.75">
      <c r="A40" s="329"/>
      <c r="B40" s="330"/>
      <c r="C40" s="330"/>
      <c r="D40" s="179"/>
      <c r="E40" s="368"/>
      <c r="F40" s="369" t="s">
        <v>230</v>
      </c>
      <c r="G40" s="443"/>
      <c r="H40" s="443"/>
      <c r="I40" s="442">
        <v>4</v>
      </c>
      <c r="J40" s="442" t="s">
        <v>57</v>
      </c>
      <c r="K40" s="442" t="s">
        <v>58</v>
      </c>
      <c r="L40" s="442">
        <v>3</v>
      </c>
      <c r="M40" s="443" t="s">
        <v>59</v>
      </c>
      <c r="N40" s="443"/>
      <c r="P40" s="360">
        <f t="shared" ref="P40" si="2">I40*L40</f>
        <v>12</v>
      </c>
      <c r="Q40" s="361" t="s">
        <v>60</v>
      </c>
      <c r="R40" s="444">
        <v>100000</v>
      </c>
      <c r="S40" s="933">
        <f t="shared" ref="S40" si="3">SUM(P40*R40)</f>
        <v>1200000</v>
      </c>
      <c r="T40" s="934"/>
      <c r="W40" s="363"/>
    </row>
    <row r="41" spans="1:23" s="331" customFormat="1" ht="12.75">
      <c r="A41" s="329"/>
      <c r="B41" s="330"/>
      <c r="C41" s="330"/>
      <c r="D41" s="179"/>
      <c r="E41" s="368"/>
      <c r="F41" s="369" t="s">
        <v>158</v>
      </c>
      <c r="G41" s="424"/>
      <c r="H41" s="424"/>
      <c r="I41" s="425">
        <v>8</v>
      </c>
      <c r="J41" s="425" t="s">
        <v>57</v>
      </c>
      <c r="K41" s="425" t="s">
        <v>58</v>
      </c>
      <c r="L41" s="425">
        <v>3</v>
      </c>
      <c r="M41" s="424" t="s">
        <v>59</v>
      </c>
      <c r="N41" s="424"/>
      <c r="P41" s="360">
        <f t="shared" si="0"/>
        <v>24</v>
      </c>
      <c r="Q41" s="361" t="s">
        <v>60</v>
      </c>
      <c r="R41" s="434">
        <v>75000</v>
      </c>
      <c r="S41" s="933">
        <f t="shared" si="1"/>
        <v>1800000</v>
      </c>
      <c r="T41" s="934"/>
      <c r="W41" s="363"/>
    </row>
    <row r="42" spans="1:23" s="331" customFormat="1" ht="12.75">
      <c r="A42" s="329"/>
      <c r="B42" s="330"/>
      <c r="C42" s="330"/>
      <c r="D42" s="179"/>
      <c r="E42" s="368"/>
      <c r="F42" s="369" t="s">
        <v>233</v>
      </c>
      <c r="G42" s="424"/>
      <c r="H42" s="424"/>
      <c r="I42" s="425">
        <v>2</v>
      </c>
      <c r="J42" s="425" t="s">
        <v>57</v>
      </c>
      <c r="K42" s="425" t="s">
        <v>58</v>
      </c>
      <c r="L42" s="425">
        <v>3</v>
      </c>
      <c r="M42" s="424" t="s">
        <v>59</v>
      </c>
      <c r="N42" s="424"/>
      <c r="P42" s="360">
        <f t="shared" si="0"/>
        <v>6</v>
      </c>
      <c r="Q42" s="361" t="s">
        <v>60</v>
      </c>
      <c r="R42" s="434">
        <v>50000</v>
      </c>
      <c r="S42" s="933">
        <f t="shared" si="1"/>
        <v>300000</v>
      </c>
      <c r="T42" s="934"/>
      <c r="W42" s="363"/>
    </row>
    <row r="43" spans="1:23" s="331" customFormat="1" ht="12.75">
      <c r="A43" s="329"/>
      <c r="B43" s="330"/>
      <c r="C43" s="330"/>
      <c r="D43" s="179"/>
      <c r="E43" s="368"/>
      <c r="F43" s="369"/>
      <c r="G43" s="424"/>
      <c r="H43" s="424"/>
      <c r="I43" s="425"/>
      <c r="J43" s="425"/>
      <c r="K43" s="425"/>
      <c r="L43" s="425"/>
      <c r="M43" s="424"/>
      <c r="N43" s="424"/>
      <c r="P43" s="360"/>
      <c r="Q43" s="361"/>
      <c r="R43" s="434"/>
      <c r="S43" s="430"/>
      <c r="T43" s="431"/>
      <c r="W43" s="363"/>
    </row>
    <row r="44" spans="1:23" s="331" customFormat="1" ht="12.75">
      <c r="A44" s="891" t="s">
        <v>166</v>
      </c>
      <c r="B44" s="892"/>
      <c r="C44" s="892"/>
      <c r="D44" s="892"/>
      <c r="E44" s="893"/>
      <c r="F44" s="373" t="s">
        <v>69</v>
      </c>
      <c r="G44" s="424"/>
      <c r="H44" s="424"/>
      <c r="I44" s="425"/>
      <c r="J44" s="425"/>
      <c r="K44" s="425"/>
      <c r="L44" s="425"/>
      <c r="M44" s="424"/>
      <c r="N44" s="424"/>
      <c r="P44" s="360"/>
      <c r="Q44" s="361"/>
      <c r="R44" s="434"/>
      <c r="S44" s="933">
        <f>SUM(S45+S59+S68)</f>
        <v>4450000</v>
      </c>
      <c r="T44" s="934"/>
      <c r="W44" s="363"/>
    </row>
    <row r="45" spans="1:23" s="331" customFormat="1" ht="12.75">
      <c r="A45" s="891" t="s">
        <v>167</v>
      </c>
      <c r="B45" s="892"/>
      <c r="C45" s="892"/>
      <c r="D45" s="892"/>
      <c r="E45" s="893"/>
      <c r="F45" s="373" t="s">
        <v>169</v>
      </c>
      <c r="G45" s="424"/>
      <c r="H45" s="424"/>
      <c r="I45" s="425"/>
      <c r="J45" s="425"/>
      <c r="K45" s="425"/>
      <c r="L45" s="425"/>
      <c r="M45" s="424"/>
      <c r="N45" s="424"/>
      <c r="P45" s="360"/>
      <c r="Q45" s="361"/>
      <c r="R45" s="434"/>
      <c r="S45" s="933">
        <f>SUM(S46+S55)</f>
        <v>384000</v>
      </c>
      <c r="T45" s="934"/>
      <c r="W45" s="363"/>
    </row>
    <row r="46" spans="1:23" s="331" customFormat="1" ht="12.75">
      <c r="A46" s="891" t="s">
        <v>168</v>
      </c>
      <c r="B46" s="892"/>
      <c r="C46" s="892"/>
      <c r="D46" s="892"/>
      <c r="E46" s="893"/>
      <c r="F46" s="357" t="s">
        <v>70</v>
      </c>
      <c r="G46" s="424"/>
      <c r="H46" s="424"/>
      <c r="I46" s="425"/>
      <c r="J46" s="425"/>
      <c r="K46" s="425"/>
      <c r="L46" s="425"/>
      <c r="M46" s="425"/>
      <c r="N46" s="425"/>
      <c r="O46" s="424"/>
      <c r="P46" s="360"/>
      <c r="Q46" s="361"/>
      <c r="R46" s="362"/>
      <c r="S46" s="884">
        <f>SUM(S47:T53)</f>
        <v>348000</v>
      </c>
      <c r="T46" s="885"/>
    </row>
    <row r="47" spans="1:23" s="331" customFormat="1" ht="12.75">
      <c r="A47" s="329"/>
      <c r="B47" s="330"/>
      <c r="C47" s="330"/>
      <c r="D47" s="179"/>
      <c r="E47" s="368"/>
      <c r="F47" s="374" t="s">
        <v>73</v>
      </c>
      <c r="G47" s="424"/>
      <c r="H47" s="424"/>
      <c r="I47" s="425"/>
      <c r="J47" s="425"/>
      <c r="K47" s="425"/>
      <c r="L47" s="425"/>
      <c r="M47" s="425"/>
      <c r="N47" s="425"/>
      <c r="O47" s="424"/>
      <c r="P47" s="375">
        <v>1</v>
      </c>
      <c r="Q47" s="256" t="s">
        <v>74</v>
      </c>
      <c r="R47" s="376">
        <v>18000</v>
      </c>
      <c r="S47" s="882">
        <f t="shared" ref="S47:S53" si="4">P47*R47</f>
        <v>18000</v>
      </c>
      <c r="T47" s="883"/>
    </row>
    <row r="48" spans="1:23" s="331" customFormat="1" ht="12.75">
      <c r="A48" s="329"/>
      <c r="B48" s="330"/>
      <c r="C48" s="330"/>
      <c r="D48" s="179"/>
      <c r="E48" s="368"/>
      <c r="F48" s="374" t="s">
        <v>81</v>
      </c>
      <c r="G48" s="424"/>
      <c r="H48" s="424"/>
      <c r="I48" s="425"/>
      <c r="J48" s="425"/>
      <c r="K48" s="425"/>
      <c r="L48" s="425"/>
      <c r="M48" s="425"/>
      <c r="N48" s="425"/>
      <c r="O48" s="424"/>
      <c r="P48" s="375">
        <v>1</v>
      </c>
      <c r="Q48" s="256" t="s">
        <v>74</v>
      </c>
      <c r="R48" s="376">
        <v>13000</v>
      </c>
      <c r="S48" s="886">
        <f>SUM(P48*R48)</f>
        <v>13000</v>
      </c>
      <c r="T48" s="887"/>
    </row>
    <row r="49" spans="1:24" s="331" customFormat="1" ht="12.75">
      <c r="A49" s="329"/>
      <c r="B49" s="330"/>
      <c r="C49" s="330"/>
      <c r="D49" s="179"/>
      <c r="E49" s="368"/>
      <c r="F49" s="374" t="s">
        <v>134</v>
      </c>
      <c r="G49" s="424"/>
      <c r="H49" s="424"/>
      <c r="I49" s="425"/>
      <c r="J49" s="425"/>
      <c r="K49" s="425"/>
      <c r="L49" s="425"/>
      <c r="M49" s="425"/>
      <c r="N49" s="425"/>
      <c r="O49" s="424"/>
      <c r="P49" s="375">
        <v>2</v>
      </c>
      <c r="Q49" s="256" t="s">
        <v>72</v>
      </c>
      <c r="R49" s="376">
        <v>23600</v>
      </c>
      <c r="S49" s="882">
        <f t="shared" si="4"/>
        <v>47200</v>
      </c>
      <c r="T49" s="883"/>
    </row>
    <row r="50" spans="1:24" s="331" customFormat="1" ht="12.75">
      <c r="A50" s="329"/>
      <c r="B50" s="330"/>
      <c r="C50" s="330"/>
      <c r="D50" s="179"/>
      <c r="E50" s="368"/>
      <c r="F50" s="374" t="s">
        <v>135</v>
      </c>
      <c r="G50" s="424"/>
      <c r="H50" s="424"/>
      <c r="I50" s="425"/>
      <c r="J50" s="425"/>
      <c r="K50" s="425"/>
      <c r="L50" s="425"/>
      <c r="M50" s="425"/>
      <c r="N50" s="425"/>
      <c r="O50" s="424"/>
      <c r="P50" s="375">
        <v>18</v>
      </c>
      <c r="Q50" s="256" t="s">
        <v>72</v>
      </c>
      <c r="R50" s="376">
        <v>700</v>
      </c>
      <c r="S50" s="882">
        <f t="shared" si="4"/>
        <v>12600</v>
      </c>
      <c r="T50" s="883"/>
    </row>
    <row r="51" spans="1:24" s="331" customFormat="1" ht="12.75">
      <c r="A51" s="329"/>
      <c r="B51" s="330"/>
      <c r="C51" s="330"/>
      <c r="D51" s="179"/>
      <c r="E51" s="368"/>
      <c r="F51" s="374" t="s">
        <v>75</v>
      </c>
      <c r="G51" s="424"/>
      <c r="H51" s="424"/>
      <c r="I51" s="425"/>
      <c r="J51" s="425"/>
      <c r="K51" s="425"/>
      <c r="L51" s="425"/>
      <c r="M51" s="425"/>
      <c r="N51" s="425"/>
      <c r="O51" s="424"/>
      <c r="P51" s="375">
        <v>2</v>
      </c>
      <c r="Q51" s="256" t="s">
        <v>76</v>
      </c>
      <c r="R51" s="376">
        <v>57000</v>
      </c>
      <c r="S51" s="882">
        <f t="shared" si="4"/>
        <v>114000</v>
      </c>
      <c r="T51" s="883"/>
    </row>
    <row r="52" spans="1:24" s="331" customFormat="1" ht="12.75">
      <c r="A52" s="329"/>
      <c r="B52" s="330"/>
      <c r="C52" s="330"/>
      <c r="D52" s="179"/>
      <c r="E52" s="368"/>
      <c r="F52" s="374" t="s">
        <v>77</v>
      </c>
      <c r="G52" s="424"/>
      <c r="H52" s="424"/>
      <c r="I52" s="425"/>
      <c r="J52" s="425"/>
      <c r="K52" s="425"/>
      <c r="L52" s="425"/>
      <c r="M52" s="425"/>
      <c r="N52" s="425"/>
      <c r="O52" s="424"/>
      <c r="P52" s="375">
        <v>2</v>
      </c>
      <c r="Q52" s="256" t="s">
        <v>78</v>
      </c>
      <c r="R52" s="376">
        <v>36000</v>
      </c>
      <c r="S52" s="882">
        <f t="shared" si="4"/>
        <v>72000</v>
      </c>
      <c r="T52" s="883"/>
    </row>
    <row r="53" spans="1:24" s="331" customFormat="1" ht="12.75">
      <c r="A53" s="329"/>
      <c r="B53" s="330"/>
      <c r="C53" s="330"/>
      <c r="D53" s="179"/>
      <c r="E53" s="368"/>
      <c r="F53" s="374" t="s">
        <v>136</v>
      </c>
      <c r="G53" s="424"/>
      <c r="H53" s="424"/>
      <c r="I53" s="425"/>
      <c r="J53" s="425"/>
      <c r="K53" s="425"/>
      <c r="L53" s="425"/>
      <c r="M53" s="425"/>
      <c r="N53" s="425"/>
      <c r="O53" s="424"/>
      <c r="P53" s="375">
        <v>4</v>
      </c>
      <c r="Q53" s="256" t="s">
        <v>72</v>
      </c>
      <c r="R53" s="376">
        <v>17800</v>
      </c>
      <c r="S53" s="886">
        <f t="shared" si="4"/>
        <v>71200</v>
      </c>
      <c r="T53" s="887"/>
      <c r="V53" s="331">
        <v>16</v>
      </c>
    </row>
    <row r="54" spans="1:24" s="331" customFormat="1" ht="12.75">
      <c r="A54" s="329"/>
      <c r="B54" s="330"/>
      <c r="C54" s="330"/>
      <c r="D54" s="179"/>
      <c r="E54" s="330"/>
      <c r="F54" s="377"/>
      <c r="G54" s="424"/>
      <c r="H54" s="424"/>
      <c r="I54" s="425"/>
      <c r="J54" s="425"/>
      <c r="K54" s="425"/>
      <c r="L54" s="425"/>
      <c r="M54" s="425" t="s">
        <v>83</v>
      </c>
      <c r="N54" s="425"/>
      <c r="O54" s="424"/>
      <c r="P54" s="255"/>
      <c r="Q54" s="256"/>
      <c r="R54" s="376"/>
      <c r="S54" s="435"/>
      <c r="T54" s="436"/>
      <c r="V54" s="331" t="e">
        <f>SUM(V53*#REF!)</f>
        <v>#REF!</v>
      </c>
      <c r="X54" s="331">
        <v>250</v>
      </c>
    </row>
    <row r="55" spans="1:24" s="331" customFormat="1" ht="12.75">
      <c r="A55" s="888" t="s">
        <v>175</v>
      </c>
      <c r="B55" s="889"/>
      <c r="C55" s="889"/>
      <c r="D55" s="889"/>
      <c r="E55" s="890"/>
      <c r="F55" s="263" t="s">
        <v>91</v>
      </c>
      <c r="G55" s="424"/>
      <c r="H55" s="424"/>
      <c r="I55" s="425"/>
      <c r="J55" s="425"/>
      <c r="K55" s="425"/>
      <c r="L55" s="425"/>
      <c r="M55" s="425"/>
      <c r="N55" s="425"/>
      <c r="O55" s="424"/>
      <c r="P55" s="255"/>
      <c r="Q55" s="256"/>
      <c r="R55" s="376"/>
      <c r="S55" s="933">
        <f>SUM(S57:T57)</f>
        <v>36000</v>
      </c>
      <c r="T55" s="934"/>
      <c r="X55" s="331" t="e">
        <f>SUM(#REF!/X54)</f>
        <v>#REF!</v>
      </c>
    </row>
    <row r="56" spans="1:24" s="331" customFormat="1" ht="12.75">
      <c r="A56" s="888" t="s">
        <v>176</v>
      </c>
      <c r="B56" s="889"/>
      <c r="C56" s="889"/>
      <c r="D56" s="889"/>
      <c r="E56" s="890"/>
      <c r="F56" s="265" t="s">
        <v>93</v>
      </c>
      <c r="G56" s="424"/>
      <c r="H56" s="424"/>
      <c r="I56" s="425"/>
      <c r="J56" s="425"/>
      <c r="K56" s="425"/>
      <c r="L56" s="425"/>
      <c r="M56" s="425"/>
      <c r="N56" s="425"/>
      <c r="O56" s="424"/>
      <c r="P56" s="255"/>
      <c r="Q56" s="256"/>
      <c r="R56" s="376"/>
      <c r="S56" s="886"/>
      <c r="T56" s="887"/>
    </row>
    <row r="57" spans="1:24" s="331" customFormat="1" ht="12.75">
      <c r="A57" s="329"/>
      <c r="B57" s="330"/>
      <c r="C57" s="330"/>
      <c r="D57" s="179"/>
      <c r="E57" s="330"/>
      <c r="F57" s="265" t="s">
        <v>94</v>
      </c>
      <c r="G57" s="424"/>
      <c r="H57" s="424"/>
      <c r="I57" s="425"/>
      <c r="J57" s="425"/>
      <c r="K57" s="425"/>
      <c r="L57" s="425"/>
      <c r="M57" s="425"/>
      <c r="N57" s="425"/>
      <c r="O57" s="424"/>
      <c r="P57" s="404">
        <v>144</v>
      </c>
      <c r="Q57" s="261" t="s">
        <v>95</v>
      </c>
      <c r="R57" s="266">
        <v>250</v>
      </c>
      <c r="S57" s="854">
        <f>R57*P57</f>
        <v>36000</v>
      </c>
      <c r="T57" s="855"/>
    </row>
    <row r="58" spans="1:24" s="331" customFormat="1" ht="12.75">
      <c r="A58" s="329"/>
      <c r="B58" s="330"/>
      <c r="C58" s="330"/>
      <c r="D58" s="179"/>
      <c r="E58" s="330"/>
      <c r="F58" s="377"/>
      <c r="G58" s="424"/>
      <c r="H58" s="424"/>
      <c r="I58" s="425"/>
      <c r="J58" s="425"/>
      <c r="K58" s="425"/>
      <c r="L58" s="425"/>
      <c r="M58" s="425"/>
      <c r="N58" s="425"/>
      <c r="O58" s="424"/>
      <c r="P58" s="255" t="s">
        <v>83</v>
      </c>
      <c r="Q58" s="256"/>
      <c r="R58" s="376"/>
      <c r="S58" s="435"/>
      <c r="T58" s="436"/>
    </row>
    <row r="59" spans="1:24" s="331" customFormat="1" ht="12.75">
      <c r="A59" s="888" t="s">
        <v>170</v>
      </c>
      <c r="B59" s="889"/>
      <c r="C59" s="889"/>
      <c r="D59" s="889"/>
      <c r="E59" s="890"/>
      <c r="F59" s="357" t="s">
        <v>85</v>
      </c>
      <c r="G59" s="424"/>
      <c r="H59" s="424"/>
      <c r="I59" s="425"/>
      <c r="J59" s="425"/>
      <c r="K59" s="425"/>
      <c r="L59" s="425"/>
      <c r="M59" s="425"/>
      <c r="N59" s="425"/>
      <c r="O59" s="424"/>
      <c r="P59" s="255"/>
      <c r="Q59" s="256"/>
      <c r="R59" s="376"/>
      <c r="S59" s="931">
        <f>SUM(S61:T63)</f>
        <v>3400000</v>
      </c>
      <c r="T59" s="932"/>
    </row>
    <row r="60" spans="1:24" s="331" customFormat="1" ht="12.75">
      <c r="A60" s="888" t="s">
        <v>174</v>
      </c>
      <c r="B60" s="889"/>
      <c r="C60" s="889"/>
      <c r="D60" s="889"/>
      <c r="E60" s="890"/>
      <c r="F60" s="260" t="s">
        <v>86</v>
      </c>
      <c r="G60" s="424"/>
      <c r="H60" s="424"/>
      <c r="I60" s="425"/>
      <c r="J60" s="425"/>
      <c r="K60" s="425"/>
      <c r="L60" s="425"/>
      <c r="M60" s="425"/>
      <c r="N60" s="425"/>
      <c r="O60" s="424"/>
      <c r="P60" s="255"/>
      <c r="Q60" s="256"/>
      <c r="R60" s="376"/>
      <c r="S60" s="435" t="s">
        <v>83</v>
      </c>
      <c r="T60" s="436"/>
    </row>
    <row r="61" spans="1:24" s="331" customFormat="1" ht="12.75">
      <c r="A61" s="329"/>
      <c r="B61" s="330"/>
      <c r="C61" s="330"/>
      <c r="D61" s="179"/>
      <c r="E61" s="330"/>
      <c r="F61" s="260" t="s">
        <v>144</v>
      </c>
      <c r="G61" s="424"/>
      <c r="H61" s="424"/>
      <c r="I61" s="425">
        <v>2</v>
      </c>
      <c r="J61" s="380" t="s">
        <v>57</v>
      </c>
      <c r="K61" s="425" t="s">
        <v>58</v>
      </c>
      <c r="L61" s="380">
        <v>1</v>
      </c>
      <c r="M61" s="425" t="s">
        <v>100</v>
      </c>
      <c r="N61" s="425"/>
      <c r="O61" s="424"/>
      <c r="P61" s="261">
        <f>SUM(I61*L61)</f>
        <v>2</v>
      </c>
      <c r="Q61" s="261" t="s">
        <v>89</v>
      </c>
      <c r="R61" s="376">
        <v>75000</v>
      </c>
      <c r="S61" s="854">
        <f>R61*P61</f>
        <v>150000</v>
      </c>
      <c r="T61" s="855"/>
    </row>
    <row r="62" spans="1:24" s="331" customFormat="1" ht="12.75">
      <c r="A62" s="329"/>
      <c r="B62" s="330"/>
      <c r="C62" s="330"/>
      <c r="D62" s="179"/>
      <c r="E62" s="330"/>
      <c r="F62" s="377" t="s">
        <v>232</v>
      </c>
      <c r="G62" s="443"/>
      <c r="H62" s="443"/>
      <c r="I62" s="442"/>
      <c r="J62" s="380"/>
      <c r="K62" s="442"/>
      <c r="L62" s="380"/>
      <c r="M62" s="442"/>
      <c r="N62" s="442"/>
      <c r="O62" s="443"/>
      <c r="P62" s="267"/>
      <c r="Q62" s="267"/>
      <c r="R62" s="376"/>
      <c r="S62" s="440"/>
      <c r="T62" s="441"/>
    </row>
    <row r="63" spans="1:24" s="331" customFormat="1" ht="12.75">
      <c r="A63" s="888" t="s">
        <v>234</v>
      </c>
      <c r="B63" s="889"/>
      <c r="C63" s="889"/>
      <c r="D63" s="889"/>
      <c r="E63" s="890"/>
      <c r="F63" s="377" t="s">
        <v>232</v>
      </c>
      <c r="G63" s="424"/>
      <c r="H63" s="424"/>
      <c r="I63" s="425"/>
      <c r="J63" s="425"/>
      <c r="K63" s="425"/>
      <c r="L63" s="425"/>
      <c r="M63" s="425"/>
      <c r="N63" s="425"/>
      <c r="O63" s="424"/>
      <c r="P63" s="256">
        <v>1</v>
      </c>
      <c r="Q63" s="256" t="s">
        <v>124</v>
      </c>
      <c r="R63" s="376">
        <v>3250000</v>
      </c>
      <c r="S63" s="854">
        <f>R63*P63</f>
        <v>3250000</v>
      </c>
      <c r="T63" s="855"/>
    </row>
    <row r="64" spans="1:24" s="331" customFormat="1" ht="12.75">
      <c r="A64" s="487"/>
      <c r="B64" s="488"/>
      <c r="C64" s="488"/>
      <c r="D64" s="488"/>
      <c r="E64" s="489"/>
      <c r="F64" s="377"/>
      <c r="G64" s="485"/>
      <c r="H64" s="485"/>
      <c r="I64" s="486"/>
      <c r="J64" s="486"/>
      <c r="K64" s="486"/>
      <c r="L64" s="486"/>
      <c r="M64" s="486"/>
      <c r="N64" s="486"/>
      <c r="O64" s="485"/>
      <c r="P64" s="256"/>
      <c r="Q64" s="256"/>
      <c r="R64" s="376"/>
      <c r="S64" s="483"/>
      <c r="T64" s="484"/>
    </row>
    <row r="65" spans="1:23" s="331" customFormat="1" ht="15" customHeight="1">
      <c r="A65" s="720"/>
      <c r="B65" s="721"/>
      <c r="C65" s="721"/>
      <c r="D65" s="721"/>
      <c r="E65" s="722"/>
      <c r="F65" s="953" t="s">
        <v>260</v>
      </c>
      <c r="G65" s="954"/>
      <c r="H65" s="954"/>
      <c r="I65" s="954"/>
      <c r="J65" s="954"/>
      <c r="K65" s="954"/>
      <c r="L65" s="954"/>
      <c r="M65" s="954"/>
      <c r="N65" s="954"/>
      <c r="O65" s="1196"/>
      <c r="P65" s="1198" t="s">
        <v>256</v>
      </c>
      <c r="Q65" s="1199"/>
      <c r="R65" s="1202" t="s">
        <v>257</v>
      </c>
      <c r="S65" s="1204" t="s">
        <v>264</v>
      </c>
      <c r="T65" s="1205"/>
    </row>
    <row r="66" spans="1:23" s="331" customFormat="1" ht="15.75" customHeight="1" thickBot="1">
      <c r="A66" s="723"/>
      <c r="B66" s="724"/>
      <c r="C66" s="724"/>
      <c r="D66" s="724"/>
      <c r="E66" s="725"/>
      <c r="F66" s="955"/>
      <c r="G66" s="956"/>
      <c r="H66" s="956"/>
      <c r="I66" s="956"/>
      <c r="J66" s="956"/>
      <c r="K66" s="956"/>
      <c r="L66" s="956"/>
      <c r="M66" s="956"/>
      <c r="N66" s="956"/>
      <c r="O66" s="1197"/>
      <c r="P66" s="1200"/>
      <c r="Q66" s="1201"/>
      <c r="R66" s="1203"/>
      <c r="S66" s="1206"/>
      <c r="T66" s="1207"/>
    </row>
    <row r="67" spans="1:23" s="331" customFormat="1" ht="12.75">
      <c r="A67" s="894" t="s">
        <v>177</v>
      </c>
      <c r="B67" s="895"/>
      <c r="C67" s="895"/>
      <c r="D67" s="895"/>
      <c r="E67" s="896"/>
      <c r="F67" s="726" t="s">
        <v>96</v>
      </c>
      <c r="G67" s="552"/>
      <c r="H67" s="552"/>
      <c r="I67" s="553"/>
      <c r="J67" s="553"/>
      <c r="K67" s="553"/>
      <c r="L67" s="553"/>
      <c r="M67" s="553"/>
      <c r="N67" s="553"/>
      <c r="O67" s="552"/>
      <c r="P67" s="508"/>
      <c r="Q67" s="509"/>
      <c r="R67" s="554"/>
      <c r="S67" s="1194"/>
      <c r="T67" s="1195"/>
    </row>
    <row r="68" spans="1:23" s="331" customFormat="1" ht="12.75">
      <c r="A68" s="888" t="s">
        <v>178</v>
      </c>
      <c r="B68" s="889"/>
      <c r="C68" s="889"/>
      <c r="D68" s="889"/>
      <c r="E68" s="890"/>
      <c r="F68" s="265" t="s">
        <v>97</v>
      </c>
      <c r="G68" s="424"/>
      <c r="H68" s="424"/>
      <c r="I68" s="425"/>
      <c r="J68" s="425"/>
      <c r="K68" s="425"/>
      <c r="L68" s="425"/>
      <c r="M68" s="425"/>
      <c r="N68" s="425"/>
      <c r="O68" s="424"/>
      <c r="P68" s="255"/>
      <c r="Q68" s="256"/>
      <c r="R68" s="376"/>
      <c r="S68" s="933">
        <f>S69</f>
        <v>666000</v>
      </c>
      <c r="T68" s="934"/>
    </row>
    <row r="69" spans="1:23" s="331" customFormat="1" ht="28.5" customHeight="1">
      <c r="A69" s="329"/>
      <c r="B69" s="330"/>
      <c r="C69" s="330"/>
      <c r="D69" s="179"/>
      <c r="E69" s="330"/>
      <c r="F69" s="1191" t="s">
        <v>231</v>
      </c>
      <c r="G69" s="1192"/>
      <c r="H69" s="1192"/>
      <c r="I69" s="1192"/>
      <c r="J69" s="1192"/>
      <c r="K69" s="1192"/>
      <c r="L69" s="1192"/>
      <c r="M69" s="1192"/>
      <c r="N69" s="1192"/>
      <c r="O69" s="1193"/>
      <c r="P69" s="255"/>
      <c r="Q69" s="256"/>
      <c r="R69" s="376"/>
      <c r="S69" s="886">
        <f>SUM(S70:T71)</f>
        <v>666000</v>
      </c>
      <c r="T69" s="887"/>
    </row>
    <row r="70" spans="1:23" s="331" customFormat="1" ht="12.75">
      <c r="A70" s="329"/>
      <c r="B70" s="330"/>
      <c r="C70" s="330"/>
      <c r="D70" s="179"/>
      <c r="E70" s="330"/>
      <c r="F70" s="265" t="s">
        <v>99</v>
      </c>
      <c r="G70" s="424"/>
      <c r="H70" s="424"/>
      <c r="I70" s="425">
        <v>18</v>
      </c>
      <c r="J70" s="425" t="s">
        <v>57</v>
      </c>
      <c r="K70" s="425" t="s">
        <v>58</v>
      </c>
      <c r="L70" s="425">
        <v>1</v>
      </c>
      <c r="M70" s="425" t="s">
        <v>100</v>
      </c>
      <c r="N70" s="425"/>
      <c r="O70" s="424"/>
      <c r="P70" s="255">
        <f>I70*L70</f>
        <v>18</v>
      </c>
      <c r="Q70" s="256" t="s">
        <v>74</v>
      </c>
      <c r="R70" s="376">
        <v>27000</v>
      </c>
      <c r="S70" s="854">
        <f>R70*P70</f>
        <v>486000</v>
      </c>
      <c r="T70" s="855"/>
      <c r="W70" s="331" t="s">
        <v>83</v>
      </c>
    </row>
    <row r="71" spans="1:23" s="331" customFormat="1" ht="12.75">
      <c r="A71" s="329"/>
      <c r="B71" s="330"/>
      <c r="C71" s="330"/>
      <c r="D71" s="179"/>
      <c r="E71" s="330"/>
      <c r="F71" s="265" t="s">
        <v>101</v>
      </c>
      <c r="G71" s="424"/>
      <c r="H71" s="424"/>
      <c r="I71" s="425">
        <v>18</v>
      </c>
      <c r="J71" s="425" t="s">
        <v>57</v>
      </c>
      <c r="K71" s="425" t="s">
        <v>58</v>
      </c>
      <c r="L71" s="425">
        <v>1</v>
      </c>
      <c r="M71" s="425" t="s">
        <v>100</v>
      </c>
      <c r="N71" s="425"/>
      <c r="O71" s="424"/>
      <c r="P71" s="255">
        <f>I71*L71</f>
        <v>18</v>
      </c>
      <c r="Q71" s="256" t="s">
        <v>74</v>
      </c>
      <c r="R71" s="376">
        <v>10000</v>
      </c>
      <c r="S71" s="854">
        <f>R71*P71</f>
        <v>180000</v>
      </c>
      <c r="T71" s="855"/>
    </row>
    <row r="72" spans="1:23" s="331" customFormat="1" ht="12.75">
      <c r="A72" s="381"/>
      <c r="B72" s="382"/>
      <c r="C72" s="382"/>
      <c r="D72" s="382"/>
      <c r="E72" s="383"/>
      <c r="F72" s="384"/>
      <c r="G72" s="385"/>
      <c r="H72" s="385"/>
      <c r="I72" s="439"/>
      <c r="J72" s="439"/>
      <c r="K72" s="439"/>
      <c r="L72" s="439"/>
      <c r="M72" s="439"/>
      <c r="N72" s="439"/>
      <c r="O72" s="387"/>
      <c r="P72" s="437"/>
      <c r="Q72" s="389"/>
      <c r="R72" s="390"/>
      <c r="S72" s="947"/>
      <c r="T72" s="948"/>
    </row>
    <row r="73" spans="1:23" s="331" customFormat="1" ht="12.75">
      <c r="A73" s="949" t="s">
        <v>102</v>
      </c>
      <c r="B73" s="950"/>
      <c r="C73" s="950"/>
      <c r="D73" s="950"/>
      <c r="E73" s="950"/>
      <c r="F73" s="950"/>
      <c r="G73" s="950"/>
      <c r="H73" s="950"/>
      <c r="I73" s="950"/>
      <c r="J73" s="950"/>
      <c r="K73" s="950"/>
      <c r="L73" s="950"/>
      <c r="M73" s="950"/>
      <c r="N73" s="950"/>
      <c r="O73" s="950"/>
      <c r="P73" s="950"/>
      <c r="Q73" s="950"/>
      <c r="R73" s="950"/>
      <c r="S73" s="951">
        <f>S32</f>
        <v>10000000</v>
      </c>
      <c r="T73" s="952"/>
      <c r="W73" s="391">
        <f>25000000-S73</f>
        <v>15000000</v>
      </c>
    </row>
    <row r="74" spans="1:23" s="331" customFormat="1" ht="12.75">
      <c r="A74" s="392"/>
      <c r="B74" s="393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  <c r="S74" s="394"/>
      <c r="T74" s="395"/>
      <c r="W74" s="391"/>
    </row>
    <row r="75" spans="1:23" s="328" customFormat="1" ht="12.75">
      <c r="A75" s="396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898" t="s">
        <v>145</v>
      </c>
      <c r="Q75" s="898"/>
      <c r="R75" s="898"/>
      <c r="S75" s="898"/>
      <c r="T75" s="942"/>
    </row>
    <row r="76" spans="1:23" s="328" customFormat="1" ht="12.75">
      <c r="A76" s="396"/>
      <c r="B76" s="173"/>
      <c r="C76" s="173"/>
      <c r="D76" s="173"/>
      <c r="E76" s="173"/>
      <c r="F76" s="173"/>
      <c r="G76" s="173"/>
      <c r="H76" s="397"/>
      <c r="I76" s="173"/>
      <c r="J76" s="173"/>
      <c r="K76" s="173"/>
      <c r="L76" s="173"/>
      <c r="M76" s="173"/>
      <c r="N76" s="173"/>
      <c r="O76" s="173"/>
      <c r="P76" s="943" t="s">
        <v>104</v>
      </c>
      <c r="Q76" s="943"/>
      <c r="R76" s="943"/>
      <c r="S76" s="943"/>
      <c r="T76" s="944"/>
    </row>
    <row r="77" spans="1:23" s="328" customFormat="1" ht="12.75">
      <c r="A77" s="396"/>
      <c r="B77" s="173"/>
      <c r="C77" s="173"/>
      <c r="D77" s="173"/>
      <c r="E77" s="173"/>
      <c r="F77" s="173"/>
      <c r="G77" s="173"/>
      <c r="H77" s="397"/>
      <c r="I77" s="173"/>
      <c r="J77" s="173"/>
      <c r="K77" s="173"/>
      <c r="L77" s="173"/>
      <c r="M77" s="173"/>
      <c r="N77" s="173"/>
      <c r="O77" s="173"/>
      <c r="P77" s="438"/>
      <c r="Q77" s="173"/>
      <c r="R77" s="15"/>
      <c r="S77" s="173"/>
      <c r="T77" s="339"/>
    </row>
    <row r="78" spans="1:23" s="328" customFormat="1" ht="12.75">
      <c r="A78" s="396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438"/>
      <c r="Q78" s="173"/>
      <c r="R78" s="15"/>
      <c r="S78" s="173"/>
      <c r="T78" s="339"/>
    </row>
    <row r="79" spans="1:23" s="328" customFormat="1" ht="12.75">
      <c r="A79" s="396"/>
      <c r="B79" s="173"/>
      <c r="C79" s="173"/>
      <c r="D79" s="173"/>
      <c r="E79" s="173"/>
      <c r="F79" s="173"/>
      <c r="G79" s="173"/>
      <c r="H79" s="397"/>
      <c r="I79" s="173"/>
      <c r="J79" s="173"/>
      <c r="K79" s="173"/>
      <c r="L79" s="173"/>
      <c r="M79" s="173"/>
      <c r="N79" s="173"/>
      <c r="O79" s="173"/>
      <c r="P79" s="438"/>
      <c r="Q79" s="173"/>
      <c r="R79" s="15"/>
      <c r="S79" s="173"/>
      <c r="T79" s="339"/>
    </row>
    <row r="80" spans="1:23" s="328" customFormat="1" ht="12.75">
      <c r="A80" s="396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945" t="s">
        <v>105</v>
      </c>
      <c r="Q80" s="945"/>
      <c r="R80" s="945"/>
      <c r="S80" s="945"/>
      <c r="T80" s="946"/>
    </row>
    <row r="81" spans="1:20" s="328" customFormat="1" ht="12.75">
      <c r="A81" s="396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940" t="s">
        <v>106</v>
      </c>
      <c r="Q81" s="940"/>
      <c r="R81" s="940"/>
      <c r="S81" s="940"/>
      <c r="T81" s="941"/>
    </row>
    <row r="82" spans="1:20" s="328" customFormat="1" ht="12.75">
      <c r="A82" s="398" t="s">
        <v>107</v>
      </c>
      <c r="B82" s="399"/>
      <c r="C82" s="399"/>
      <c r="D82" s="399"/>
      <c r="E82" s="399"/>
      <c r="F82" s="399"/>
      <c r="G82" s="426" t="s">
        <v>7</v>
      </c>
      <c r="H82" s="399"/>
      <c r="I82" s="399"/>
      <c r="J82" s="399"/>
      <c r="K82" s="399"/>
      <c r="L82" s="399"/>
      <c r="M82" s="399"/>
      <c r="N82" s="399"/>
      <c r="O82" s="399"/>
      <c r="P82" s="428"/>
      <c r="Q82" s="399"/>
      <c r="R82" s="402"/>
      <c r="S82" s="399"/>
      <c r="T82" s="403"/>
    </row>
    <row r="83" spans="1:20" s="328" customFormat="1" ht="12.75">
      <c r="A83" s="398" t="s">
        <v>108</v>
      </c>
      <c r="B83" s="399"/>
      <c r="C83" s="399"/>
      <c r="D83" s="399"/>
      <c r="E83" s="399"/>
      <c r="F83" s="399"/>
      <c r="G83" s="426" t="s">
        <v>7</v>
      </c>
      <c r="H83" s="399"/>
      <c r="I83" s="399"/>
      <c r="J83" s="399"/>
      <c r="K83" s="399"/>
      <c r="L83" s="399"/>
      <c r="M83" s="399"/>
      <c r="N83" s="399"/>
      <c r="O83" s="399"/>
      <c r="P83" s="428"/>
      <c r="Q83" s="399"/>
      <c r="R83" s="402"/>
      <c r="S83" s="399"/>
      <c r="T83" s="403"/>
    </row>
    <row r="84" spans="1:20" s="328" customFormat="1" ht="12.75">
      <c r="A84" s="398" t="s">
        <v>109</v>
      </c>
      <c r="B84" s="399"/>
      <c r="C84" s="399"/>
      <c r="D84" s="399"/>
      <c r="E84" s="399"/>
      <c r="F84" s="399"/>
      <c r="G84" s="426" t="s">
        <v>7</v>
      </c>
      <c r="H84" s="399"/>
      <c r="I84" s="399"/>
      <c r="J84" s="399"/>
      <c r="K84" s="399"/>
      <c r="L84" s="399"/>
      <c r="M84" s="399"/>
      <c r="N84" s="399"/>
      <c r="O84" s="399"/>
      <c r="P84" s="428"/>
      <c r="Q84" s="399"/>
      <c r="R84" s="402"/>
      <c r="S84" s="399"/>
      <c r="T84" s="403"/>
    </row>
    <row r="85" spans="1:20" s="166" customFormat="1">
      <c r="A85" s="296">
        <v>1</v>
      </c>
      <c r="B85" s="297"/>
      <c r="C85" s="225"/>
      <c r="D85" s="297"/>
      <c r="E85" s="225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419"/>
      <c r="Q85" s="297"/>
      <c r="R85" s="298"/>
      <c r="S85" s="297"/>
      <c r="T85" s="289"/>
    </row>
    <row r="86" spans="1:20" s="166" customFormat="1">
      <c r="A86" s="299">
        <v>2</v>
      </c>
      <c r="B86" s="297"/>
      <c r="C86" s="225"/>
      <c r="D86" s="297"/>
      <c r="E86" s="225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419"/>
      <c r="Q86" s="297"/>
      <c r="R86" s="298"/>
      <c r="S86" s="297"/>
      <c r="T86" s="289"/>
    </row>
    <row r="87" spans="1:20" s="166" customFormat="1">
      <c r="A87" s="300"/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421"/>
      <c r="Q87" s="301"/>
      <c r="R87" s="302"/>
      <c r="S87" s="301"/>
      <c r="T87" s="303"/>
    </row>
    <row r="88" spans="1:20" s="166" customFormat="1">
      <c r="A88" s="880" t="s">
        <v>110</v>
      </c>
      <c r="B88" s="881"/>
      <c r="C88" s="881"/>
      <c r="D88" s="881"/>
      <c r="E88" s="881"/>
      <c r="F88" s="881"/>
      <c r="G88" s="881"/>
      <c r="H88" s="881"/>
      <c r="I88" s="881"/>
      <c r="J88" s="881"/>
      <c r="K88" s="881"/>
      <c r="L88" s="881"/>
      <c r="M88" s="881"/>
      <c r="N88" s="881"/>
      <c r="O88" s="881"/>
      <c r="P88" s="881"/>
      <c r="Q88" s="881"/>
      <c r="R88" s="881"/>
      <c r="S88" s="881"/>
      <c r="T88" s="289"/>
    </row>
    <row r="89" spans="1:20" s="166" customFormat="1">
      <c r="A89" s="867" t="s">
        <v>111</v>
      </c>
      <c r="B89" s="868"/>
      <c r="C89" s="869" t="s">
        <v>112</v>
      </c>
      <c r="D89" s="869"/>
      <c r="E89" s="869"/>
      <c r="F89" s="869"/>
      <c r="G89" s="869"/>
      <c r="H89" s="868"/>
      <c r="I89" s="870" t="s">
        <v>113</v>
      </c>
      <c r="J89" s="869"/>
      <c r="K89" s="869"/>
      <c r="L89" s="869"/>
      <c r="M89" s="869"/>
      <c r="N89" s="869"/>
      <c r="O89" s="868"/>
      <c r="P89" s="870" t="s">
        <v>114</v>
      </c>
      <c r="Q89" s="868"/>
      <c r="R89" s="871" t="s">
        <v>115</v>
      </c>
      <c r="S89" s="870"/>
      <c r="T89" s="295"/>
    </row>
    <row r="90" spans="1:20" s="166" customFormat="1">
      <c r="A90" s="422">
        <v>1</v>
      </c>
      <c r="B90" s="305"/>
      <c r="C90" s="423"/>
      <c r="D90" s="423"/>
      <c r="E90" s="307"/>
      <c r="F90" s="307"/>
      <c r="G90" s="307"/>
      <c r="H90" s="308"/>
      <c r="I90" s="307"/>
      <c r="J90" s="307"/>
      <c r="K90" s="307"/>
      <c r="L90" s="307"/>
      <c r="M90" s="307"/>
      <c r="N90" s="307"/>
      <c r="O90" s="308"/>
      <c r="P90" s="309"/>
      <c r="Q90" s="308"/>
      <c r="R90" s="310"/>
      <c r="S90" s="285"/>
      <c r="T90" s="289"/>
    </row>
    <row r="91" spans="1:20" s="166" customFormat="1">
      <c r="A91" s="311">
        <v>2</v>
      </c>
      <c r="B91" s="312"/>
      <c r="C91" s="420"/>
      <c r="D91" s="420"/>
      <c r="E91" s="285"/>
      <c r="F91" s="285"/>
      <c r="G91" s="285"/>
      <c r="H91" s="313"/>
      <c r="I91" s="285"/>
      <c r="J91" s="285"/>
      <c r="K91" s="285"/>
      <c r="L91" s="285"/>
      <c r="M91" s="285"/>
      <c r="N91" s="285"/>
      <c r="O91" s="313"/>
      <c r="P91" s="314"/>
      <c r="Q91" s="313"/>
      <c r="R91" s="310"/>
      <c r="S91" s="285"/>
      <c r="T91" s="289"/>
    </row>
    <row r="92" spans="1:20" s="166" customFormat="1">
      <c r="A92" s="311">
        <v>3</v>
      </c>
      <c r="B92" s="312"/>
      <c r="C92" s="420"/>
      <c r="D92" s="420"/>
      <c r="E92" s="285"/>
      <c r="F92" s="285"/>
      <c r="G92" s="285"/>
      <c r="H92" s="313"/>
      <c r="I92" s="285"/>
      <c r="J92" s="285"/>
      <c r="K92" s="285"/>
      <c r="L92" s="285"/>
      <c r="M92" s="285"/>
      <c r="N92" s="285"/>
      <c r="O92" s="313"/>
      <c r="P92" s="314"/>
      <c r="Q92" s="313"/>
      <c r="R92" s="310"/>
      <c r="S92" s="285"/>
      <c r="T92" s="289"/>
    </row>
    <row r="93" spans="1:20" s="166" customFormat="1" ht="15.75" thickBot="1">
      <c r="A93" s="315"/>
      <c r="B93" s="316"/>
      <c r="C93" s="317"/>
      <c r="D93" s="317"/>
      <c r="E93" s="318"/>
      <c r="F93" s="318"/>
      <c r="G93" s="318"/>
      <c r="H93" s="319"/>
      <c r="I93" s="318"/>
      <c r="J93" s="318"/>
      <c r="K93" s="318"/>
      <c r="L93" s="318"/>
      <c r="M93" s="318"/>
      <c r="N93" s="318"/>
      <c r="O93" s="319"/>
      <c r="P93" s="320"/>
      <c r="Q93" s="319"/>
      <c r="R93" s="321"/>
      <c r="S93" s="318"/>
      <c r="T93" s="322"/>
    </row>
    <row r="94" spans="1:20">
      <c r="A94" s="182"/>
      <c r="B94" s="182"/>
      <c r="C94" s="182"/>
      <c r="D94" s="182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2"/>
      <c r="Q94" s="181"/>
      <c r="R94" s="183"/>
      <c r="S94" s="181"/>
      <c r="T94" s="323"/>
    </row>
  </sheetData>
  <mergeCells count="101">
    <mergeCell ref="A1:R1"/>
    <mergeCell ref="S1:T2"/>
    <mergeCell ref="A2:R2"/>
    <mergeCell ref="A3:R3"/>
    <mergeCell ref="S3:T4"/>
    <mergeCell ref="A4:R4"/>
    <mergeCell ref="H15:O15"/>
    <mergeCell ref="A16:T16"/>
    <mergeCell ref="A29:E29"/>
    <mergeCell ref="F29:O29"/>
    <mergeCell ref="S29:T29"/>
    <mergeCell ref="A17:G17"/>
    <mergeCell ref="H17:R17"/>
    <mergeCell ref="S17:T17"/>
    <mergeCell ref="A22:T22"/>
    <mergeCell ref="A18:G18"/>
    <mergeCell ref="H18:R18"/>
    <mergeCell ref="S18:T18"/>
    <mergeCell ref="A19:G19"/>
    <mergeCell ref="H19:R19"/>
    <mergeCell ref="S19:T19"/>
    <mergeCell ref="A20:G20"/>
    <mergeCell ref="H20:R20"/>
    <mergeCell ref="A21:G21"/>
    <mergeCell ref="A24:T24"/>
    <mergeCell ref="A25:T25"/>
    <mergeCell ref="A27:E28"/>
    <mergeCell ref="F27:O28"/>
    <mergeCell ref="P27:R27"/>
    <mergeCell ref="S27:T28"/>
    <mergeCell ref="H21:R21"/>
    <mergeCell ref="S21:T21"/>
    <mergeCell ref="S42:T42"/>
    <mergeCell ref="A44:E44"/>
    <mergeCell ref="S44:T44"/>
    <mergeCell ref="A30:E30"/>
    <mergeCell ref="A31:E31"/>
    <mergeCell ref="S31:T31"/>
    <mergeCell ref="A32:E32"/>
    <mergeCell ref="S32:T32"/>
    <mergeCell ref="A33:E33"/>
    <mergeCell ref="S33:T33"/>
    <mergeCell ref="A34:E34"/>
    <mergeCell ref="S34:T34"/>
    <mergeCell ref="S38:T38"/>
    <mergeCell ref="F36:O36"/>
    <mergeCell ref="S40:T40"/>
    <mergeCell ref="S39:T39"/>
    <mergeCell ref="S41:T41"/>
    <mergeCell ref="A35:E35"/>
    <mergeCell ref="S35:T35"/>
    <mergeCell ref="A36:E36"/>
    <mergeCell ref="S36:T36"/>
    <mergeCell ref="S37:T37"/>
    <mergeCell ref="S50:T50"/>
    <mergeCell ref="S51:T51"/>
    <mergeCell ref="S52:T52"/>
    <mergeCell ref="S53:T53"/>
    <mergeCell ref="A45:E45"/>
    <mergeCell ref="S45:T45"/>
    <mergeCell ref="A46:E46"/>
    <mergeCell ref="S46:T46"/>
    <mergeCell ref="S47:T47"/>
    <mergeCell ref="S48:T48"/>
    <mergeCell ref="S49:T49"/>
    <mergeCell ref="A67:E67"/>
    <mergeCell ref="S67:T67"/>
    <mergeCell ref="A55:E55"/>
    <mergeCell ref="S55:T55"/>
    <mergeCell ref="A56:E56"/>
    <mergeCell ref="S56:T56"/>
    <mergeCell ref="S57:T57"/>
    <mergeCell ref="A59:E59"/>
    <mergeCell ref="S59:T59"/>
    <mergeCell ref="S63:T63"/>
    <mergeCell ref="A63:E63"/>
    <mergeCell ref="A60:E60"/>
    <mergeCell ref="S61:T61"/>
    <mergeCell ref="F65:O66"/>
    <mergeCell ref="P65:Q66"/>
    <mergeCell ref="R65:R66"/>
    <mergeCell ref="S65:T66"/>
    <mergeCell ref="A88:S88"/>
    <mergeCell ref="A89:B89"/>
    <mergeCell ref="C89:H89"/>
    <mergeCell ref="I89:O89"/>
    <mergeCell ref="P89:Q89"/>
    <mergeCell ref="R89:S89"/>
    <mergeCell ref="P81:T81"/>
    <mergeCell ref="A68:E68"/>
    <mergeCell ref="S68:T68"/>
    <mergeCell ref="S69:T69"/>
    <mergeCell ref="S70:T70"/>
    <mergeCell ref="S71:T71"/>
    <mergeCell ref="S72:T72"/>
    <mergeCell ref="F69:O69"/>
    <mergeCell ref="A73:R73"/>
    <mergeCell ref="S73:T73"/>
    <mergeCell ref="P75:T75"/>
    <mergeCell ref="P76:T76"/>
    <mergeCell ref="P80:T80"/>
  </mergeCells>
  <pageMargins left="0.7" right="0.7" top="1" bottom="1" header="0.3" footer="0.3"/>
  <pageSetup paperSize="10000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E96"/>
  <sheetViews>
    <sheetView topLeftCell="A22" workbookViewId="0">
      <selection activeCell="W53" sqref="W53"/>
    </sheetView>
  </sheetViews>
  <sheetFormatPr defaultColWidth="3.140625" defaultRowHeight="15"/>
  <cols>
    <col min="1" max="1" width="2.85546875" style="114" customWidth="1"/>
    <col min="2" max="3" width="2.5703125" style="114" customWidth="1"/>
    <col min="4" max="4" width="2.85546875" style="114" customWidth="1"/>
    <col min="5" max="5" width="3" style="114" customWidth="1"/>
    <col min="6" max="6" width="9.140625" style="114" customWidth="1"/>
    <col min="7" max="7" width="2" style="114" customWidth="1"/>
    <col min="8" max="8" width="18.42578125" style="114" customWidth="1"/>
    <col min="9" max="9" width="2.140625" style="114" customWidth="1"/>
    <col min="10" max="10" width="3" style="114" customWidth="1"/>
    <col min="11" max="11" width="1.85546875" style="114" customWidth="1"/>
    <col min="12" max="12" width="2.28515625" style="114" customWidth="1"/>
    <col min="13" max="13" width="3.5703125" style="114" customWidth="1"/>
    <col min="14" max="14" width="2.28515625" style="114" customWidth="1"/>
    <col min="15" max="15" width="2.7109375" style="114" customWidth="1"/>
    <col min="16" max="16" width="5.85546875" style="163" customWidth="1"/>
    <col min="17" max="17" width="4.85546875" style="114" customWidth="1"/>
    <col min="18" max="18" width="8.7109375" style="164" customWidth="1"/>
    <col min="19" max="19" width="8.28515625" style="114" customWidth="1"/>
    <col min="20" max="20" width="2.85546875" style="165" customWidth="1"/>
    <col min="21" max="22" width="3.140625" style="114"/>
    <col min="23" max="23" width="12.5703125" style="114" bestFit="1" customWidth="1"/>
    <col min="24" max="25" width="4" style="114" bestFit="1" customWidth="1"/>
    <col min="26" max="29" width="3.140625" style="114"/>
    <col min="30" max="30" width="13.5703125" style="114" bestFit="1" customWidth="1"/>
    <col min="31" max="31" width="11" style="114" bestFit="1" customWidth="1"/>
    <col min="32" max="256" width="3.140625" style="114"/>
    <col min="257" max="257" width="2.85546875" style="114" customWidth="1"/>
    <col min="258" max="259" width="2.5703125" style="114" customWidth="1"/>
    <col min="260" max="260" width="3.42578125" style="114" customWidth="1"/>
    <col min="261" max="261" width="3" style="114" customWidth="1"/>
    <col min="262" max="262" width="9.140625" style="114" customWidth="1"/>
    <col min="263" max="263" width="2" style="114" customWidth="1"/>
    <col min="264" max="264" width="18.42578125" style="114" customWidth="1"/>
    <col min="265" max="265" width="3.7109375" style="114" customWidth="1"/>
    <col min="266" max="266" width="3" style="114" customWidth="1"/>
    <col min="267" max="267" width="3.42578125" style="114" bestFit="1" customWidth="1"/>
    <col min="268" max="268" width="3.28515625" style="114" customWidth="1"/>
    <col min="269" max="269" width="3.5703125" style="114" customWidth="1"/>
    <col min="270" max="270" width="3.42578125" style="114" customWidth="1"/>
    <col min="271" max="271" width="5.140625" style="114" customWidth="1"/>
    <col min="272" max="272" width="7.85546875" style="114" customWidth="1"/>
    <col min="273" max="273" width="4.85546875" style="114" customWidth="1"/>
    <col min="274" max="274" width="11" style="114" customWidth="1"/>
    <col min="275" max="275" width="8.28515625" style="114" customWidth="1"/>
    <col min="276" max="276" width="4.140625" style="114" customWidth="1"/>
    <col min="277" max="278" width="3.140625" style="114"/>
    <col min="279" max="279" width="12.5703125" style="114" bestFit="1" customWidth="1"/>
    <col min="280" max="285" width="3.140625" style="114"/>
    <col min="286" max="286" width="13.5703125" style="114" bestFit="1" customWidth="1"/>
    <col min="287" max="287" width="11" style="114" bestFit="1" customWidth="1"/>
    <col min="288" max="512" width="3.140625" style="114"/>
    <col min="513" max="513" width="2.85546875" style="114" customWidth="1"/>
    <col min="514" max="515" width="2.5703125" style="114" customWidth="1"/>
    <col min="516" max="516" width="3.42578125" style="114" customWidth="1"/>
    <col min="517" max="517" width="3" style="114" customWidth="1"/>
    <col min="518" max="518" width="9.140625" style="114" customWidth="1"/>
    <col min="519" max="519" width="2" style="114" customWidth="1"/>
    <col min="520" max="520" width="18.42578125" style="114" customWidth="1"/>
    <col min="521" max="521" width="3.7109375" style="114" customWidth="1"/>
    <col min="522" max="522" width="3" style="114" customWidth="1"/>
    <col min="523" max="523" width="3.42578125" style="114" bestFit="1" customWidth="1"/>
    <col min="524" max="524" width="3.28515625" style="114" customWidth="1"/>
    <col min="525" max="525" width="3.5703125" style="114" customWidth="1"/>
    <col min="526" max="526" width="3.42578125" style="114" customWidth="1"/>
    <col min="527" max="527" width="5.140625" style="114" customWidth="1"/>
    <col min="528" max="528" width="7.85546875" style="114" customWidth="1"/>
    <col min="529" max="529" width="4.85546875" style="114" customWidth="1"/>
    <col min="530" max="530" width="11" style="114" customWidth="1"/>
    <col min="531" max="531" width="8.28515625" style="114" customWidth="1"/>
    <col min="532" max="532" width="4.140625" style="114" customWidth="1"/>
    <col min="533" max="534" width="3.140625" style="114"/>
    <col min="535" max="535" width="12.5703125" style="114" bestFit="1" customWidth="1"/>
    <col min="536" max="541" width="3.140625" style="114"/>
    <col min="542" max="542" width="13.5703125" style="114" bestFit="1" customWidth="1"/>
    <col min="543" max="543" width="11" style="114" bestFit="1" customWidth="1"/>
    <col min="544" max="768" width="3.140625" style="114"/>
    <col min="769" max="769" width="2.85546875" style="114" customWidth="1"/>
    <col min="770" max="771" width="2.5703125" style="114" customWidth="1"/>
    <col min="772" max="772" width="3.42578125" style="114" customWidth="1"/>
    <col min="773" max="773" width="3" style="114" customWidth="1"/>
    <col min="774" max="774" width="9.140625" style="114" customWidth="1"/>
    <col min="775" max="775" width="2" style="114" customWidth="1"/>
    <col min="776" max="776" width="18.42578125" style="114" customWidth="1"/>
    <col min="777" max="777" width="3.7109375" style="114" customWidth="1"/>
    <col min="778" max="778" width="3" style="114" customWidth="1"/>
    <col min="779" max="779" width="3.42578125" style="114" bestFit="1" customWidth="1"/>
    <col min="780" max="780" width="3.28515625" style="114" customWidth="1"/>
    <col min="781" max="781" width="3.5703125" style="114" customWidth="1"/>
    <col min="782" max="782" width="3.42578125" style="114" customWidth="1"/>
    <col min="783" max="783" width="5.140625" style="114" customWidth="1"/>
    <col min="784" max="784" width="7.85546875" style="114" customWidth="1"/>
    <col min="785" max="785" width="4.85546875" style="114" customWidth="1"/>
    <col min="786" max="786" width="11" style="114" customWidth="1"/>
    <col min="787" max="787" width="8.28515625" style="114" customWidth="1"/>
    <col min="788" max="788" width="4.140625" style="114" customWidth="1"/>
    <col min="789" max="790" width="3.140625" style="114"/>
    <col min="791" max="791" width="12.5703125" style="114" bestFit="1" customWidth="1"/>
    <col min="792" max="797" width="3.140625" style="114"/>
    <col min="798" max="798" width="13.5703125" style="114" bestFit="1" customWidth="1"/>
    <col min="799" max="799" width="11" style="114" bestFit="1" customWidth="1"/>
    <col min="800" max="1024" width="3.140625" style="114"/>
    <col min="1025" max="1025" width="2.85546875" style="114" customWidth="1"/>
    <col min="1026" max="1027" width="2.5703125" style="114" customWidth="1"/>
    <col min="1028" max="1028" width="3.42578125" style="114" customWidth="1"/>
    <col min="1029" max="1029" width="3" style="114" customWidth="1"/>
    <col min="1030" max="1030" width="9.140625" style="114" customWidth="1"/>
    <col min="1031" max="1031" width="2" style="114" customWidth="1"/>
    <col min="1032" max="1032" width="18.42578125" style="114" customWidth="1"/>
    <col min="1033" max="1033" width="3.7109375" style="114" customWidth="1"/>
    <col min="1034" max="1034" width="3" style="114" customWidth="1"/>
    <col min="1035" max="1035" width="3.42578125" style="114" bestFit="1" customWidth="1"/>
    <col min="1036" max="1036" width="3.28515625" style="114" customWidth="1"/>
    <col min="1037" max="1037" width="3.5703125" style="114" customWidth="1"/>
    <col min="1038" max="1038" width="3.42578125" style="114" customWidth="1"/>
    <col min="1039" max="1039" width="5.140625" style="114" customWidth="1"/>
    <col min="1040" max="1040" width="7.85546875" style="114" customWidth="1"/>
    <col min="1041" max="1041" width="4.85546875" style="114" customWidth="1"/>
    <col min="1042" max="1042" width="11" style="114" customWidth="1"/>
    <col min="1043" max="1043" width="8.28515625" style="114" customWidth="1"/>
    <col min="1044" max="1044" width="4.140625" style="114" customWidth="1"/>
    <col min="1045" max="1046" width="3.140625" style="114"/>
    <col min="1047" max="1047" width="12.5703125" style="114" bestFit="1" customWidth="1"/>
    <col min="1048" max="1053" width="3.140625" style="114"/>
    <col min="1054" max="1054" width="13.5703125" style="114" bestFit="1" customWidth="1"/>
    <col min="1055" max="1055" width="11" style="114" bestFit="1" customWidth="1"/>
    <col min="1056" max="1280" width="3.140625" style="114"/>
    <col min="1281" max="1281" width="2.85546875" style="114" customWidth="1"/>
    <col min="1282" max="1283" width="2.5703125" style="114" customWidth="1"/>
    <col min="1284" max="1284" width="3.42578125" style="114" customWidth="1"/>
    <col min="1285" max="1285" width="3" style="114" customWidth="1"/>
    <col min="1286" max="1286" width="9.140625" style="114" customWidth="1"/>
    <col min="1287" max="1287" width="2" style="114" customWidth="1"/>
    <col min="1288" max="1288" width="18.42578125" style="114" customWidth="1"/>
    <col min="1289" max="1289" width="3.7109375" style="114" customWidth="1"/>
    <col min="1290" max="1290" width="3" style="114" customWidth="1"/>
    <col min="1291" max="1291" width="3.42578125" style="114" bestFit="1" customWidth="1"/>
    <col min="1292" max="1292" width="3.28515625" style="114" customWidth="1"/>
    <col min="1293" max="1293" width="3.5703125" style="114" customWidth="1"/>
    <col min="1294" max="1294" width="3.42578125" style="114" customWidth="1"/>
    <col min="1295" max="1295" width="5.140625" style="114" customWidth="1"/>
    <col min="1296" max="1296" width="7.85546875" style="114" customWidth="1"/>
    <col min="1297" max="1297" width="4.85546875" style="114" customWidth="1"/>
    <col min="1298" max="1298" width="11" style="114" customWidth="1"/>
    <col min="1299" max="1299" width="8.28515625" style="114" customWidth="1"/>
    <col min="1300" max="1300" width="4.140625" style="114" customWidth="1"/>
    <col min="1301" max="1302" width="3.140625" style="114"/>
    <col min="1303" max="1303" width="12.5703125" style="114" bestFit="1" customWidth="1"/>
    <col min="1304" max="1309" width="3.140625" style="114"/>
    <col min="1310" max="1310" width="13.5703125" style="114" bestFit="1" customWidth="1"/>
    <col min="1311" max="1311" width="11" style="114" bestFit="1" customWidth="1"/>
    <col min="1312" max="1536" width="3.140625" style="114"/>
    <col min="1537" max="1537" width="2.85546875" style="114" customWidth="1"/>
    <col min="1538" max="1539" width="2.5703125" style="114" customWidth="1"/>
    <col min="1540" max="1540" width="3.42578125" style="114" customWidth="1"/>
    <col min="1541" max="1541" width="3" style="114" customWidth="1"/>
    <col min="1542" max="1542" width="9.140625" style="114" customWidth="1"/>
    <col min="1543" max="1543" width="2" style="114" customWidth="1"/>
    <col min="1544" max="1544" width="18.42578125" style="114" customWidth="1"/>
    <col min="1545" max="1545" width="3.7109375" style="114" customWidth="1"/>
    <col min="1546" max="1546" width="3" style="114" customWidth="1"/>
    <col min="1547" max="1547" width="3.42578125" style="114" bestFit="1" customWidth="1"/>
    <col min="1548" max="1548" width="3.28515625" style="114" customWidth="1"/>
    <col min="1549" max="1549" width="3.5703125" style="114" customWidth="1"/>
    <col min="1550" max="1550" width="3.42578125" style="114" customWidth="1"/>
    <col min="1551" max="1551" width="5.140625" style="114" customWidth="1"/>
    <col min="1552" max="1552" width="7.85546875" style="114" customWidth="1"/>
    <col min="1553" max="1553" width="4.85546875" style="114" customWidth="1"/>
    <col min="1554" max="1554" width="11" style="114" customWidth="1"/>
    <col min="1555" max="1555" width="8.28515625" style="114" customWidth="1"/>
    <col min="1556" max="1556" width="4.140625" style="114" customWidth="1"/>
    <col min="1557" max="1558" width="3.140625" style="114"/>
    <col min="1559" max="1559" width="12.5703125" style="114" bestFit="1" customWidth="1"/>
    <col min="1560" max="1565" width="3.140625" style="114"/>
    <col min="1566" max="1566" width="13.5703125" style="114" bestFit="1" customWidth="1"/>
    <col min="1567" max="1567" width="11" style="114" bestFit="1" customWidth="1"/>
    <col min="1568" max="1792" width="3.140625" style="114"/>
    <col min="1793" max="1793" width="2.85546875" style="114" customWidth="1"/>
    <col min="1794" max="1795" width="2.5703125" style="114" customWidth="1"/>
    <col min="1796" max="1796" width="3.42578125" style="114" customWidth="1"/>
    <col min="1797" max="1797" width="3" style="114" customWidth="1"/>
    <col min="1798" max="1798" width="9.140625" style="114" customWidth="1"/>
    <col min="1799" max="1799" width="2" style="114" customWidth="1"/>
    <col min="1800" max="1800" width="18.42578125" style="114" customWidth="1"/>
    <col min="1801" max="1801" width="3.7109375" style="114" customWidth="1"/>
    <col min="1802" max="1802" width="3" style="114" customWidth="1"/>
    <col min="1803" max="1803" width="3.42578125" style="114" bestFit="1" customWidth="1"/>
    <col min="1804" max="1804" width="3.28515625" style="114" customWidth="1"/>
    <col min="1805" max="1805" width="3.5703125" style="114" customWidth="1"/>
    <col min="1806" max="1806" width="3.42578125" style="114" customWidth="1"/>
    <col min="1807" max="1807" width="5.140625" style="114" customWidth="1"/>
    <col min="1808" max="1808" width="7.85546875" style="114" customWidth="1"/>
    <col min="1809" max="1809" width="4.85546875" style="114" customWidth="1"/>
    <col min="1810" max="1810" width="11" style="114" customWidth="1"/>
    <col min="1811" max="1811" width="8.28515625" style="114" customWidth="1"/>
    <col min="1812" max="1812" width="4.140625" style="114" customWidth="1"/>
    <col min="1813" max="1814" width="3.140625" style="114"/>
    <col min="1815" max="1815" width="12.5703125" style="114" bestFit="1" customWidth="1"/>
    <col min="1816" max="1821" width="3.140625" style="114"/>
    <col min="1822" max="1822" width="13.5703125" style="114" bestFit="1" customWidth="1"/>
    <col min="1823" max="1823" width="11" style="114" bestFit="1" customWidth="1"/>
    <col min="1824" max="2048" width="3.140625" style="114"/>
    <col min="2049" max="2049" width="2.85546875" style="114" customWidth="1"/>
    <col min="2050" max="2051" width="2.5703125" style="114" customWidth="1"/>
    <col min="2052" max="2052" width="3.42578125" style="114" customWidth="1"/>
    <col min="2053" max="2053" width="3" style="114" customWidth="1"/>
    <col min="2054" max="2054" width="9.140625" style="114" customWidth="1"/>
    <col min="2055" max="2055" width="2" style="114" customWidth="1"/>
    <col min="2056" max="2056" width="18.42578125" style="114" customWidth="1"/>
    <col min="2057" max="2057" width="3.7109375" style="114" customWidth="1"/>
    <col min="2058" max="2058" width="3" style="114" customWidth="1"/>
    <col min="2059" max="2059" width="3.42578125" style="114" bestFit="1" customWidth="1"/>
    <col min="2060" max="2060" width="3.28515625" style="114" customWidth="1"/>
    <col min="2061" max="2061" width="3.5703125" style="114" customWidth="1"/>
    <col min="2062" max="2062" width="3.42578125" style="114" customWidth="1"/>
    <col min="2063" max="2063" width="5.140625" style="114" customWidth="1"/>
    <col min="2064" max="2064" width="7.85546875" style="114" customWidth="1"/>
    <col min="2065" max="2065" width="4.85546875" style="114" customWidth="1"/>
    <col min="2066" max="2066" width="11" style="114" customWidth="1"/>
    <col min="2067" max="2067" width="8.28515625" style="114" customWidth="1"/>
    <col min="2068" max="2068" width="4.140625" style="114" customWidth="1"/>
    <col min="2069" max="2070" width="3.140625" style="114"/>
    <col min="2071" max="2071" width="12.5703125" style="114" bestFit="1" customWidth="1"/>
    <col min="2072" max="2077" width="3.140625" style="114"/>
    <col min="2078" max="2078" width="13.5703125" style="114" bestFit="1" customWidth="1"/>
    <col min="2079" max="2079" width="11" style="114" bestFit="1" customWidth="1"/>
    <col min="2080" max="2304" width="3.140625" style="114"/>
    <col min="2305" max="2305" width="2.85546875" style="114" customWidth="1"/>
    <col min="2306" max="2307" width="2.5703125" style="114" customWidth="1"/>
    <col min="2308" max="2308" width="3.42578125" style="114" customWidth="1"/>
    <col min="2309" max="2309" width="3" style="114" customWidth="1"/>
    <col min="2310" max="2310" width="9.140625" style="114" customWidth="1"/>
    <col min="2311" max="2311" width="2" style="114" customWidth="1"/>
    <col min="2312" max="2312" width="18.42578125" style="114" customWidth="1"/>
    <col min="2313" max="2313" width="3.7109375" style="114" customWidth="1"/>
    <col min="2314" max="2314" width="3" style="114" customWidth="1"/>
    <col min="2315" max="2315" width="3.42578125" style="114" bestFit="1" customWidth="1"/>
    <col min="2316" max="2316" width="3.28515625" style="114" customWidth="1"/>
    <col min="2317" max="2317" width="3.5703125" style="114" customWidth="1"/>
    <col min="2318" max="2318" width="3.42578125" style="114" customWidth="1"/>
    <col min="2319" max="2319" width="5.140625" style="114" customWidth="1"/>
    <col min="2320" max="2320" width="7.85546875" style="114" customWidth="1"/>
    <col min="2321" max="2321" width="4.85546875" style="114" customWidth="1"/>
    <col min="2322" max="2322" width="11" style="114" customWidth="1"/>
    <col min="2323" max="2323" width="8.28515625" style="114" customWidth="1"/>
    <col min="2324" max="2324" width="4.140625" style="114" customWidth="1"/>
    <col min="2325" max="2326" width="3.140625" style="114"/>
    <col min="2327" max="2327" width="12.5703125" style="114" bestFit="1" customWidth="1"/>
    <col min="2328" max="2333" width="3.140625" style="114"/>
    <col min="2334" max="2334" width="13.5703125" style="114" bestFit="1" customWidth="1"/>
    <col min="2335" max="2335" width="11" style="114" bestFit="1" customWidth="1"/>
    <col min="2336" max="2560" width="3.140625" style="114"/>
    <col min="2561" max="2561" width="2.85546875" style="114" customWidth="1"/>
    <col min="2562" max="2563" width="2.5703125" style="114" customWidth="1"/>
    <col min="2564" max="2564" width="3.42578125" style="114" customWidth="1"/>
    <col min="2565" max="2565" width="3" style="114" customWidth="1"/>
    <col min="2566" max="2566" width="9.140625" style="114" customWidth="1"/>
    <col min="2567" max="2567" width="2" style="114" customWidth="1"/>
    <col min="2568" max="2568" width="18.42578125" style="114" customWidth="1"/>
    <col min="2569" max="2569" width="3.7109375" style="114" customWidth="1"/>
    <col min="2570" max="2570" width="3" style="114" customWidth="1"/>
    <col min="2571" max="2571" width="3.42578125" style="114" bestFit="1" customWidth="1"/>
    <col min="2572" max="2572" width="3.28515625" style="114" customWidth="1"/>
    <col min="2573" max="2573" width="3.5703125" style="114" customWidth="1"/>
    <col min="2574" max="2574" width="3.42578125" style="114" customWidth="1"/>
    <col min="2575" max="2575" width="5.140625" style="114" customWidth="1"/>
    <col min="2576" max="2576" width="7.85546875" style="114" customWidth="1"/>
    <col min="2577" max="2577" width="4.85546875" style="114" customWidth="1"/>
    <col min="2578" max="2578" width="11" style="114" customWidth="1"/>
    <col min="2579" max="2579" width="8.28515625" style="114" customWidth="1"/>
    <col min="2580" max="2580" width="4.140625" style="114" customWidth="1"/>
    <col min="2581" max="2582" width="3.140625" style="114"/>
    <col min="2583" max="2583" width="12.5703125" style="114" bestFit="1" customWidth="1"/>
    <col min="2584" max="2589" width="3.140625" style="114"/>
    <col min="2590" max="2590" width="13.5703125" style="114" bestFit="1" customWidth="1"/>
    <col min="2591" max="2591" width="11" style="114" bestFit="1" customWidth="1"/>
    <col min="2592" max="2816" width="3.140625" style="114"/>
    <col min="2817" max="2817" width="2.85546875" style="114" customWidth="1"/>
    <col min="2818" max="2819" width="2.5703125" style="114" customWidth="1"/>
    <col min="2820" max="2820" width="3.42578125" style="114" customWidth="1"/>
    <col min="2821" max="2821" width="3" style="114" customWidth="1"/>
    <col min="2822" max="2822" width="9.140625" style="114" customWidth="1"/>
    <col min="2823" max="2823" width="2" style="114" customWidth="1"/>
    <col min="2824" max="2824" width="18.42578125" style="114" customWidth="1"/>
    <col min="2825" max="2825" width="3.7109375" style="114" customWidth="1"/>
    <col min="2826" max="2826" width="3" style="114" customWidth="1"/>
    <col min="2827" max="2827" width="3.42578125" style="114" bestFit="1" customWidth="1"/>
    <col min="2828" max="2828" width="3.28515625" style="114" customWidth="1"/>
    <col min="2829" max="2829" width="3.5703125" style="114" customWidth="1"/>
    <col min="2830" max="2830" width="3.42578125" style="114" customWidth="1"/>
    <col min="2831" max="2831" width="5.140625" style="114" customWidth="1"/>
    <col min="2832" max="2832" width="7.85546875" style="114" customWidth="1"/>
    <col min="2833" max="2833" width="4.85546875" style="114" customWidth="1"/>
    <col min="2834" max="2834" width="11" style="114" customWidth="1"/>
    <col min="2835" max="2835" width="8.28515625" style="114" customWidth="1"/>
    <col min="2836" max="2836" width="4.140625" style="114" customWidth="1"/>
    <col min="2837" max="2838" width="3.140625" style="114"/>
    <col min="2839" max="2839" width="12.5703125" style="114" bestFit="1" customWidth="1"/>
    <col min="2840" max="2845" width="3.140625" style="114"/>
    <col min="2846" max="2846" width="13.5703125" style="114" bestFit="1" customWidth="1"/>
    <col min="2847" max="2847" width="11" style="114" bestFit="1" customWidth="1"/>
    <col min="2848" max="3072" width="3.140625" style="114"/>
    <col min="3073" max="3073" width="2.85546875" style="114" customWidth="1"/>
    <col min="3074" max="3075" width="2.5703125" style="114" customWidth="1"/>
    <col min="3076" max="3076" width="3.42578125" style="114" customWidth="1"/>
    <col min="3077" max="3077" width="3" style="114" customWidth="1"/>
    <col min="3078" max="3078" width="9.140625" style="114" customWidth="1"/>
    <col min="3079" max="3079" width="2" style="114" customWidth="1"/>
    <col min="3080" max="3080" width="18.42578125" style="114" customWidth="1"/>
    <col min="3081" max="3081" width="3.7109375" style="114" customWidth="1"/>
    <col min="3082" max="3082" width="3" style="114" customWidth="1"/>
    <col min="3083" max="3083" width="3.42578125" style="114" bestFit="1" customWidth="1"/>
    <col min="3084" max="3084" width="3.28515625" style="114" customWidth="1"/>
    <col min="3085" max="3085" width="3.5703125" style="114" customWidth="1"/>
    <col min="3086" max="3086" width="3.42578125" style="114" customWidth="1"/>
    <col min="3087" max="3087" width="5.140625" style="114" customWidth="1"/>
    <col min="3088" max="3088" width="7.85546875" style="114" customWidth="1"/>
    <col min="3089" max="3089" width="4.85546875" style="114" customWidth="1"/>
    <col min="3090" max="3090" width="11" style="114" customWidth="1"/>
    <col min="3091" max="3091" width="8.28515625" style="114" customWidth="1"/>
    <col min="3092" max="3092" width="4.140625" style="114" customWidth="1"/>
    <col min="3093" max="3094" width="3.140625" style="114"/>
    <col min="3095" max="3095" width="12.5703125" style="114" bestFit="1" customWidth="1"/>
    <col min="3096" max="3101" width="3.140625" style="114"/>
    <col min="3102" max="3102" width="13.5703125" style="114" bestFit="1" customWidth="1"/>
    <col min="3103" max="3103" width="11" style="114" bestFit="1" customWidth="1"/>
    <col min="3104" max="3328" width="3.140625" style="114"/>
    <col min="3329" max="3329" width="2.85546875" style="114" customWidth="1"/>
    <col min="3330" max="3331" width="2.5703125" style="114" customWidth="1"/>
    <col min="3332" max="3332" width="3.42578125" style="114" customWidth="1"/>
    <col min="3333" max="3333" width="3" style="114" customWidth="1"/>
    <col min="3334" max="3334" width="9.140625" style="114" customWidth="1"/>
    <col min="3335" max="3335" width="2" style="114" customWidth="1"/>
    <col min="3336" max="3336" width="18.42578125" style="114" customWidth="1"/>
    <col min="3337" max="3337" width="3.7109375" style="114" customWidth="1"/>
    <col min="3338" max="3338" width="3" style="114" customWidth="1"/>
    <col min="3339" max="3339" width="3.42578125" style="114" bestFit="1" customWidth="1"/>
    <col min="3340" max="3340" width="3.28515625" style="114" customWidth="1"/>
    <col min="3341" max="3341" width="3.5703125" style="114" customWidth="1"/>
    <col min="3342" max="3342" width="3.42578125" style="114" customWidth="1"/>
    <col min="3343" max="3343" width="5.140625" style="114" customWidth="1"/>
    <col min="3344" max="3344" width="7.85546875" style="114" customWidth="1"/>
    <col min="3345" max="3345" width="4.85546875" style="114" customWidth="1"/>
    <col min="3346" max="3346" width="11" style="114" customWidth="1"/>
    <col min="3347" max="3347" width="8.28515625" style="114" customWidth="1"/>
    <col min="3348" max="3348" width="4.140625" style="114" customWidth="1"/>
    <col min="3349" max="3350" width="3.140625" style="114"/>
    <col min="3351" max="3351" width="12.5703125" style="114" bestFit="1" customWidth="1"/>
    <col min="3352" max="3357" width="3.140625" style="114"/>
    <col min="3358" max="3358" width="13.5703125" style="114" bestFit="1" customWidth="1"/>
    <col min="3359" max="3359" width="11" style="114" bestFit="1" customWidth="1"/>
    <col min="3360" max="3584" width="3.140625" style="114"/>
    <col min="3585" max="3585" width="2.85546875" style="114" customWidth="1"/>
    <col min="3586" max="3587" width="2.5703125" style="114" customWidth="1"/>
    <col min="3588" max="3588" width="3.42578125" style="114" customWidth="1"/>
    <col min="3589" max="3589" width="3" style="114" customWidth="1"/>
    <col min="3590" max="3590" width="9.140625" style="114" customWidth="1"/>
    <col min="3591" max="3591" width="2" style="114" customWidth="1"/>
    <col min="3592" max="3592" width="18.42578125" style="114" customWidth="1"/>
    <col min="3593" max="3593" width="3.7109375" style="114" customWidth="1"/>
    <col min="3594" max="3594" width="3" style="114" customWidth="1"/>
    <col min="3595" max="3595" width="3.42578125" style="114" bestFit="1" customWidth="1"/>
    <col min="3596" max="3596" width="3.28515625" style="114" customWidth="1"/>
    <col min="3597" max="3597" width="3.5703125" style="114" customWidth="1"/>
    <col min="3598" max="3598" width="3.42578125" style="114" customWidth="1"/>
    <col min="3599" max="3599" width="5.140625" style="114" customWidth="1"/>
    <col min="3600" max="3600" width="7.85546875" style="114" customWidth="1"/>
    <col min="3601" max="3601" width="4.85546875" style="114" customWidth="1"/>
    <col min="3602" max="3602" width="11" style="114" customWidth="1"/>
    <col min="3603" max="3603" width="8.28515625" style="114" customWidth="1"/>
    <col min="3604" max="3604" width="4.140625" style="114" customWidth="1"/>
    <col min="3605" max="3606" width="3.140625" style="114"/>
    <col min="3607" max="3607" width="12.5703125" style="114" bestFit="1" customWidth="1"/>
    <col min="3608" max="3613" width="3.140625" style="114"/>
    <col min="3614" max="3614" width="13.5703125" style="114" bestFit="1" customWidth="1"/>
    <col min="3615" max="3615" width="11" style="114" bestFit="1" customWidth="1"/>
    <col min="3616" max="3840" width="3.140625" style="114"/>
    <col min="3841" max="3841" width="2.85546875" style="114" customWidth="1"/>
    <col min="3842" max="3843" width="2.5703125" style="114" customWidth="1"/>
    <col min="3844" max="3844" width="3.42578125" style="114" customWidth="1"/>
    <col min="3845" max="3845" width="3" style="114" customWidth="1"/>
    <col min="3846" max="3846" width="9.140625" style="114" customWidth="1"/>
    <col min="3847" max="3847" width="2" style="114" customWidth="1"/>
    <col min="3848" max="3848" width="18.42578125" style="114" customWidth="1"/>
    <col min="3849" max="3849" width="3.7109375" style="114" customWidth="1"/>
    <col min="3850" max="3850" width="3" style="114" customWidth="1"/>
    <col min="3851" max="3851" width="3.42578125" style="114" bestFit="1" customWidth="1"/>
    <col min="3852" max="3852" width="3.28515625" style="114" customWidth="1"/>
    <col min="3853" max="3853" width="3.5703125" style="114" customWidth="1"/>
    <col min="3854" max="3854" width="3.42578125" style="114" customWidth="1"/>
    <col min="3855" max="3855" width="5.140625" style="114" customWidth="1"/>
    <col min="3856" max="3856" width="7.85546875" style="114" customWidth="1"/>
    <col min="3857" max="3857" width="4.85546875" style="114" customWidth="1"/>
    <col min="3858" max="3858" width="11" style="114" customWidth="1"/>
    <col min="3859" max="3859" width="8.28515625" style="114" customWidth="1"/>
    <col min="3860" max="3860" width="4.140625" style="114" customWidth="1"/>
    <col min="3861" max="3862" width="3.140625" style="114"/>
    <col min="3863" max="3863" width="12.5703125" style="114" bestFit="1" customWidth="1"/>
    <col min="3864" max="3869" width="3.140625" style="114"/>
    <col min="3870" max="3870" width="13.5703125" style="114" bestFit="1" customWidth="1"/>
    <col min="3871" max="3871" width="11" style="114" bestFit="1" customWidth="1"/>
    <col min="3872" max="4096" width="3.140625" style="114"/>
    <col min="4097" max="4097" width="2.85546875" style="114" customWidth="1"/>
    <col min="4098" max="4099" width="2.5703125" style="114" customWidth="1"/>
    <col min="4100" max="4100" width="3.42578125" style="114" customWidth="1"/>
    <col min="4101" max="4101" width="3" style="114" customWidth="1"/>
    <col min="4102" max="4102" width="9.140625" style="114" customWidth="1"/>
    <col min="4103" max="4103" width="2" style="114" customWidth="1"/>
    <col min="4104" max="4104" width="18.42578125" style="114" customWidth="1"/>
    <col min="4105" max="4105" width="3.7109375" style="114" customWidth="1"/>
    <col min="4106" max="4106" width="3" style="114" customWidth="1"/>
    <col min="4107" max="4107" width="3.42578125" style="114" bestFit="1" customWidth="1"/>
    <col min="4108" max="4108" width="3.28515625" style="114" customWidth="1"/>
    <col min="4109" max="4109" width="3.5703125" style="114" customWidth="1"/>
    <col min="4110" max="4110" width="3.42578125" style="114" customWidth="1"/>
    <col min="4111" max="4111" width="5.140625" style="114" customWidth="1"/>
    <col min="4112" max="4112" width="7.85546875" style="114" customWidth="1"/>
    <col min="4113" max="4113" width="4.85546875" style="114" customWidth="1"/>
    <col min="4114" max="4114" width="11" style="114" customWidth="1"/>
    <col min="4115" max="4115" width="8.28515625" style="114" customWidth="1"/>
    <col min="4116" max="4116" width="4.140625" style="114" customWidth="1"/>
    <col min="4117" max="4118" width="3.140625" style="114"/>
    <col min="4119" max="4119" width="12.5703125" style="114" bestFit="1" customWidth="1"/>
    <col min="4120" max="4125" width="3.140625" style="114"/>
    <col min="4126" max="4126" width="13.5703125" style="114" bestFit="1" customWidth="1"/>
    <col min="4127" max="4127" width="11" style="114" bestFit="1" customWidth="1"/>
    <col min="4128" max="4352" width="3.140625" style="114"/>
    <col min="4353" max="4353" width="2.85546875" style="114" customWidth="1"/>
    <col min="4354" max="4355" width="2.5703125" style="114" customWidth="1"/>
    <col min="4356" max="4356" width="3.42578125" style="114" customWidth="1"/>
    <col min="4357" max="4357" width="3" style="114" customWidth="1"/>
    <col min="4358" max="4358" width="9.140625" style="114" customWidth="1"/>
    <col min="4359" max="4359" width="2" style="114" customWidth="1"/>
    <col min="4360" max="4360" width="18.42578125" style="114" customWidth="1"/>
    <col min="4361" max="4361" width="3.7109375" style="114" customWidth="1"/>
    <col min="4362" max="4362" width="3" style="114" customWidth="1"/>
    <col min="4363" max="4363" width="3.42578125" style="114" bestFit="1" customWidth="1"/>
    <col min="4364" max="4364" width="3.28515625" style="114" customWidth="1"/>
    <col min="4365" max="4365" width="3.5703125" style="114" customWidth="1"/>
    <col min="4366" max="4366" width="3.42578125" style="114" customWidth="1"/>
    <col min="4367" max="4367" width="5.140625" style="114" customWidth="1"/>
    <col min="4368" max="4368" width="7.85546875" style="114" customWidth="1"/>
    <col min="4369" max="4369" width="4.85546875" style="114" customWidth="1"/>
    <col min="4370" max="4370" width="11" style="114" customWidth="1"/>
    <col min="4371" max="4371" width="8.28515625" style="114" customWidth="1"/>
    <col min="4372" max="4372" width="4.140625" style="114" customWidth="1"/>
    <col min="4373" max="4374" width="3.140625" style="114"/>
    <col min="4375" max="4375" width="12.5703125" style="114" bestFit="1" customWidth="1"/>
    <col min="4376" max="4381" width="3.140625" style="114"/>
    <col min="4382" max="4382" width="13.5703125" style="114" bestFit="1" customWidth="1"/>
    <col min="4383" max="4383" width="11" style="114" bestFit="1" customWidth="1"/>
    <col min="4384" max="4608" width="3.140625" style="114"/>
    <col min="4609" max="4609" width="2.85546875" style="114" customWidth="1"/>
    <col min="4610" max="4611" width="2.5703125" style="114" customWidth="1"/>
    <col min="4612" max="4612" width="3.42578125" style="114" customWidth="1"/>
    <col min="4613" max="4613" width="3" style="114" customWidth="1"/>
    <col min="4614" max="4614" width="9.140625" style="114" customWidth="1"/>
    <col min="4615" max="4615" width="2" style="114" customWidth="1"/>
    <col min="4616" max="4616" width="18.42578125" style="114" customWidth="1"/>
    <col min="4617" max="4617" width="3.7109375" style="114" customWidth="1"/>
    <col min="4618" max="4618" width="3" style="114" customWidth="1"/>
    <col min="4619" max="4619" width="3.42578125" style="114" bestFit="1" customWidth="1"/>
    <col min="4620" max="4620" width="3.28515625" style="114" customWidth="1"/>
    <col min="4621" max="4621" width="3.5703125" style="114" customWidth="1"/>
    <col min="4622" max="4622" width="3.42578125" style="114" customWidth="1"/>
    <col min="4623" max="4623" width="5.140625" style="114" customWidth="1"/>
    <col min="4624" max="4624" width="7.85546875" style="114" customWidth="1"/>
    <col min="4625" max="4625" width="4.85546875" style="114" customWidth="1"/>
    <col min="4626" max="4626" width="11" style="114" customWidth="1"/>
    <col min="4627" max="4627" width="8.28515625" style="114" customWidth="1"/>
    <col min="4628" max="4628" width="4.140625" style="114" customWidth="1"/>
    <col min="4629" max="4630" width="3.140625" style="114"/>
    <col min="4631" max="4631" width="12.5703125" style="114" bestFit="1" customWidth="1"/>
    <col min="4632" max="4637" width="3.140625" style="114"/>
    <col min="4638" max="4638" width="13.5703125" style="114" bestFit="1" customWidth="1"/>
    <col min="4639" max="4639" width="11" style="114" bestFit="1" customWidth="1"/>
    <col min="4640" max="4864" width="3.140625" style="114"/>
    <col min="4865" max="4865" width="2.85546875" style="114" customWidth="1"/>
    <col min="4866" max="4867" width="2.5703125" style="114" customWidth="1"/>
    <col min="4868" max="4868" width="3.42578125" style="114" customWidth="1"/>
    <col min="4869" max="4869" width="3" style="114" customWidth="1"/>
    <col min="4870" max="4870" width="9.140625" style="114" customWidth="1"/>
    <col min="4871" max="4871" width="2" style="114" customWidth="1"/>
    <col min="4872" max="4872" width="18.42578125" style="114" customWidth="1"/>
    <col min="4873" max="4873" width="3.7109375" style="114" customWidth="1"/>
    <col min="4874" max="4874" width="3" style="114" customWidth="1"/>
    <col min="4875" max="4875" width="3.42578125" style="114" bestFit="1" customWidth="1"/>
    <col min="4876" max="4876" width="3.28515625" style="114" customWidth="1"/>
    <col min="4877" max="4877" width="3.5703125" style="114" customWidth="1"/>
    <col min="4878" max="4878" width="3.42578125" style="114" customWidth="1"/>
    <col min="4879" max="4879" width="5.140625" style="114" customWidth="1"/>
    <col min="4880" max="4880" width="7.85546875" style="114" customWidth="1"/>
    <col min="4881" max="4881" width="4.85546875" style="114" customWidth="1"/>
    <col min="4882" max="4882" width="11" style="114" customWidth="1"/>
    <col min="4883" max="4883" width="8.28515625" style="114" customWidth="1"/>
    <col min="4884" max="4884" width="4.140625" style="114" customWidth="1"/>
    <col min="4885" max="4886" width="3.140625" style="114"/>
    <col min="4887" max="4887" width="12.5703125" style="114" bestFit="1" customWidth="1"/>
    <col min="4888" max="4893" width="3.140625" style="114"/>
    <col min="4894" max="4894" width="13.5703125" style="114" bestFit="1" customWidth="1"/>
    <col min="4895" max="4895" width="11" style="114" bestFit="1" customWidth="1"/>
    <col min="4896" max="5120" width="3.140625" style="114"/>
    <col min="5121" max="5121" width="2.85546875" style="114" customWidth="1"/>
    <col min="5122" max="5123" width="2.5703125" style="114" customWidth="1"/>
    <col min="5124" max="5124" width="3.42578125" style="114" customWidth="1"/>
    <col min="5125" max="5125" width="3" style="114" customWidth="1"/>
    <col min="5126" max="5126" width="9.140625" style="114" customWidth="1"/>
    <col min="5127" max="5127" width="2" style="114" customWidth="1"/>
    <col min="5128" max="5128" width="18.42578125" style="114" customWidth="1"/>
    <col min="5129" max="5129" width="3.7109375" style="114" customWidth="1"/>
    <col min="5130" max="5130" width="3" style="114" customWidth="1"/>
    <col min="5131" max="5131" width="3.42578125" style="114" bestFit="1" customWidth="1"/>
    <col min="5132" max="5132" width="3.28515625" style="114" customWidth="1"/>
    <col min="5133" max="5133" width="3.5703125" style="114" customWidth="1"/>
    <col min="5134" max="5134" width="3.42578125" style="114" customWidth="1"/>
    <col min="5135" max="5135" width="5.140625" style="114" customWidth="1"/>
    <col min="5136" max="5136" width="7.85546875" style="114" customWidth="1"/>
    <col min="5137" max="5137" width="4.85546875" style="114" customWidth="1"/>
    <col min="5138" max="5138" width="11" style="114" customWidth="1"/>
    <col min="5139" max="5139" width="8.28515625" style="114" customWidth="1"/>
    <col min="5140" max="5140" width="4.140625" style="114" customWidth="1"/>
    <col min="5141" max="5142" width="3.140625" style="114"/>
    <col min="5143" max="5143" width="12.5703125" style="114" bestFit="1" customWidth="1"/>
    <col min="5144" max="5149" width="3.140625" style="114"/>
    <col min="5150" max="5150" width="13.5703125" style="114" bestFit="1" customWidth="1"/>
    <col min="5151" max="5151" width="11" style="114" bestFit="1" customWidth="1"/>
    <col min="5152" max="5376" width="3.140625" style="114"/>
    <col min="5377" max="5377" width="2.85546875" style="114" customWidth="1"/>
    <col min="5378" max="5379" width="2.5703125" style="114" customWidth="1"/>
    <col min="5380" max="5380" width="3.42578125" style="114" customWidth="1"/>
    <col min="5381" max="5381" width="3" style="114" customWidth="1"/>
    <col min="5382" max="5382" width="9.140625" style="114" customWidth="1"/>
    <col min="5383" max="5383" width="2" style="114" customWidth="1"/>
    <col min="5384" max="5384" width="18.42578125" style="114" customWidth="1"/>
    <col min="5385" max="5385" width="3.7109375" style="114" customWidth="1"/>
    <col min="5386" max="5386" width="3" style="114" customWidth="1"/>
    <col min="5387" max="5387" width="3.42578125" style="114" bestFit="1" customWidth="1"/>
    <col min="5388" max="5388" width="3.28515625" style="114" customWidth="1"/>
    <col min="5389" max="5389" width="3.5703125" style="114" customWidth="1"/>
    <col min="5390" max="5390" width="3.42578125" style="114" customWidth="1"/>
    <col min="5391" max="5391" width="5.140625" style="114" customWidth="1"/>
    <col min="5392" max="5392" width="7.85546875" style="114" customWidth="1"/>
    <col min="5393" max="5393" width="4.85546875" style="114" customWidth="1"/>
    <col min="5394" max="5394" width="11" style="114" customWidth="1"/>
    <col min="5395" max="5395" width="8.28515625" style="114" customWidth="1"/>
    <col min="5396" max="5396" width="4.140625" style="114" customWidth="1"/>
    <col min="5397" max="5398" width="3.140625" style="114"/>
    <col min="5399" max="5399" width="12.5703125" style="114" bestFit="1" customWidth="1"/>
    <col min="5400" max="5405" width="3.140625" style="114"/>
    <col min="5406" max="5406" width="13.5703125" style="114" bestFit="1" customWidth="1"/>
    <col min="5407" max="5407" width="11" style="114" bestFit="1" customWidth="1"/>
    <col min="5408" max="5632" width="3.140625" style="114"/>
    <col min="5633" max="5633" width="2.85546875" style="114" customWidth="1"/>
    <col min="5634" max="5635" width="2.5703125" style="114" customWidth="1"/>
    <col min="5636" max="5636" width="3.42578125" style="114" customWidth="1"/>
    <col min="5637" max="5637" width="3" style="114" customWidth="1"/>
    <col min="5638" max="5638" width="9.140625" style="114" customWidth="1"/>
    <col min="5639" max="5639" width="2" style="114" customWidth="1"/>
    <col min="5640" max="5640" width="18.42578125" style="114" customWidth="1"/>
    <col min="5641" max="5641" width="3.7109375" style="114" customWidth="1"/>
    <col min="5642" max="5642" width="3" style="114" customWidth="1"/>
    <col min="5643" max="5643" width="3.42578125" style="114" bestFit="1" customWidth="1"/>
    <col min="5644" max="5644" width="3.28515625" style="114" customWidth="1"/>
    <col min="5645" max="5645" width="3.5703125" style="114" customWidth="1"/>
    <col min="5646" max="5646" width="3.42578125" style="114" customWidth="1"/>
    <col min="5647" max="5647" width="5.140625" style="114" customWidth="1"/>
    <col min="5648" max="5648" width="7.85546875" style="114" customWidth="1"/>
    <col min="5649" max="5649" width="4.85546875" style="114" customWidth="1"/>
    <col min="5650" max="5650" width="11" style="114" customWidth="1"/>
    <col min="5651" max="5651" width="8.28515625" style="114" customWidth="1"/>
    <col min="5652" max="5652" width="4.140625" style="114" customWidth="1"/>
    <col min="5653" max="5654" width="3.140625" style="114"/>
    <col min="5655" max="5655" width="12.5703125" style="114" bestFit="1" customWidth="1"/>
    <col min="5656" max="5661" width="3.140625" style="114"/>
    <col min="5662" max="5662" width="13.5703125" style="114" bestFit="1" customWidth="1"/>
    <col min="5663" max="5663" width="11" style="114" bestFit="1" customWidth="1"/>
    <col min="5664" max="5888" width="3.140625" style="114"/>
    <col min="5889" max="5889" width="2.85546875" style="114" customWidth="1"/>
    <col min="5890" max="5891" width="2.5703125" style="114" customWidth="1"/>
    <col min="5892" max="5892" width="3.42578125" style="114" customWidth="1"/>
    <col min="5893" max="5893" width="3" style="114" customWidth="1"/>
    <col min="5894" max="5894" width="9.140625" style="114" customWidth="1"/>
    <col min="5895" max="5895" width="2" style="114" customWidth="1"/>
    <col min="5896" max="5896" width="18.42578125" style="114" customWidth="1"/>
    <col min="5897" max="5897" width="3.7109375" style="114" customWidth="1"/>
    <col min="5898" max="5898" width="3" style="114" customWidth="1"/>
    <col min="5899" max="5899" width="3.42578125" style="114" bestFit="1" customWidth="1"/>
    <col min="5900" max="5900" width="3.28515625" style="114" customWidth="1"/>
    <col min="5901" max="5901" width="3.5703125" style="114" customWidth="1"/>
    <col min="5902" max="5902" width="3.42578125" style="114" customWidth="1"/>
    <col min="5903" max="5903" width="5.140625" style="114" customWidth="1"/>
    <col min="5904" max="5904" width="7.85546875" style="114" customWidth="1"/>
    <col min="5905" max="5905" width="4.85546875" style="114" customWidth="1"/>
    <col min="5906" max="5906" width="11" style="114" customWidth="1"/>
    <col min="5907" max="5907" width="8.28515625" style="114" customWidth="1"/>
    <col min="5908" max="5908" width="4.140625" style="114" customWidth="1"/>
    <col min="5909" max="5910" width="3.140625" style="114"/>
    <col min="5911" max="5911" width="12.5703125" style="114" bestFit="1" customWidth="1"/>
    <col min="5912" max="5917" width="3.140625" style="114"/>
    <col min="5918" max="5918" width="13.5703125" style="114" bestFit="1" customWidth="1"/>
    <col min="5919" max="5919" width="11" style="114" bestFit="1" customWidth="1"/>
    <col min="5920" max="6144" width="3.140625" style="114"/>
    <col min="6145" max="6145" width="2.85546875" style="114" customWidth="1"/>
    <col min="6146" max="6147" width="2.5703125" style="114" customWidth="1"/>
    <col min="6148" max="6148" width="3.42578125" style="114" customWidth="1"/>
    <col min="6149" max="6149" width="3" style="114" customWidth="1"/>
    <col min="6150" max="6150" width="9.140625" style="114" customWidth="1"/>
    <col min="6151" max="6151" width="2" style="114" customWidth="1"/>
    <col min="6152" max="6152" width="18.42578125" style="114" customWidth="1"/>
    <col min="6153" max="6153" width="3.7109375" style="114" customWidth="1"/>
    <col min="6154" max="6154" width="3" style="114" customWidth="1"/>
    <col min="6155" max="6155" width="3.42578125" style="114" bestFit="1" customWidth="1"/>
    <col min="6156" max="6156" width="3.28515625" style="114" customWidth="1"/>
    <col min="6157" max="6157" width="3.5703125" style="114" customWidth="1"/>
    <col min="6158" max="6158" width="3.42578125" style="114" customWidth="1"/>
    <col min="6159" max="6159" width="5.140625" style="114" customWidth="1"/>
    <col min="6160" max="6160" width="7.85546875" style="114" customWidth="1"/>
    <col min="6161" max="6161" width="4.85546875" style="114" customWidth="1"/>
    <col min="6162" max="6162" width="11" style="114" customWidth="1"/>
    <col min="6163" max="6163" width="8.28515625" style="114" customWidth="1"/>
    <col min="6164" max="6164" width="4.140625" style="114" customWidth="1"/>
    <col min="6165" max="6166" width="3.140625" style="114"/>
    <col min="6167" max="6167" width="12.5703125" style="114" bestFit="1" customWidth="1"/>
    <col min="6168" max="6173" width="3.140625" style="114"/>
    <col min="6174" max="6174" width="13.5703125" style="114" bestFit="1" customWidth="1"/>
    <col min="6175" max="6175" width="11" style="114" bestFit="1" customWidth="1"/>
    <col min="6176" max="6400" width="3.140625" style="114"/>
    <col min="6401" max="6401" width="2.85546875" style="114" customWidth="1"/>
    <col min="6402" max="6403" width="2.5703125" style="114" customWidth="1"/>
    <col min="6404" max="6404" width="3.42578125" style="114" customWidth="1"/>
    <col min="6405" max="6405" width="3" style="114" customWidth="1"/>
    <col min="6406" max="6406" width="9.140625" style="114" customWidth="1"/>
    <col min="6407" max="6407" width="2" style="114" customWidth="1"/>
    <col min="6408" max="6408" width="18.42578125" style="114" customWidth="1"/>
    <col min="6409" max="6409" width="3.7109375" style="114" customWidth="1"/>
    <col min="6410" max="6410" width="3" style="114" customWidth="1"/>
    <col min="6411" max="6411" width="3.42578125" style="114" bestFit="1" customWidth="1"/>
    <col min="6412" max="6412" width="3.28515625" style="114" customWidth="1"/>
    <col min="6413" max="6413" width="3.5703125" style="114" customWidth="1"/>
    <col min="6414" max="6414" width="3.42578125" style="114" customWidth="1"/>
    <col min="6415" max="6415" width="5.140625" style="114" customWidth="1"/>
    <col min="6416" max="6416" width="7.85546875" style="114" customWidth="1"/>
    <col min="6417" max="6417" width="4.85546875" style="114" customWidth="1"/>
    <col min="6418" max="6418" width="11" style="114" customWidth="1"/>
    <col min="6419" max="6419" width="8.28515625" style="114" customWidth="1"/>
    <col min="6420" max="6420" width="4.140625" style="114" customWidth="1"/>
    <col min="6421" max="6422" width="3.140625" style="114"/>
    <col min="6423" max="6423" width="12.5703125" style="114" bestFit="1" customWidth="1"/>
    <col min="6424" max="6429" width="3.140625" style="114"/>
    <col min="6430" max="6430" width="13.5703125" style="114" bestFit="1" customWidth="1"/>
    <col min="6431" max="6431" width="11" style="114" bestFit="1" customWidth="1"/>
    <col min="6432" max="6656" width="3.140625" style="114"/>
    <col min="6657" max="6657" width="2.85546875" style="114" customWidth="1"/>
    <col min="6658" max="6659" width="2.5703125" style="114" customWidth="1"/>
    <col min="6660" max="6660" width="3.42578125" style="114" customWidth="1"/>
    <col min="6661" max="6661" width="3" style="114" customWidth="1"/>
    <col min="6662" max="6662" width="9.140625" style="114" customWidth="1"/>
    <col min="6663" max="6663" width="2" style="114" customWidth="1"/>
    <col min="6664" max="6664" width="18.42578125" style="114" customWidth="1"/>
    <col min="6665" max="6665" width="3.7109375" style="114" customWidth="1"/>
    <col min="6666" max="6666" width="3" style="114" customWidth="1"/>
    <col min="6667" max="6667" width="3.42578125" style="114" bestFit="1" customWidth="1"/>
    <col min="6668" max="6668" width="3.28515625" style="114" customWidth="1"/>
    <col min="6669" max="6669" width="3.5703125" style="114" customWidth="1"/>
    <col min="6670" max="6670" width="3.42578125" style="114" customWidth="1"/>
    <col min="6671" max="6671" width="5.140625" style="114" customWidth="1"/>
    <col min="6672" max="6672" width="7.85546875" style="114" customWidth="1"/>
    <col min="6673" max="6673" width="4.85546875" style="114" customWidth="1"/>
    <col min="6674" max="6674" width="11" style="114" customWidth="1"/>
    <col min="6675" max="6675" width="8.28515625" style="114" customWidth="1"/>
    <col min="6676" max="6676" width="4.140625" style="114" customWidth="1"/>
    <col min="6677" max="6678" width="3.140625" style="114"/>
    <col min="6679" max="6679" width="12.5703125" style="114" bestFit="1" customWidth="1"/>
    <col min="6680" max="6685" width="3.140625" style="114"/>
    <col min="6686" max="6686" width="13.5703125" style="114" bestFit="1" customWidth="1"/>
    <col min="6687" max="6687" width="11" style="114" bestFit="1" customWidth="1"/>
    <col min="6688" max="6912" width="3.140625" style="114"/>
    <col min="6913" max="6913" width="2.85546875" style="114" customWidth="1"/>
    <col min="6914" max="6915" width="2.5703125" style="114" customWidth="1"/>
    <col min="6916" max="6916" width="3.42578125" style="114" customWidth="1"/>
    <col min="6917" max="6917" width="3" style="114" customWidth="1"/>
    <col min="6918" max="6918" width="9.140625" style="114" customWidth="1"/>
    <col min="6919" max="6919" width="2" style="114" customWidth="1"/>
    <col min="6920" max="6920" width="18.42578125" style="114" customWidth="1"/>
    <col min="6921" max="6921" width="3.7109375" style="114" customWidth="1"/>
    <col min="6922" max="6922" width="3" style="114" customWidth="1"/>
    <col min="6923" max="6923" width="3.42578125" style="114" bestFit="1" customWidth="1"/>
    <col min="6924" max="6924" width="3.28515625" style="114" customWidth="1"/>
    <col min="6925" max="6925" width="3.5703125" style="114" customWidth="1"/>
    <col min="6926" max="6926" width="3.42578125" style="114" customWidth="1"/>
    <col min="6927" max="6927" width="5.140625" style="114" customWidth="1"/>
    <col min="6928" max="6928" width="7.85546875" style="114" customWidth="1"/>
    <col min="6929" max="6929" width="4.85546875" style="114" customWidth="1"/>
    <col min="6930" max="6930" width="11" style="114" customWidth="1"/>
    <col min="6931" max="6931" width="8.28515625" style="114" customWidth="1"/>
    <col min="6932" max="6932" width="4.140625" style="114" customWidth="1"/>
    <col min="6933" max="6934" width="3.140625" style="114"/>
    <col min="6935" max="6935" width="12.5703125" style="114" bestFit="1" customWidth="1"/>
    <col min="6936" max="6941" width="3.140625" style="114"/>
    <col min="6942" max="6942" width="13.5703125" style="114" bestFit="1" customWidth="1"/>
    <col min="6943" max="6943" width="11" style="114" bestFit="1" customWidth="1"/>
    <col min="6944" max="7168" width="3.140625" style="114"/>
    <col min="7169" max="7169" width="2.85546875" style="114" customWidth="1"/>
    <col min="7170" max="7171" width="2.5703125" style="114" customWidth="1"/>
    <col min="7172" max="7172" width="3.42578125" style="114" customWidth="1"/>
    <col min="7173" max="7173" width="3" style="114" customWidth="1"/>
    <col min="7174" max="7174" width="9.140625" style="114" customWidth="1"/>
    <col min="7175" max="7175" width="2" style="114" customWidth="1"/>
    <col min="7176" max="7176" width="18.42578125" style="114" customWidth="1"/>
    <col min="7177" max="7177" width="3.7109375" style="114" customWidth="1"/>
    <col min="7178" max="7178" width="3" style="114" customWidth="1"/>
    <col min="7179" max="7179" width="3.42578125" style="114" bestFit="1" customWidth="1"/>
    <col min="7180" max="7180" width="3.28515625" style="114" customWidth="1"/>
    <col min="7181" max="7181" width="3.5703125" style="114" customWidth="1"/>
    <col min="7182" max="7182" width="3.42578125" style="114" customWidth="1"/>
    <col min="7183" max="7183" width="5.140625" style="114" customWidth="1"/>
    <col min="7184" max="7184" width="7.85546875" style="114" customWidth="1"/>
    <col min="7185" max="7185" width="4.85546875" style="114" customWidth="1"/>
    <col min="7186" max="7186" width="11" style="114" customWidth="1"/>
    <col min="7187" max="7187" width="8.28515625" style="114" customWidth="1"/>
    <col min="7188" max="7188" width="4.140625" style="114" customWidth="1"/>
    <col min="7189" max="7190" width="3.140625" style="114"/>
    <col min="7191" max="7191" width="12.5703125" style="114" bestFit="1" customWidth="1"/>
    <col min="7192" max="7197" width="3.140625" style="114"/>
    <col min="7198" max="7198" width="13.5703125" style="114" bestFit="1" customWidth="1"/>
    <col min="7199" max="7199" width="11" style="114" bestFit="1" customWidth="1"/>
    <col min="7200" max="7424" width="3.140625" style="114"/>
    <col min="7425" max="7425" width="2.85546875" style="114" customWidth="1"/>
    <col min="7426" max="7427" width="2.5703125" style="114" customWidth="1"/>
    <col min="7428" max="7428" width="3.42578125" style="114" customWidth="1"/>
    <col min="7429" max="7429" width="3" style="114" customWidth="1"/>
    <col min="7430" max="7430" width="9.140625" style="114" customWidth="1"/>
    <col min="7431" max="7431" width="2" style="114" customWidth="1"/>
    <col min="7432" max="7432" width="18.42578125" style="114" customWidth="1"/>
    <col min="7433" max="7433" width="3.7109375" style="114" customWidth="1"/>
    <col min="7434" max="7434" width="3" style="114" customWidth="1"/>
    <col min="7435" max="7435" width="3.42578125" style="114" bestFit="1" customWidth="1"/>
    <col min="7436" max="7436" width="3.28515625" style="114" customWidth="1"/>
    <col min="7437" max="7437" width="3.5703125" style="114" customWidth="1"/>
    <col min="7438" max="7438" width="3.42578125" style="114" customWidth="1"/>
    <col min="7439" max="7439" width="5.140625" style="114" customWidth="1"/>
    <col min="7440" max="7440" width="7.85546875" style="114" customWidth="1"/>
    <col min="7441" max="7441" width="4.85546875" style="114" customWidth="1"/>
    <col min="7442" max="7442" width="11" style="114" customWidth="1"/>
    <col min="7443" max="7443" width="8.28515625" style="114" customWidth="1"/>
    <col min="7444" max="7444" width="4.140625" style="114" customWidth="1"/>
    <col min="7445" max="7446" width="3.140625" style="114"/>
    <col min="7447" max="7447" width="12.5703125" style="114" bestFit="1" customWidth="1"/>
    <col min="7448" max="7453" width="3.140625" style="114"/>
    <col min="7454" max="7454" width="13.5703125" style="114" bestFit="1" customWidth="1"/>
    <col min="7455" max="7455" width="11" style="114" bestFit="1" customWidth="1"/>
    <col min="7456" max="7680" width="3.140625" style="114"/>
    <col min="7681" max="7681" width="2.85546875" style="114" customWidth="1"/>
    <col min="7682" max="7683" width="2.5703125" style="114" customWidth="1"/>
    <col min="7684" max="7684" width="3.42578125" style="114" customWidth="1"/>
    <col min="7685" max="7685" width="3" style="114" customWidth="1"/>
    <col min="7686" max="7686" width="9.140625" style="114" customWidth="1"/>
    <col min="7687" max="7687" width="2" style="114" customWidth="1"/>
    <col min="7688" max="7688" width="18.42578125" style="114" customWidth="1"/>
    <col min="7689" max="7689" width="3.7109375" style="114" customWidth="1"/>
    <col min="7690" max="7690" width="3" style="114" customWidth="1"/>
    <col min="7691" max="7691" width="3.42578125" style="114" bestFit="1" customWidth="1"/>
    <col min="7692" max="7692" width="3.28515625" style="114" customWidth="1"/>
    <col min="7693" max="7693" width="3.5703125" style="114" customWidth="1"/>
    <col min="7694" max="7694" width="3.42578125" style="114" customWidth="1"/>
    <col min="7695" max="7695" width="5.140625" style="114" customWidth="1"/>
    <col min="7696" max="7696" width="7.85546875" style="114" customWidth="1"/>
    <col min="7697" max="7697" width="4.85546875" style="114" customWidth="1"/>
    <col min="7698" max="7698" width="11" style="114" customWidth="1"/>
    <col min="7699" max="7699" width="8.28515625" style="114" customWidth="1"/>
    <col min="7700" max="7700" width="4.140625" style="114" customWidth="1"/>
    <col min="7701" max="7702" width="3.140625" style="114"/>
    <col min="7703" max="7703" width="12.5703125" style="114" bestFit="1" customWidth="1"/>
    <col min="7704" max="7709" width="3.140625" style="114"/>
    <col min="7710" max="7710" width="13.5703125" style="114" bestFit="1" customWidth="1"/>
    <col min="7711" max="7711" width="11" style="114" bestFit="1" customWidth="1"/>
    <col min="7712" max="7936" width="3.140625" style="114"/>
    <col min="7937" max="7937" width="2.85546875" style="114" customWidth="1"/>
    <col min="7938" max="7939" width="2.5703125" style="114" customWidth="1"/>
    <col min="7940" max="7940" width="3.42578125" style="114" customWidth="1"/>
    <col min="7941" max="7941" width="3" style="114" customWidth="1"/>
    <col min="7942" max="7942" width="9.140625" style="114" customWidth="1"/>
    <col min="7943" max="7943" width="2" style="114" customWidth="1"/>
    <col min="7944" max="7944" width="18.42578125" style="114" customWidth="1"/>
    <col min="7945" max="7945" width="3.7109375" style="114" customWidth="1"/>
    <col min="7946" max="7946" width="3" style="114" customWidth="1"/>
    <col min="7947" max="7947" width="3.42578125" style="114" bestFit="1" customWidth="1"/>
    <col min="7948" max="7948" width="3.28515625" style="114" customWidth="1"/>
    <col min="7949" max="7949" width="3.5703125" style="114" customWidth="1"/>
    <col min="7950" max="7950" width="3.42578125" style="114" customWidth="1"/>
    <col min="7951" max="7951" width="5.140625" style="114" customWidth="1"/>
    <col min="7952" max="7952" width="7.85546875" style="114" customWidth="1"/>
    <col min="7953" max="7953" width="4.85546875" style="114" customWidth="1"/>
    <col min="7954" max="7954" width="11" style="114" customWidth="1"/>
    <col min="7955" max="7955" width="8.28515625" style="114" customWidth="1"/>
    <col min="7956" max="7956" width="4.140625" style="114" customWidth="1"/>
    <col min="7957" max="7958" width="3.140625" style="114"/>
    <col min="7959" max="7959" width="12.5703125" style="114" bestFit="1" customWidth="1"/>
    <col min="7960" max="7965" width="3.140625" style="114"/>
    <col min="7966" max="7966" width="13.5703125" style="114" bestFit="1" customWidth="1"/>
    <col min="7967" max="7967" width="11" style="114" bestFit="1" customWidth="1"/>
    <col min="7968" max="8192" width="3.140625" style="114"/>
    <col min="8193" max="8193" width="2.85546875" style="114" customWidth="1"/>
    <col min="8194" max="8195" width="2.5703125" style="114" customWidth="1"/>
    <col min="8196" max="8196" width="3.42578125" style="114" customWidth="1"/>
    <col min="8197" max="8197" width="3" style="114" customWidth="1"/>
    <col min="8198" max="8198" width="9.140625" style="114" customWidth="1"/>
    <col min="8199" max="8199" width="2" style="114" customWidth="1"/>
    <col min="8200" max="8200" width="18.42578125" style="114" customWidth="1"/>
    <col min="8201" max="8201" width="3.7109375" style="114" customWidth="1"/>
    <col min="8202" max="8202" width="3" style="114" customWidth="1"/>
    <col min="8203" max="8203" width="3.42578125" style="114" bestFit="1" customWidth="1"/>
    <col min="8204" max="8204" width="3.28515625" style="114" customWidth="1"/>
    <col min="8205" max="8205" width="3.5703125" style="114" customWidth="1"/>
    <col min="8206" max="8206" width="3.42578125" style="114" customWidth="1"/>
    <col min="8207" max="8207" width="5.140625" style="114" customWidth="1"/>
    <col min="8208" max="8208" width="7.85546875" style="114" customWidth="1"/>
    <col min="8209" max="8209" width="4.85546875" style="114" customWidth="1"/>
    <col min="8210" max="8210" width="11" style="114" customWidth="1"/>
    <col min="8211" max="8211" width="8.28515625" style="114" customWidth="1"/>
    <col min="8212" max="8212" width="4.140625" style="114" customWidth="1"/>
    <col min="8213" max="8214" width="3.140625" style="114"/>
    <col min="8215" max="8215" width="12.5703125" style="114" bestFit="1" customWidth="1"/>
    <col min="8216" max="8221" width="3.140625" style="114"/>
    <col min="8222" max="8222" width="13.5703125" style="114" bestFit="1" customWidth="1"/>
    <col min="8223" max="8223" width="11" style="114" bestFit="1" customWidth="1"/>
    <col min="8224" max="8448" width="3.140625" style="114"/>
    <col min="8449" max="8449" width="2.85546875" style="114" customWidth="1"/>
    <col min="8450" max="8451" width="2.5703125" style="114" customWidth="1"/>
    <col min="8452" max="8452" width="3.42578125" style="114" customWidth="1"/>
    <col min="8453" max="8453" width="3" style="114" customWidth="1"/>
    <col min="8454" max="8454" width="9.140625" style="114" customWidth="1"/>
    <col min="8455" max="8455" width="2" style="114" customWidth="1"/>
    <col min="8456" max="8456" width="18.42578125" style="114" customWidth="1"/>
    <col min="8457" max="8457" width="3.7109375" style="114" customWidth="1"/>
    <col min="8458" max="8458" width="3" style="114" customWidth="1"/>
    <col min="8459" max="8459" width="3.42578125" style="114" bestFit="1" customWidth="1"/>
    <col min="8460" max="8460" width="3.28515625" style="114" customWidth="1"/>
    <col min="8461" max="8461" width="3.5703125" style="114" customWidth="1"/>
    <col min="8462" max="8462" width="3.42578125" style="114" customWidth="1"/>
    <col min="8463" max="8463" width="5.140625" style="114" customWidth="1"/>
    <col min="8464" max="8464" width="7.85546875" style="114" customWidth="1"/>
    <col min="8465" max="8465" width="4.85546875" style="114" customWidth="1"/>
    <col min="8466" max="8466" width="11" style="114" customWidth="1"/>
    <col min="8467" max="8467" width="8.28515625" style="114" customWidth="1"/>
    <col min="8468" max="8468" width="4.140625" style="114" customWidth="1"/>
    <col min="8469" max="8470" width="3.140625" style="114"/>
    <col min="8471" max="8471" width="12.5703125" style="114" bestFit="1" customWidth="1"/>
    <col min="8472" max="8477" width="3.140625" style="114"/>
    <col min="8478" max="8478" width="13.5703125" style="114" bestFit="1" customWidth="1"/>
    <col min="8479" max="8479" width="11" style="114" bestFit="1" customWidth="1"/>
    <col min="8480" max="8704" width="3.140625" style="114"/>
    <col min="8705" max="8705" width="2.85546875" style="114" customWidth="1"/>
    <col min="8706" max="8707" width="2.5703125" style="114" customWidth="1"/>
    <col min="8708" max="8708" width="3.42578125" style="114" customWidth="1"/>
    <col min="8709" max="8709" width="3" style="114" customWidth="1"/>
    <col min="8710" max="8710" width="9.140625" style="114" customWidth="1"/>
    <col min="8711" max="8711" width="2" style="114" customWidth="1"/>
    <col min="8712" max="8712" width="18.42578125" style="114" customWidth="1"/>
    <col min="8713" max="8713" width="3.7109375" style="114" customWidth="1"/>
    <col min="8714" max="8714" width="3" style="114" customWidth="1"/>
    <col min="8715" max="8715" width="3.42578125" style="114" bestFit="1" customWidth="1"/>
    <col min="8716" max="8716" width="3.28515625" style="114" customWidth="1"/>
    <col min="8717" max="8717" width="3.5703125" style="114" customWidth="1"/>
    <col min="8718" max="8718" width="3.42578125" style="114" customWidth="1"/>
    <col min="8719" max="8719" width="5.140625" style="114" customWidth="1"/>
    <col min="8720" max="8720" width="7.85546875" style="114" customWidth="1"/>
    <col min="8721" max="8721" width="4.85546875" style="114" customWidth="1"/>
    <col min="8722" max="8722" width="11" style="114" customWidth="1"/>
    <col min="8723" max="8723" width="8.28515625" style="114" customWidth="1"/>
    <col min="8724" max="8724" width="4.140625" style="114" customWidth="1"/>
    <col min="8725" max="8726" width="3.140625" style="114"/>
    <col min="8727" max="8727" width="12.5703125" style="114" bestFit="1" customWidth="1"/>
    <col min="8728" max="8733" width="3.140625" style="114"/>
    <col min="8734" max="8734" width="13.5703125" style="114" bestFit="1" customWidth="1"/>
    <col min="8735" max="8735" width="11" style="114" bestFit="1" customWidth="1"/>
    <col min="8736" max="8960" width="3.140625" style="114"/>
    <col min="8961" max="8961" width="2.85546875" style="114" customWidth="1"/>
    <col min="8962" max="8963" width="2.5703125" style="114" customWidth="1"/>
    <col min="8964" max="8964" width="3.42578125" style="114" customWidth="1"/>
    <col min="8965" max="8965" width="3" style="114" customWidth="1"/>
    <col min="8966" max="8966" width="9.140625" style="114" customWidth="1"/>
    <col min="8967" max="8967" width="2" style="114" customWidth="1"/>
    <col min="8968" max="8968" width="18.42578125" style="114" customWidth="1"/>
    <col min="8969" max="8969" width="3.7109375" style="114" customWidth="1"/>
    <col min="8970" max="8970" width="3" style="114" customWidth="1"/>
    <col min="8971" max="8971" width="3.42578125" style="114" bestFit="1" customWidth="1"/>
    <col min="8972" max="8972" width="3.28515625" style="114" customWidth="1"/>
    <col min="8973" max="8973" width="3.5703125" style="114" customWidth="1"/>
    <col min="8974" max="8974" width="3.42578125" style="114" customWidth="1"/>
    <col min="8975" max="8975" width="5.140625" style="114" customWidth="1"/>
    <col min="8976" max="8976" width="7.85546875" style="114" customWidth="1"/>
    <col min="8977" max="8977" width="4.85546875" style="114" customWidth="1"/>
    <col min="8978" max="8978" width="11" style="114" customWidth="1"/>
    <col min="8979" max="8979" width="8.28515625" style="114" customWidth="1"/>
    <col min="8980" max="8980" width="4.140625" style="114" customWidth="1"/>
    <col min="8981" max="8982" width="3.140625" style="114"/>
    <col min="8983" max="8983" width="12.5703125" style="114" bestFit="1" customWidth="1"/>
    <col min="8984" max="8989" width="3.140625" style="114"/>
    <col min="8990" max="8990" width="13.5703125" style="114" bestFit="1" customWidth="1"/>
    <col min="8991" max="8991" width="11" style="114" bestFit="1" customWidth="1"/>
    <col min="8992" max="9216" width="3.140625" style="114"/>
    <col min="9217" max="9217" width="2.85546875" style="114" customWidth="1"/>
    <col min="9218" max="9219" width="2.5703125" style="114" customWidth="1"/>
    <col min="9220" max="9220" width="3.42578125" style="114" customWidth="1"/>
    <col min="9221" max="9221" width="3" style="114" customWidth="1"/>
    <col min="9222" max="9222" width="9.140625" style="114" customWidth="1"/>
    <col min="9223" max="9223" width="2" style="114" customWidth="1"/>
    <col min="9224" max="9224" width="18.42578125" style="114" customWidth="1"/>
    <col min="9225" max="9225" width="3.7109375" style="114" customWidth="1"/>
    <col min="9226" max="9226" width="3" style="114" customWidth="1"/>
    <col min="9227" max="9227" width="3.42578125" style="114" bestFit="1" customWidth="1"/>
    <col min="9228" max="9228" width="3.28515625" style="114" customWidth="1"/>
    <col min="9229" max="9229" width="3.5703125" style="114" customWidth="1"/>
    <col min="9230" max="9230" width="3.42578125" style="114" customWidth="1"/>
    <col min="9231" max="9231" width="5.140625" style="114" customWidth="1"/>
    <col min="9232" max="9232" width="7.85546875" style="114" customWidth="1"/>
    <col min="9233" max="9233" width="4.85546875" style="114" customWidth="1"/>
    <col min="9234" max="9234" width="11" style="114" customWidth="1"/>
    <col min="9235" max="9235" width="8.28515625" style="114" customWidth="1"/>
    <col min="9236" max="9236" width="4.140625" style="114" customWidth="1"/>
    <col min="9237" max="9238" width="3.140625" style="114"/>
    <col min="9239" max="9239" width="12.5703125" style="114" bestFit="1" customWidth="1"/>
    <col min="9240" max="9245" width="3.140625" style="114"/>
    <col min="9246" max="9246" width="13.5703125" style="114" bestFit="1" customWidth="1"/>
    <col min="9247" max="9247" width="11" style="114" bestFit="1" customWidth="1"/>
    <col min="9248" max="9472" width="3.140625" style="114"/>
    <col min="9473" max="9473" width="2.85546875" style="114" customWidth="1"/>
    <col min="9474" max="9475" width="2.5703125" style="114" customWidth="1"/>
    <col min="9476" max="9476" width="3.42578125" style="114" customWidth="1"/>
    <col min="9477" max="9477" width="3" style="114" customWidth="1"/>
    <col min="9478" max="9478" width="9.140625" style="114" customWidth="1"/>
    <col min="9479" max="9479" width="2" style="114" customWidth="1"/>
    <col min="9480" max="9480" width="18.42578125" style="114" customWidth="1"/>
    <col min="9481" max="9481" width="3.7109375" style="114" customWidth="1"/>
    <col min="9482" max="9482" width="3" style="114" customWidth="1"/>
    <col min="9483" max="9483" width="3.42578125" style="114" bestFit="1" customWidth="1"/>
    <col min="9484" max="9484" width="3.28515625" style="114" customWidth="1"/>
    <col min="9485" max="9485" width="3.5703125" style="114" customWidth="1"/>
    <col min="9486" max="9486" width="3.42578125" style="114" customWidth="1"/>
    <col min="9487" max="9487" width="5.140625" style="114" customWidth="1"/>
    <col min="9488" max="9488" width="7.85546875" style="114" customWidth="1"/>
    <col min="9489" max="9489" width="4.85546875" style="114" customWidth="1"/>
    <col min="9490" max="9490" width="11" style="114" customWidth="1"/>
    <col min="9491" max="9491" width="8.28515625" style="114" customWidth="1"/>
    <col min="9492" max="9492" width="4.140625" style="114" customWidth="1"/>
    <col min="9493" max="9494" width="3.140625" style="114"/>
    <col min="9495" max="9495" width="12.5703125" style="114" bestFit="1" customWidth="1"/>
    <col min="9496" max="9501" width="3.140625" style="114"/>
    <col min="9502" max="9502" width="13.5703125" style="114" bestFit="1" customWidth="1"/>
    <col min="9503" max="9503" width="11" style="114" bestFit="1" customWidth="1"/>
    <col min="9504" max="9728" width="3.140625" style="114"/>
    <col min="9729" max="9729" width="2.85546875" style="114" customWidth="1"/>
    <col min="9730" max="9731" width="2.5703125" style="114" customWidth="1"/>
    <col min="9732" max="9732" width="3.42578125" style="114" customWidth="1"/>
    <col min="9733" max="9733" width="3" style="114" customWidth="1"/>
    <col min="9734" max="9734" width="9.140625" style="114" customWidth="1"/>
    <col min="9735" max="9735" width="2" style="114" customWidth="1"/>
    <col min="9736" max="9736" width="18.42578125" style="114" customWidth="1"/>
    <col min="9737" max="9737" width="3.7109375" style="114" customWidth="1"/>
    <col min="9738" max="9738" width="3" style="114" customWidth="1"/>
    <col min="9739" max="9739" width="3.42578125" style="114" bestFit="1" customWidth="1"/>
    <col min="9740" max="9740" width="3.28515625" style="114" customWidth="1"/>
    <col min="9741" max="9741" width="3.5703125" style="114" customWidth="1"/>
    <col min="9742" max="9742" width="3.42578125" style="114" customWidth="1"/>
    <col min="9743" max="9743" width="5.140625" style="114" customWidth="1"/>
    <col min="9744" max="9744" width="7.85546875" style="114" customWidth="1"/>
    <col min="9745" max="9745" width="4.85546875" style="114" customWidth="1"/>
    <col min="9746" max="9746" width="11" style="114" customWidth="1"/>
    <col min="9747" max="9747" width="8.28515625" style="114" customWidth="1"/>
    <col min="9748" max="9748" width="4.140625" style="114" customWidth="1"/>
    <col min="9749" max="9750" width="3.140625" style="114"/>
    <col min="9751" max="9751" width="12.5703125" style="114" bestFit="1" customWidth="1"/>
    <col min="9752" max="9757" width="3.140625" style="114"/>
    <col min="9758" max="9758" width="13.5703125" style="114" bestFit="1" customWidth="1"/>
    <col min="9759" max="9759" width="11" style="114" bestFit="1" customWidth="1"/>
    <col min="9760" max="9984" width="3.140625" style="114"/>
    <col min="9985" max="9985" width="2.85546875" style="114" customWidth="1"/>
    <col min="9986" max="9987" width="2.5703125" style="114" customWidth="1"/>
    <col min="9988" max="9988" width="3.42578125" style="114" customWidth="1"/>
    <col min="9989" max="9989" width="3" style="114" customWidth="1"/>
    <col min="9990" max="9990" width="9.140625" style="114" customWidth="1"/>
    <col min="9991" max="9991" width="2" style="114" customWidth="1"/>
    <col min="9992" max="9992" width="18.42578125" style="114" customWidth="1"/>
    <col min="9993" max="9993" width="3.7109375" style="114" customWidth="1"/>
    <col min="9994" max="9994" width="3" style="114" customWidth="1"/>
    <col min="9995" max="9995" width="3.42578125" style="114" bestFit="1" customWidth="1"/>
    <col min="9996" max="9996" width="3.28515625" style="114" customWidth="1"/>
    <col min="9997" max="9997" width="3.5703125" style="114" customWidth="1"/>
    <col min="9998" max="9998" width="3.42578125" style="114" customWidth="1"/>
    <col min="9999" max="9999" width="5.140625" style="114" customWidth="1"/>
    <col min="10000" max="10000" width="7.85546875" style="114" customWidth="1"/>
    <col min="10001" max="10001" width="4.85546875" style="114" customWidth="1"/>
    <col min="10002" max="10002" width="11" style="114" customWidth="1"/>
    <col min="10003" max="10003" width="8.28515625" style="114" customWidth="1"/>
    <col min="10004" max="10004" width="4.140625" style="114" customWidth="1"/>
    <col min="10005" max="10006" width="3.140625" style="114"/>
    <col min="10007" max="10007" width="12.5703125" style="114" bestFit="1" customWidth="1"/>
    <col min="10008" max="10013" width="3.140625" style="114"/>
    <col min="10014" max="10014" width="13.5703125" style="114" bestFit="1" customWidth="1"/>
    <col min="10015" max="10015" width="11" style="114" bestFit="1" customWidth="1"/>
    <col min="10016" max="10240" width="3.140625" style="114"/>
    <col min="10241" max="10241" width="2.85546875" style="114" customWidth="1"/>
    <col min="10242" max="10243" width="2.5703125" style="114" customWidth="1"/>
    <col min="10244" max="10244" width="3.42578125" style="114" customWidth="1"/>
    <col min="10245" max="10245" width="3" style="114" customWidth="1"/>
    <col min="10246" max="10246" width="9.140625" style="114" customWidth="1"/>
    <col min="10247" max="10247" width="2" style="114" customWidth="1"/>
    <col min="10248" max="10248" width="18.42578125" style="114" customWidth="1"/>
    <col min="10249" max="10249" width="3.7109375" style="114" customWidth="1"/>
    <col min="10250" max="10250" width="3" style="114" customWidth="1"/>
    <col min="10251" max="10251" width="3.42578125" style="114" bestFit="1" customWidth="1"/>
    <col min="10252" max="10252" width="3.28515625" style="114" customWidth="1"/>
    <col min="10253" max="10253" width="3.5703125" style="114" customWidth="1"/>
    <col min="10254" max="10254" width="3.42578125" style="114" customWidth="1"/>
    <col min="10255" max="10255" width="5.140625" style="114" customWidth="1"/>
    <col min="10256" max="10256" width="7.85546875" style="114" customWidth="1"/>
    <col min="10257" max="10257" width="4.85546875" style="114" customWidth="1"/>
    <col min="10258" max="10258" width="11" style="114" customWidth="1"/>
    <col min="10259" max="10259" width="8.28515625" style="114" customWidth="1"/>
    <col min="10260" max="10260" width="4.140625" style="114" customWidth="1"/>
    <col min="10261" max="10262" width="3.140625" style="114"/>
    <col min="10263" max="10263" width="12.5703125" style="114" bestFit="1" customWidth="1"/>
    <col min="10264" max="10269" width="3.140625" style="114"/>
    <col min="10270" max="10270" width="13.5703125" style="114" bestFit="1" customWidth="1"/>
    <col min="10271" max="10271" width="11" style="114" bestFit="1" customWidth="1"/>
    <col min="10272" max="10496" width="3.140625" style="114"/>
    <col min="10497" max="10497" width="2.85546875" style="114" customWidth="1"/>
    <col min="10498" max="10499" width="2.5703125" style="114" customWidth="1"/>
    <col min="10500" max="10500" width="3.42578125" style="114" customWidth="1"/>
    <col min="10501" max="10501" width="3" style="114" customWidth="1"/>
    <col min="10502" max="10502" width="9.140625" style="114" customWidth="1"/>
    <col min="10503" max="10503" width="2" style="114" customWidth="1"/>
    <col min="10504" max="10504" width="18.42578125" style="114" customWidth="1"/>
    <col min="10505" max="10505" width="3.7109375" style="114" customWidth="1"/>
    <col min="10506" max="10506" width="3" style="114" customWidth="1"/>
    <col min="10507" max="10507" width="3.42578125" style="114" bestFit="1" customWidth="1"/>
    <col min="10508" max="10508" width="3.28515625" style="114" customWidth="1"/>
    <col min="10509" max="10509" width="3.5703125" style="114" customWidth="1"/>
    <col min="10510" max="10510" width="3.42578125" style="114" customWidth="1"/>
    <col min="10511" max="10511" width="5.140625" style="114" customWidth="1"/>
    <col min="10512" max="10512" width="7.85546875" style="114" customWidth="1"/>
    <col min="10513" max="10513" width="4.85546875" style="114" customWidth="1"/>
    <col min="10514" max="10514" width="11" style="114" customWidth="1"/>
    <col min="10515" max="10515" width="8.28515625" style="114" customWidth="1"/>
    <col min="10516" max="10516" width="4.140625" style="114" customWidth="1"/>
    <col min="10517" max="10518" width="3.140625" style="114"/>
    <col min="10519" max="10519" width="12.5703125" style="114" bestFit="1" customWidth="1"/>
    <col min="10520" max="10525" width="3.140625" style="114"/>
    <col min="10526" max="10526" width="13.5703125" style="114" bestFit="1" customWidth="1"/>
    <col min="10527" max="10527" width="11" style="114" bestFit="1" customWidth="1"/>
    <col min="10528" max="10752" width="3.140625" style="114"/>
    <col min="10753" max="10753" width="2.85546875" style="114" customWidth="1"/>
    <col min="10754" max="10755" width="2.5703125" style="114" customWidth="1"/>
    <col min="10756" max="10756" width="3.42578125" style="114" customWidth="1"/>
    <col min="10757" max="10757" width="3" style="114" customWidth="1"/>
    <col min="10758" max="10758" width="9.140625" style="114" customWidth="1"/>
    <col min="10759" max="10759" width="2" style="114" customWidth="1"/>
    <col min="10760" max="10760" width="18.42578125" style="114" customWidth="1"/>
    <col min="10761" max="10761" width="3.7109375" style="114" customWidth="1"/>
    <col min="10762" max="10762" width="3" style="114" customWidth="1"/>
    <col min="10763" max="10763" width="3.42578125" style="114" bestFit="1" customWidth="1"/>
    <col min="10764" max="10764" width="3.28515625" style="114" customWidth="1"/>
    <col min="10765" max="10765" width="3.5703125" style="114" customWidth="1"/>
    <col min="10766" max="10766" width="3.42578125" style="114" customWidth="1"/>
    <col min="10767" max="10767" width="5.140625" style="114" customWidth="1"/>
    <col min="10768" max="10768" width="7.85546875" style="114" customWidth="1"/>
    <col min="10769" max="10769" width="4.85546875" style="114" customWidth="1"/>
    <col min="10770" max="10770" width="11" style="114" customWidth="1"/>
    <col min="10771" max="10771" width="8.28515625" style="114" customWidth="1"/>
    <col min="10772" max="10772" width="4.140625" style="114" customWidth="1"/>
    <col min="10773" max="10774" width="3.140625" style="114"/>
    <col min="10775" max="10775" width="12.5703125" style="114" bestFit="1" customWidth="1"/>
    <col min="10776" max="10781" width="3.140625" style="114"/>
    <col min="10782" max="10782" width="13.5703125" style="114" bestFit="1" customWidth="1"/>
    <col min="10783" max="10783" width="11" style="114" bestFit="1" customWidth="1"/>
    <col min="10784" max="11008" width="3.140625" style="114"/>
    <col min="11009" max="11009" width="2.85546875" style="114" customWidth="1"/>
    <col min="11010" max="11011" width="2.5703125" style="114" customWidth="1"/>
    <col min="11012" max="11012" width="3.42578125" style="114" customWidth="1"/>
    <col min="11013" max="11013" width="3" style="114" customWidth="1"/>
    <col min="11014" max="11014" width="9.140625" style="114" customWidth="1"/>
    <col min="11015" max="11015" width="2" style="114" customWidth="1"/>
    <col min="11016" max="11016" width="18.42578125" style="114" customWidth="1"/>
    <col min="11017" max="11017" width="3.7109375" style="114" customWidth="1"/>
    <col min="11018" max="11018" width="3" style="114" customWidth="1"/>
    <col min="11019" max="11019" width="3.42578125" style="114" bestFit="1" customWidth="1"/>
    <col min="11020" max="11020" width="3.28515625" style="114" customWidth="1"/>
    <col min="11021" max="11021" width="3.5703125" style="114" customWidth="1"/>
    <col min="11022" max="11022" width="3.42578125" style="114" customWidth="1"/>
    <col min="11023" max="11023" width="5.140625" style="114" customWidth="1"/>
    <col min="11024" max="11024" width="7.85546875" style="114" customWidth="1"/>
    <col min="11025" max="11025" width="4.85546875" style="114" customWidth="1"/>
    <col min="11026" max="11026" width="11" style="114" customWidth="1"/>
    <col min="11027" max="11027" width="8.28515625" style="114" customWidth="1"/>
    <col min="11028" max="11028" width="4.140625" style="114" customWidth="1"/>
    <col min="11029" max="11030" width="3.140625" style="114"/>
    <col min="11031" max="11031" width="12.5703125" style="114" bestFit="1" customWidth="1"/>
    <col min="11032" max="11037" width="3.140625" style="114"/>
    <col min="11038" max="11038" width="13.5703125" style="114" bestFit="1" customWidth="1"/>
    <col min="11039" max="11039" width="11" style="114" bestFit="1" customWidth="1"/>
    <col min="11040" max="11264" width="3.140625" style="114"/>
    <col min="11265" max="11265" width="2.85546875" style="114" customWidth="1"/>
    <col min="11266" max="11267" width="2.5703125" style="114" customWidth="1"/>
    <col min="11268" max="11268" width="3.42578125" style="114" customWidth="1"/>
    <col min="11269" max="11269" width="3" style="114" customWidth="1"/>
    <col min="11270" max="11270" width="9.140625" style="114" customWidth="1"/>
    <col min="11271" max="11271" width="2" style="114" customWidth="1"/>
    <col min="11272" max="11272" width="18.42578125" style="114" customWidth="1"/>
    <col min="11273" max="11273" width="3.7109375" style="114" customWidth="1"/>
    <col min="11274" max="11274" width="3" style="114" customWidth="1"/>
    <col min="11275" max="11275" width="3.42578125" style="114" bestFit="1" customWidth="1"/>
    <col min="11276" max="11276" width="3.28515625" style="114" customWidth="1"/>
    <col min="11277" max="11277" width="3.5703125" style="114" customWidth="1"/>
    <col min="11278" max="11278" width="3.42578125" style="114" customWidth="1"/>
    <col min="11279" max="11279" width="5.140625" style="114" customWidth="1"/>
    <col min="11280" max="11280" width="7.85546875" style="114" customWidth="1"/>
    <col min="11281" max="11281" width="4.85546875" style="114" customWidth="1"/>
    <col min="11282" max="11282" width="11" style="114" customWidth="1"/>
    <col min="11283" max="11283" width="8.28515625" style="114" customWidth="1"/>
    <col min="11284" max="11284" width="4.140625" style="114" customWidth="1"/>
    <col min="11285" max="11286" width="3.140625" style="114"/>
    <col min="11287" max="11287" width="12.5703125" style="114" bestFit="1" customWidth="1"/>
    <col min="11288" max="11293" width="3.140625" style="114"/>
    <col min="11294" max="11294" width="13.5703125" style="114" bestFit="1" customWidth="1"/>
    <col min="11295" max="11295" width="11" style="114" bestFit="1" customWidth="1"/>
    <col min="11296" max="11520" width="3.140625" style="114"/>
    <col min="11521" max="11521" width="2.85546875" style="114" customWidth="1"/>
    <col min="11522" max="11523" width="2.5703125" style="114" customWidth="1"/>
    <col min="11524" max="11524" width="3.42578125" style="114" customWidth="1"/>
    <col min="11525" max="11525" width="3" style="114" customWidth="1"/>
    <col min="11526" max="11526" width="9.140625" style="114" customWidth="1"/>
    <col min="11527" max="11527" width="2" style="114" customWidth="1"/>
    <col min="11528" max="11528" width="18.42578125" style="114" customWidth="1"/>
    <col min="11529" max="11529" width="3.7109375" style="114" customWidth="1"/>
    <col min="11530" max="11530" width="3" style="114" customWidth="1"/>
    <col min="11531" max="11531" width="3.42578125" style="114" bestFit="1" customWidth="1"/>
    <col min="11532" max="11532" width="3.28515625" style="114" customWidth="1"/>
    <col min="11533" max="11533" width="3.5703125" style="114" customWidth="1"/>
    <col min="11534" max="11534" width="3.42578125" style="114" customWidth="1"/>
    <col min="11535" max="11535" width="5.140625" style="114" customWidth="1"/>
    <col min="11536" max="11536" width="7.85546875" style="114" customWidth="1"/>
    <col min="11537" max="11537" width="4.85546875" style="114" customWidth="1"/>
    <col min="11538" max="11538" width="11" style="114" customWidth="1"/>
    <col min="11539" max="11539" width="8.28515625" style="114" customWidth="1"/>
    <col min="11540" max="11540" width="4.140625" style="114" customWidth="1"/>
    <col min="11541" max="11542" width="3.140625" style="114"/>
    <col min="11543" max="11543" width="12.5703125" style="114" bestFit="1" customWidth="1"/>
    <col min="11544" max="11549" width="3.140625" style="114"/>
    <col min="11550" max="11550" width="13.5703125" style="114" bestFit="1" customWidth="1"/>
    <col min="11551" max="11551" width="11" style="114" bestFit="1" customWidth="1"/>
    <col min="11552" max="11776" width="3.140625" style="114"/>
    <col min="11777" max="11777" width="2.85546875" style="114" customWidth="1"/>
    <col min="11778" max="11779" width="2.5703125" style="114" customWidth="1"/>
    <col min="11780" max="11780" width="3.42578125" style="114" customWidth="1"/>
    <col min="11781" max="11781" width="3" style="114" customWidth="1"/>
    <col min="11782" max="11782" width="9.140625" style="114" customWidth="1"/>
    <col min="11783" max="11783" width="2" style="114" customWidth="1"/>
    <col min="11784" max="11784" width="18.42578125" style="114" customWidth="1"/>
    <col min="11785" max="11785" width="3.7109375" style="114" customWidth="1"/>
    <col min="11786" max="11786" width="3" style="114" customWidth="1"/>
    <col min="11787" max="11787" width="3.42578125" style="114" bestFit="1" customWidth="1"/>
    <col min="11788" max="11788" width="3.28515625" style="114" customWidth="1"/>
    <col min="11789" max="11789" width="3.5703125" style="114" customWidth="1"/>
    <col min="11790" max="11790" width="3.42578125" style="114" customWidth="1"/>
    <col min="11791" max="11791" width="5.140625" style="114" customWidth="1"/>
    <col min="11792" max="11792" width="7.85546875" style="114" customWidth="1"/>
    <col min="11793" max="11793" width="4.85546875" style="114" customWidth="1"/>
    <col min="11794" max="11794" width="11" style="114" customWidth="1"/>
    <col min="11795" max="11795" width="8.28515625" style="114" customWidth="1"/>
    <col min="11796" max="11796" width="4.140625" style="114" customWidth="1"/>
    <col min="11797" max="11798" width="3.140625" style="114"/>
    <col min="11799" max="11799" width="12.5703125" style="114" bestFit="1" customWidth="1"/>
    <col min="11800" max="11805" width="3.140625" style="114"/>
    <col min="11806" max="11806" width="13.5703125" style="114" bestFit="1" customWidth="1"/>
    <col min="11807" max="11807" width="11" style="114" bestFit="1" customWidth="1"/>
    <col min="11808" max="12032" width="3.140625" style="114"/>
    <col min="12033" max="12033" width="2.85546875" style="114" customWidth="1"/>
    <col min="12034" max="12035" width="2.5703125" style="114" customWidth="1"/>
    <col min="12036" max="12036" width="3.42578125" style="114" customWidth="1"/>
    <col min="12037" max="12037" width="3" style="114" customWidth="1"/>
    <col min="12038" max="12038" width="9.140625" style="114" customWidth="1"/>
    <col min="12039" max="12039" width="2" style="114" customWidth="1"/>
    <col min="12040" max="12040" width="18.42578125" style="114" customWidth="1"/>
    <col min="12041" max="12041" width="3.7109375" style="114" customWidth="1"/>
    <col min="12042" max="12042" width="3" style="114" customWidth="1"/>
    <col min="12043" max="12043" width="3.42578125" style="114" bestFit="1" customWidth="1"/>
    <col min="12044" max="12044" width="3.28515625" style="114" customWidth="1"/>
    <col min="12045" max="12045" width="3.5703125" style="114" customWidth="1"/>
    <col min="12046" max="12046" width="3.42578125" style="114" customWidth="1"/>
    <col min="12047" max="12047" width="5.140625" style="114" customWidth="1"/>
    <col min="12048" max="12048" width="7.85546875" style="114" customWidth="1"/>
    <col min="12049" max="12049" width="4.85546875" style="114" customWidth="1"/>
    <col min="12050" max="12050" width="11" style="114" customWidth="1"/>
    <col min="12051" max="12051" width="8.28515625" style="114" customWidth="1"/>
    <col min="12052" max="12052" width="4.140625" style="114" customWidth="1"/>
    <col min="12053" max="12054" width="3.140625" style="114"/>
    <col min="12055" max="12055" width="12.5703125" style="114" bestFit="1" customWidth="1"/>
    <col min="12056" max="12061" width="3.140625" style="114"/>
    <col min="12062" max="12062" width="13.5703125" style="114" bestFit="1" customWidth="1"/>
    <col min="12063" max="12063" width="11" style="114" bestFit="1" customWidth="1"/>
    <col min="12064" max="12288" width="3.140625" style="114"/>
    <col min="12289" max="12289" width="2.85546875" style="114" customWidth="1"/>
    <col min="12290" max="12291" width="2.5703125" style="114" customWidth="1"/>
    <col min="12292" max="12292" width="3.42578125" style="114" customWidth="1"/>
    <col min="12293" max="12293" width="3" style="114" customWidth="1"/>
    <col min="12294" max="12294" width="9.140625" style="114" customWidth="1"/>
    <col min="12295" max="12295" width="2" style="114" customWidth="1"/>
    <col min="12296" max="12296" width="18.42578125" style="114" customWidth="1"/>
    <col min="12297" max="12297" width="3.7109375" style="114" customWidth="1"/>
    <col min="12298" max="12298" width="3" style="114" customWidth="1"/>
    <col min="12299" max="12299" width="3.42578125" style="114" bestFit="1" customWidth="1"/>
    <col min="12300" max="12300" width="3.28515625" style="114" customWidth="1"/>
    <col min="12301" max="12301" width="3.5703125" style="114" customWidth="1"/>
    <col min="12302" max="12302" width="3.42578125" style="114" customWidth="1"/>
    <col min="12303" max="12303" width="5.140625" style="114" customWidth="1"/>
    <col min="12304" max="12304" width="7.85546875" style="114" customWidth="1"/>
    <col min="12305" max="12305" width="4.85546875" style="114" customWidth="1"/>
    <col min="12306" max="12306" width="11" style="114" customWidth="1"/>
    <col min="12307" max="12307" width="8.28515625" style="114" customWidth="1"/>
    <col min="12308" max="12308" width="4.140625" style="114" customWidth="1"/>
    <col min="12309" max="12310" width="3.140625" style="114"/>
    <col min="12311" max="12311" width="12.5703125" style="114" bestFit="1" customWidth="1"/>
    <col min="12312" max="12317" width="3.140625" style="114"/>
    <col min="12318" max="12318" width="13.5703125" style="114" bestFit="1" customWidth="1"/>
    <col min="12319" max="12319" width="11" style="114" bestFit="1" customWidth="1"/>
    <col min="12320" max="12544" width="3.140625" style="114"/>
    <col min="12545" max="12545" width="2.85546875" style="114" customWidth="1"/>
    <col min="12546" max="12547" width="2.5703125" style="114" customWidth="1"/>
    <col min="12548" max="12548" width="3.42578125" style="114" customWidth="1"/>
    <col min="12549" max="12549" width="3" style="114" customWidth="1"/>
    <col min="12550" max="12550" width="9.140625" style="114" customWidth="1"/>
    <col min="12551" max="12551" width="2" style="114" customWidth="1"/>
    <col min="12552" max="12552" width="18.42578125" style="114" customWidth="1"/>
    <col min="12553" max="12553" width="3.7109375" style="114" customWidth="1"/>
    <col min="12554" max="12554" width="3" style="114" customWidth="1"/>
    <col min="12555" max="12555" width="3.42578125" style="114" bestFit="1" customWidth="1"/>
    <col min="12556" max="12556" width="3.28515625" style="114" customWidth="1"/>
    <col min="12557" max="12557" width="3.5703125" style="114" customWidth="1"/>
    <col min="12558" max="12558" width="3.42578125" style="114" customWidth="1"/>
    <col min="12559" max="12559" width="5.140625" style="114" customWidth="1"/>
    <col min="12560" max="12560" width="7.85546875" style="114" customWidth="1"/>
    <col min="12561" max="12561" width="4.85546875" style="114" customWidth="1"/>
    <col min="12562" max="12562" width="11" style="114" customWidth="1"/>
    <col min="12563" max="12563" width="8.28515625" style="114" customWidth="1"/>
    <col min="12564" max="12564" width="4.140625" style="114" customWidth="1"/>
    <col min="12565" max="12566" width="3.140625" style="114"/>
    <col min="12567" max="12567" width="12.5703125" style="114" bestFit="1" customWidth="1"/>
    <col min="12568" max="12573" width="3.140625" style="114"/>
    <col min="12574" max="12574" width="13.5703125" style="114" bestFit="1" customWidth="1"/>
    <col min="12575" max="12575" width="11" style="114" bestFit="1" customWidth="1"/>
    <col min="12576" max="12800" width="3.140625" style="114"/>
    <col min="12801" max="12801" width="2.85546875" style="114" customWidth="1"/>
    <col min="12802" max="12803" width="2.5703125" style="114" customWidth="1"/>
    <col min="12804" max="12804" width="3.42578125" style="114" customWidth="1"/>
    <col min="12805" max="12805" width="3" style="114" customWidth="1"/>
    <col min="12806" max="12806" width="9.140625" style="114" customWidth="1"/>
    <col min="12807" max="12807" width="2" style="114" customWidth="1"/>
    <col min="12808" max="12808" width="18.42578125" style="114" customWidth="1"/>
    <col min="12809" max="12809" width="3.7109375" style="114" customWidth="1"/>
    <col min="12810" max="12810" width="3" style="114" customWidth="1"/>
    <col min="12811" max="12811" width="3.42578125" style="114" bestFit="1" customWidth="1"/>
    <col min="12812" max="12812" width="3.28515625" style="114" customWidth="1"/>
    <col min="12813" max="12813" width="3.5703125" style="114" customWidth="1"/>
    <col min="12814" max="12814" width="3.42578125" style="114" customWidth="1"/>
    <col min="12815" max="12815" width="5.140625" style="114" customWidth="1"/>
    <col min="12816" max="12816" width="7.85546875" style="114" customWidth="1"/>
    <col min="12817" max="12817" width="4.85546875" style="114" customWidth="1"/>
    <col min="12818" max="12818" width="11" style="114" customWidth="1"/>
    <col min="12819" max="12819" width="8.28515625" style="114" customWidth="1"/>
    <col min="12820" max="12820" width="4.140625" style="114" customWidth="1"/>
    <col min="12821" max="12822" width="3.140625" style="114"/>
    <col min="12823" max="12823" width="12.5703125" style="114" bestFit="1" customWidth="1"/>
    <col min="12824" max="12829" width="3.140625" style="114"/>
    <col min="12830" max="12830" width="13.5703125" style="114" bestFit="1" customWidth="1"/>
    <col min="12831" max="12831" width="11" style="114" bestFit="1" customWidth="1"/>
    <col min="12832" max="13056" width="3.140625" style="114"/>
    <col min="13057" max="13057" width="2.85546875" style="114" customWidth="1"/>
    <col min="13058" max="13059" width="2.5703125" style="114" customWidth="1"/>
    <col min="13060" max="13060" width="3.42578125" style="114" customWidth="1"/>
    <col min="13061" max="13061" width="3" style="114" customWidth="1"/>
    <col min="13062" max="13062" width="9.140625" style="114" customWidth="1"/>
    <col min="13063" max="13063" width="2" style="114" customWidth="1"/>
    <col min="13064" max="13064" width="18.42578125" style="114" customWidth="1"/>
    <col min="13065" max="13065" width="3.7109375" style="114" customWidth="1"/>
    <col min="13066" max="13066" width="3" style="114" customWidth="1"/>
    <col min="13067" max="13067" width="3.42578125" style="114" bestFit="1" customWidth="1"/>
    <col min="13068" max="13068" width="3.28515625" style="114" customWidth="1"/>
    <col min="13069" max="13069" width="3.5703125" style="114" customWidth="1"/>
    <col min="13070" max="13070" width="3.42578125" style="114" customWidth="1"/>
    <col min="13071" max="13071" width="5.140625" style="114" customWidth="1"/>
    <col min="13072" max="13072" width="7.85546875" style="114" customWidth="1"/>
    <col min="13073" max="13073" width="4.85546875" style="114" customWidth="1"/>
    <col min="13074" max="13074" width="11" style="114" customWidth="1"/>
    <col min="13075" max="13075" width="8.28515625" style="114" customWidth="1"/>
    <col min="13076" max="13076" width="4.140625" style="114" customWidth="1"/>
    <col min="13077" max="13078" width="3.140625" style="114"/>
    <col min="13079" max="13079" width="12.5703125" style="114" bestFit="1" customWidth="1"/>
    <col min="13080" max="13085" width="3.140625" style="114"/>
    <col min="13086" max="13086" width="13.5703125" style="114" bestFit="1" customWidth="1"/>
    <col min="13087" max="13087" width="11" style="114" bestFit="1" customWidth="1"/>
    <col min="13088" max="13312" width="3.140625" style="114"/>
    <col min="13313" max="13313" width="2.85546875" style="114" customWidth="1"/>
    <col min="13314" max="13315" width="2.5703125" style="114" customWidth="1"/>
    <col min="13316" max="13316" width="3.42578125" style="114" customWidth="1"/>
    <col min="13317" max="13317" width="3" style="114" customWidth="1"/>
    <col min="13318" max="13318" width="9.140625" style="114" customWidth="1"/>
    <col min="13319" max="13319" width="2" style="114" customWidth="1"/>
    <col min="13320" max="13320" width="18.42578125" style="114" customWidth="1"/>
    <col min="13321" max="13321" width="3.7109375" style="114" customWidth="1"/>
    <col min="13322" max="13322" width="3" style="114" customWidth="1"/>
    <col min="13323" max="13323" width="3.42578125" style="114" bestFit="1" customWidth="1"/>
    <col min="13324" max="13324" width="3.28515625" style="114" customWidth="1"/>
    <col min="13325" max="13325" width="3.5703125" style="114" customWidth="1"/>
    <col min="13326" max="13326" width="3.42578125" style="114" customWidth="1"/>
    <col min="13327" max="13327" width="5.140625" style="114" customWidth="1"/>
    <col min="13328" max="13328" width="7.85546875" style="114" customWidth="1"/>
    <col min="13329" max="13329" width="4.85546875" style="114" customWidth="1"/>
    <col min="13330" max="13330" width="11" style="114" customWidth="1"/>
    <col min="13331" max="13331" width="8.28515625" style="114" customWidth="1"/>
    <col min="13332" max="13332" width="4.140625" style="114" customWidth="1"/>
    <col min="13333" max="13334" width="3.140625" style="114"/>
    <col min="13335" max="13335" width="12.5703125" style="114" bestFit="1" customWidth="1"/>
    <col min="13336" max="13341" width="3.140625" style="114"/>
    <col min="13342" max="13342" width="13.5703125" style="114" bestFit="1" customWidth="1"/>
    <col min="13343" max="13343" width="11" style="114" bestFit="1" customWidth="1"/>
    <col min="13344" max="13568" width="3.140625" style="114"/>
    <col min="13569" max="13569" width="2.85546875" style="114" customWidth="1"/>
    <col min="13570" max="13571" width="2.5703125" style="114" customWidth="1"/>
    <col min="13572" max="13572" width="3.42578125" style="114" customWidth="1"/>
    <col min="13573" max="13573" width="3" style="114" customWidth="1"/>
    <col min="13574" max="13574" width="9.140625" style="114" customWidth="1"/>
    <col min="13575" max="13575" width="2" style="114" customWidth="1"/>
    <col min="13576" max="13576" width="18.42578125" style="114" customWidth="1"/>
    <col min="13577" max="13577" width="3.7109375" style="114" customWidth="1"/>
    <col min="13578" max="13578" width="3" style="114" customWidth="1"/>
    <col min="13579" max="13579" width="3.42578125" style="114" bestFit="1" customWidth="1"/>
    <col min="13580" max="13580" width="3.28515625" style="114" customWidth="1"/>
    <col min="13581" max="13581" width="3.5703125" style="114" customWidth="1"/>
    <col min="13582" max="13582" width="3.42578125" style="114" customWidth="1"/>
    <col min="13583" max="13583" width="5.140625" style="114" customWidth="1"/>
    <col min="13584" max="13584" width="7.85546875" style="114" customWidth="1"/>
    <col min="13585" max="13585" width="4.85546875" style="114" customWidth="1"/>
    <col min="13586" max="13586" width="11" style="114" customWidth="1"/>
    <col min="13587" max="13587" width="8.28515625" style="114" customWidth="1"/>
    <col min="13588" max="13588" width="4.140625" style="114" customWidth="1"/>
    <col min="13589" max="13590" width="3.140625" style="114"/>
    <col min="13591" max="13591" width="12.5703125" style="114" bestFit="1" customWidth="1"/>
    <col min="13592" max="13597" width="3.140625" style="114"/>
    <col min="13598" max="13598" width="13.5703125" style="114" bestFit="1" customWidth="1"/>
    <col min="13599" max="13599" width="11" style="114" bestFit="1" customWidth="1"/>
    <col min="13600" max="13824" width="3.140625" style="114"/>
    <col min="13825" max="13825" width="2.85546875" style="114" customWidth="1"/>
    <col min="13826" max="13827" width="2.5703125" style="114" customWidth="1"/>
    <col min="13828" max="13828" width="3.42578125" style="114" customWidth="1"/>
    <col min="13829" max="13829" width="3" style="114" customWidth="1"/>
    <col min="13830" max="13830" width="9.140625" style="114" customWidth="1"/>
    <col min="13831" max="13831" width="2" style="114" customWidth="1"/>
    <col min="13832" max="13832" width="18.42578125" style="114" customWidth="1"/>
    <col min="13833" max="13833" width="3.7109375" style="114" customWidth="1"/>
    <col min="13834" max="13834" width="3" style="114" customWidth="1"/>
    <col min="13835" max="13835" width="3.42578125" style="114" bestFit="1" customWidth="1"/>
    <col min="13836" max="13836" width="3.28515625" style="114" customWidth="1"/>
    <col min="13837" max="13837" width="3.5703125" style="114" customWidth="1"/>
    <col min="13838" max="13838" width="3.42578125" style="114" customWidth="1"/>
    <col min="13839" max="13839" width="5.140625" style="114" customWidth="1"/>
    <col min="13840" max="13840" width="7.85546875" style="114" customWidth="1"/>
    <col min="13841" max="13841" width="4.85546875" style="114" customWidth="1"/>
    <col min="13842" max="13842" width="11" style="114" customWidth="1"/>
    <col min="13843" max="13843" width="8.28515625" style="114" customWidth="1"/>
    <col min="13844" max="13844" width="4.140625" style="114" customWidth="1"/>
    <col min="13845" max="13846" width="3.140625" style="114"/>
    <col min="13847" max="13847" width="12.5703125" style="114" bestFit="1" customWidth="1"/>
    <col min="13848" max="13853" width="3.140625" style="114"/>
    <col min="13854" max="13854" width="13.5703125" style="114" bestFit="1" customWidth="1"/>
    <col min="13855" max="13855" width="11" style="114" bestFit="1" customWidth="1"/>
    <col min="13856" max="14080" width="3.140625" style="114"/>
    <col min="14081" max="14081" width="2.85546875" style="114" customWidth="1"/>
    <col min="14082" max="14083" width="2.5703125" style="114" customWidth="1"/>
    <col min="14084" max="14084" width="3.42578125" style="114" customWidth="1"/>
    <col min="14085" max="14085" width="3" style="114" customWidth="1"/>
    <col min="14086" max="14086" width="9.140625" style="114" customWidth="1"/>
    <col min="14087" max="14087" width="2" style="114" customWidth="1"/>
    <col min="14088" max="14088" width="18.42578125" style="114" customWidth="1"/>
    <col min="14089" max="14089" width="3.7109375" style="114" customWidth="1"/>
    <col min="14090" max="14090" width="3" style="114" customWidth="1"/>
    <col min="14091" max="14091" width="3.42578125" style="114" bestFit="1" customWidth="1"/>
    <col min="14092" max="14092" width="3.28515625" style="114" customWidth="1"/>
    <col min="14093" max="14093" width="3.5703125" style="114" customWidth="1"/>
    <col min="14094" max="14094" width="3.42578125" style="114" customWidth="1"/>
    <col min="14095" max="14095" width="5.140625" style="114" customWidth="1"/>
    <col min="14096" max="14096" width="7.85546875" style="114" customWidth="1"/>
    <col min="14097" max="14097" width="4.85546875" style="114" customWidth="1"/>
    <col min="14098" max="14098" width="11" style="114" customWidth="1"/>
    <col min="14099" max="14099" width="8.28515625" style="114" customWidth="1"/>
    <col min="14100" max="14100" width="4.140625" style="114" customWidth="1"/>
    <col min="14101" max="14102" width="3.140625" style="114"/>
    <col min="14103" max="14103" width="12.5703125" style="114" bestFit="1" customWidth="1"/>
    <col min="14104" max="14109" width="3.140625" style="114"/>
    <col min="14110" max="14110" width="13.5703125" style="114" bestFit="1" customWidth="1"/>
    <col min="14111" max="14111" width="11" style="114" bestFit="1" customWidth="1"/>
    <col min="14112" max="14336" width="3.140625" style="114"/>
    <col min="14337" max="14337" width="2.85546875" style="114" customWidth="1"/>
    <col min="14338" max="14339" width="2.5703125" style="114" customWidth="1"/>
    <col min="14340" max="14340" width="3.42578125" style="114" customWidth="1"/>
    <col min="14341" max="14341" width="3" style="114" customWidth="1"/>
    <col min="14342" max="14342" width="9.140625" style="114" customWidth="1"/>
    <col min="14343" max="14343" width="2" style="114" customWidth="1"/>
    <col min="14344" max="14344" width="18.42578125" style="114" customWidth="1"/>
    <col min="14345" max="14345" width="3.7109375" style="114" customWidth="1"/>
    <col min="14346" max="14346" width="3" style="114" customWidth="1"/>
    <col min="14347" max="14347" width="3.42578125" style="114" bestFit="1" customWidth="1"/>
    <col min="14348" max="14348" width="3.28515625" style="114" customWidth="1"/>
    <col min="14349" max="14349" width="3.5703125" style="114" customWidth="1"/>
    <col min="14350" max="14350" width="3.42578125" style="114" customWidth="1"/>
    <col min="14351" max="14351" width="5.140625" style="114" customWidth="1"/>
    <col min="14352" max="14352" width="7.85546875" style="114" customWidth="1"/>
    <col min="14353" max="14353" width="4.85546875" style="114" customWidth="1"/>
    <col min="14354" max="14354" width="11" style="114" customWidth="1"/>
    <col min="14355" max="14355" width="8.28515625" style="114" customWidth="1"/>
    <col min="14356" max="14356" width="4.140625" style="114" customWidth="1"/>
    <col min="14357" max="14358" width="3.140625" style="114"/>
    <col min="14359" max="14359" width="12.5703125" style="114" bestFit="1" customWidth="1"/>
    <col min="14360" max="14365" width="3.140625" style="114"/>
    <col min="14366" max="14366" width="13.5703125" style="114" bestFit="1" customWidth="1"/>
    <col min="14367" max="14367" width="11" style="114" bestFit="1" customWidth="1"/>
    <col min="14368" max="14592" width="3.140625" style="114"/>
    <col min="14593" max="14593" width="2.85546875" style="114" customWidth="1"/>
    <col min="14594" max="14595" width="2.5703125" style="114" customWidth="1"/>
    <col min="14596" max="14596" width="3.42578125" style="114" customWidth="1"/>
    <col min="14597" max="14597" width="3" style="114" customWidth="1"/>
    <col min="14598" max="14598" width="9.140625" style="114" customWidth="1"/>
    <col min="14599" max="14599" width="2" style="114" customWidth="1"/>
    <col min="14600" max="14600" width="18.42578125" style="114" customWidth="1"/>
    <col min="14601" max="14601" width="3.7109375" style="114" customWidth="1"/>
    <col min="14602" max="14602" width="3" style="114" customWidth="1"/>
    <col min="14603" max="14603" width="3.42578125" style="114" bestFit="1" customWidth="1"/>
    <col min="14604" max="14604" width="3.28515625" style="114" customWidth="1"/>
    <col min="14605" max="14605" width="3.5703125" style="114" customWidth="1"/>
    <col min="14606" max="14606" width="3.42578125" style="114" customWidth="1"/>
    <col min="14607" max="14607" width="5.140625" style="114" customWidth="1"/>
    <col min="14608" max="14608" width="7.85546875" style="114" customWidth="1"/>
    <col min="14609" max="14609" width="4.85546875" style="114" customWidth="1"/>
    <col min="14610" max="14610" width="11" style="114" customWidth="1"/>
    <col min="14611" max="14611" width="8.28515625" style="114" customWidth="1"/>
    <col min="14612" max="14612" width="4.140625" style="114" customWidth="1"/>
    <col min="14613" max="14614" width="3.140625" style="114"/>
    <col min="14615" max="14615" width="12.5703125" style="114" bestFit="1" customWidth="1"/>
    <col min="14616" max="14621" width="3.140625" style="114"/>
    <col min="14622" max="14622" width="13.5703125" style="114" bestFit="1" customWidth="1"/>
    <col min="14623" max="14623" width="11" style="114" bestFit="1" customWidth="1"/>
    <col min="14624" max="14848" width="3.140625" style="114"/>
    <col min="14849" max="14849" width="2.85546875" style="114" customWidth="1"/>
    <col min="14850" max="14851" width="2.5703125" style="114" customWidth="1"/>
    <col min="14852" max="14852" width="3.42578125" style="114" customWidth="1"/>
    <col min="14853" max="14853" width="3" style="114" customWidth="1"/>
    <col min="14854" max="14854" width="9.140625" style="114" customWidth="1"/>
    <col min="14855" max="14855" width="2" style="114" customWidth="1"/>
    <col min="14856" max="14856" width="18.42578125" style="114" customWidth="1"/>
    <col min="14857" max="14857" width="3.7109375" style="114" customWidth="1"/>
    <col min="14858" max="14858" width="3" style="114" customWidth="1"/>
    <col min="14859" max="14859" width="3.42578125" style="114" bestFit="1" customWidth="1"/>
    <col min="14860" max="14860" width="3.28515625" style="114" customWidth="1"/>
    <col min="14861" max="14861" width="3.5703125" style="114" customWidth="1"/>
    <col min="14862" max="14862" width="3.42578125" style="114" customWidth="1"/>
    <col min="14863" max="14863" width="5.140625" style="114" customWidth="1"/>
    <col min="14864" max="14864" width="7.85546875" style="114" customWidth="1"/>
    <col min="14865" max="14865" width="4.85546875" style="114" customWidth="1"/>
    <col min="14866" max="14866" width="11" style="114" customWidth="1"/>
    <col min="14867" max="14867" width="8.28515625" style="114" customWidth="1"/>
    <col min="14868" max="14868" width="4.140625" style="114" customWidth="1"/>
    <col min="14869" max="14870" width="3.140625" style="114"/>
    <col min="14871" max="14871" width="12.5703125" style="114" bestFit="1" customWidth="1"/>
    <col min="14872" max="14877" width="3.140625" style="114"/>
    <col min="14878" max="14878" width="13.5703125" style="114" bestFit="1" customWidth="1"/>
    <col min="14879" max="14879" width="11" style="114" bestFit="1" customWidth="1"/>
    <col min="14880" max="15104" width="3.140625" style="114"/>
    <col min="15105" max="15105" width="2.85546875" style="114" customWidth="1"/>
    <col min="15106" max="15107" width="2.5703125" style="114" customWidth="1"/>
    <col min="15108" max="15108" width="3.42578125" style="114" customWidth="1"/>
    <col min="15109" max="15109" width="3" style="114" customWidth="1"/>
    <col min="15110" max="15110" width="9.140625" style="114" customWidth="1"/>
    <col min="15111" max="15111" width="2" style="114" customWidth="1"/>
    <col min="15112" max="15112" width="18.42578125" style="114" customWidth="1"/>
    <col min="15113" max="15113" width="3.7109375" style="114" customWidth="1"/>
    <col min="15114" max="15114" width="3" style="114" customWidth="1"/>
    <col min="15115" max="15115" width="3.42578125" style="114" bestFit="1" customWidth="1"/>
    <col min="15116" max="15116" width="3.28515625" style="114" customWidth="1"/>
    <col min="15117" max="15117" width="3.5703125" style="114" customWidth="1"/>
    <col min="15118" max="15118" width="3.42578125" style="114" customWidth="1"/>
    <col min="15119" max="15119" width="5.140625" style="114" customWidth="1"/>
    <col min="15120" max="15120" width="7.85546875" style="114" customWidth="1"/>
    <col min="15121" max="15121" width="4.85546875" style="114" customWidth="1"/>
    <col min="15122" max="15122" width="11" style="114" customWidth="1"/>
    <col min="15123" max="15123" width="8.28515625" style="114" customWidth="1"/>
    <col min="15124" max="15124" width="4.140625" style="114" customWidth="1"/>
    <col min="15125" max="15126" width="3.140625" style="114"/>
    <col min="15127" max="15127" width="12.5703125" style="114" bestFit="1" customWidth="1"/>
    <col min="15128" max="15133" width="3.140625" style="114"/>
    <col min="15134" max="15134" width="13.5703125" style="114" bestFit="1" customWidth="1"/>
    <col min="15135" max="15135" width="11" style="114" bestFit="1" customWidth="1"/>
    <col min="15136" max="15360" width="3.140625" style="114"/>
    <col min="15361" max="15361" width="2.85546875" style="114" customWidth="1"/>
    <col min="15362" max="15363" width="2.5703125" style="114" customWidth="1"/>
    <col min="15364" max="15364" width="3.42578125" style="114" customWidth="1"/>
    <col min="15365" max="15365" width="3" style="114" customWidth="1"/>
    <col min="15366" max="15366" width="9.140625" style="114" customWidth="1"/>
    <col min="15367" max="15367" width="2" style="114" customWidth="1"/>
    <col min="15368" max="15368" width="18.42578125" style="114" customWidth="1"/>
    <col min="15369" max="15369" width="3.7109375" style="114" customWidth="1"/>
    <col min="15370" max="15370" width="3" style="114" customWidth="1"/>
    <col min="15371" max="15371" width="3.42578125" style="114" bestFit="1" customWidth="1"/>
    <col min="15372" max="15372" width="3.28515625" style="114" customWidth="1"/>
    <col min="15373" max="15373" width="3.5703125" style="114" customWidth="1"/>
    <col min="15374" max="15374" width="3.42578125" style="114" customWidth="1"/>
    <col min="15375" max="15375" width="5.140625" style="114" customWidth="1"/>
    <col min="15376" max="15376" width="7.85546875" style="114" customWidth="1"/>
    <col min="15377" max="15377" width="4.85546875" style="114" customWidth="1"/>
    <col min="15378" max="15378" width="11" style="114" customWidth="1"/>
    <col min="15379" max="15379" width="8.28515625" style="114" customWidth="1"/>
    <col min="15380" max="15380" width="4.140625" style="114" customWidth="1"/>
    <col min="15381" max="15382" width="3.140625" style="114"/>
    <col min="15383" max="15383" width="12.5703125" style="114" bestFit="1" customWidth="1"/>
    <col min="15384" max="15389" width="3.140625" style="114"/>
    <col min="15390" max="15390" width="13.5703125" style="114" bestFit="1" customWidth="1"/>
    <col min="15391" max="15391" width="11" style="114" bestFit="1" customWidth="1"/>
    <col min="15392" max="15616" width="3.140625" style="114"/>
    <col min="15617" max="15617" width="2.85546875" style="114" customWidth="1"/>
    <col min="15618" max="15619" width="2.5703125" style="114" customWidth="1"/>
    <col min="15620" max="15620" width="3.42578125" style="114" customWidth="1"/>
    <col min="15621" max="15621" width="3" style="114" customWidth="1"/>
    <col min="15622" max="15622" width="9.140625" style="114" customWidth="1"/>
    <col min="15623" max="15623" width="2" style="114" customWidth="1"/>
    <col min="15624" max="15624" width="18.42578125" style="114" customWidth="1"/>
    <col min="15625" max="15625" width="3.7109375" style="114" customWidth="1"/>
    <col min="15626" max="15626" width="3" style="114" customWidth="1"/>
    <col min="15627" max="15627" width="3.42578125" style="114" bestFit="1" customWidth="1"/>
    <col min="15628" max="15628" width="3.28515625" style="114" customWidth="1"/>
    <col min="15629" max="15629" width="3.5703125" style="114" customWidth="1"/>
    <col min="15630" max="15630" width="3.42578125" style="114" customWidth="1"/>
    <col min="15631" max="15631" width="5.140625" style="114" customWidth="1"/>
    <col min="15632" max="15632" width="7.85546875" style="114" customWidth="1"/>
    <col min="15633" max="15633" width="4.85546875" style="114" customWidth="1"/>
    <col min="15634" max="15634" width="11" style="114" customWidth="1"/>
    <col min="15635" max="15635" width="8.28515625" style="114" customWidth="1"/>
    <col min="15636" max="15636" width="4.140625" style="114" customWidth="1"/>
    <col min="15637" max="15638" width="3.140625" style="114"/>
    <col min="15639" max="15639" width="12.5703125" style="114" bestFit="1" customWidth="1"/>
    <col min="15640" max="15645" width="3.140625" style="114"/>
    <col min="15646" max="15646" width="13.5703125" style="114" bestFit="1" customWidth="1"/>
    <col min="15647" max="15647" width="11" style="114" bestFit="1" customWidth="1"/>
    <col min="15648" max="15872" width="3.140625" style="114"/>
    <col min="15873" max="15873" width="2.85546875" style="114" customWidth="1"/>
    <col min="15874" max="15875" width="2.5703125" style="114" customWidth="1"/>
    <col min="15876" max="15876" width="3.42578125" style="114" customWidth="1"/>
    <col min="15877" max="15877" width="3" style="114" customWidth="1"/>
    <col min="15878" max="15878" width="9.140625" style="114" customWidth="1"/>
    <col min="15879" max="15879" width="2" style="114" customWidth="1"/>
    <col min="15880" max="15880" width="18.42578125" style="114" customWidth="1"/>
    <col min="15881" max="15881" width="3.7109375" style="114" customWidth="1"/>
    <col min="15882" max="15882" width="3" style="114" customWidth="1"/>
    <col min="15883" max="15883" width="3.42578125" style="114" bestFit="1" customWidth="1"/>
    <col min="15884" max="15884" width="3.28515625" style="114" customWidth="1"/>
    <col min="15885" max="15885" width="3.5703125" style="114" customWidth="1"/>
    <col min="15886" max="15886" width="3.42578125" style="114" customWidth="1"/>
    <col min="15887" max="15887" width="5.140625" style="114" customWidth="1"/>
    <col min="15888" max="15888" width="7.85546875" style="114" customWidth="1"/>
    <col min="15889" max="15889" width="4.85546875" style="114" customWidth="1"/>
    <col min="15890" max="15890" width="11" style="114" customWidth="1"/>
    <col min="15891" max="15891" width="8.28515625" style="114" customWidth="1"/>
    <col min="15892" max="15892" width="4.140625" style="114" customWidth="1"/>
    <col min="15893" max="15894" width="3.140625" style="114"/>
    <col min="15895" max="15895" width="12.5703125" style="114" bestFit="1" customWidth="1"/>
    <col min="15896" max="15901" width="3.140625" style="114"/>
    <col min="15902" max="15902" width="13.5703125" style="114" bestFit="1" customWidth="1"/>
    <col min="15903" max="15903" width="11" style="114" bestFit="1" customWidth="1"/>
    <col min="15904" max="16128" width="3.140625" style="114"/>
    <col min="16129" max="16129" width="2.85546875" style="114" customWidth="1"/>
    <col min="16130" max="16131" width="2.5703125" style="114" customWidth="1"/>
    <col min="16132" max="16132" width="3.42578125" style="114" customWidth="1"/>
    <col min="16133" max="16133" width="3" style="114" customWidth="1"/>
    <col min="16134" max="16134" width="9.140625" style="114" customWidth="1"/>
    <col min="16135" max="16135" width="2" style="114" customWidth="1"/>
    <col min="16136" max="16136" width="18.42578125" style="114" customWidth="1"/>
    <col min="16137" max="16137" width="3.7109375" style="114" customWidth="1"/>
    <col min="16138" max="16138" width="3" style="114" customWidth="1"/>
    <col min="16139" max="16139" width="3.42578125" style="114" bestFit="1" customWidth="1"/>
    <col min="16140" max="16140" width="3.28515625" style="114" customWidth="1"/>
    <col min="16141" max="16141" width="3.5703125" style="114" customWidth="1"/>
    <col min="16142" max="16142" width="3.42578125" style="114" customWidth="1"/>
    <col min="16143" max="16143" width="5.140625" style="114" customWidth="1"/>
    <col min="16144" max="16144" width="7.85546875" style="114" customWidth="1"/>
    <col min="16145" max="16145" width="4.85546875" style="114" customWidth="1"/>
    <col min="16146" max="16146" width="11" style="114" customWidth="1"/>
    <col min="16147" max="16147" width="8.28515625" style="114" customWidth="1"/>
    <col min="16148" max="16148" width="4.140625" style="114" customWidth="1"/>
    <col min="16149" max="16150" width="3.140625" style="114"/>
    <col min="16151" max="16151" width="12.5703125" style="114" bestFit="1" customWidth="1"/>
    <col min="16152" max="16157" width="3.140625" style="114"/>
    <col min="16158" max="16158" width="13.5703125" style="114" bestFit="1" customWidth="1"/>
    <col min="16159" max="16159" width="11" style="114" bestFit="1" customWidth="1"/>
    <col min="16160" max="16384" width="3.140625" style="114"/>
  </cols>
  <sheetData>
    <row r="1" spans="1:20" s="1" customFormat="1" ht="15.75">
      <c r="A1" s="1147" t="s">
        <v>0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9"/>
      <c r="S1" s="1150" t="s">
        <v>1</v>
      </c>
      <c r="T1" s="1151"/>
    </row>
    <row r="2" spans="1:20" s="1" customFormat="1" ht="15.75">
      <c r="A2" s="1154" t="s">
        <v>2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6"/>
      <c r="S2" s="1152"/>
      <c r="T2" s="1153"/>
    </row>
    <row r="3" spans="1:20" s="1" customFormat="1" ht="15.75">
      <c r="A3" s="1157" t="s">
        <v>3</v>
      </c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9"/>
      <c r="S3" s="1160" t="s">
        <v>4</v>
      </c>
      <c r="T3" s="1214"/>
    </row>
    <row r="4" spans="1:20" s="1" customFormat="1" ht="15.75">
      <c r="A4" s="1154" t="s">
        <v>5</v>
      </c>
      <c r="B4" s="1155"/>
      <c r="C4" s="1155"/>
      <c r="D4" s="1155"/>
      <c r="E4" s="1155"/>
      <c r="F4" s="1155"/>
      <c r="G4" s="1155"/>
      <c r="H4" s="1155"/>
      <c r="I4" s="1155"/>
      <c r="J4" s="1155"/>
      <c r="K4" s="1155"/>
      <c r="L4" s="1155"/>
      <c r="M4" s="1155"/>
      <c r="N4" s="1155"/>
      <c r="O4" s="1155"/>
      <c r="P4" s="1155"/>
      <c r="Q4" s="1155"/>
      <c r="R4" s="1156"/>
      <c r="S4" s="1215"/>
      <c r="T4" s="1216"/>
    </row>
    <row r="5" spans="1:20" s="1" customForma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75"/>
      <c r="Q5" s="3"/>
      <c r="R5" s="4"/>
      <c r="S5" s="3"/>
      <c r="T5" s="5"/>
    </row>
    <row r="6" spans="1:20" s="9" customFormat="1" ht="12.75">
      <c r="A6" s="6" t="s">
        <v>6</v>
      </c>
      <c r="B6" s="7"/>
      <c r="C6" s="7"/>
      <c r="D6" s="7"/>
      <c r="E6" s="7"/>
      <c r="F6" s="7"/>
      <c r="G6" s="7" t="s">
        <v>7</v>
      </c>
      <c r="H6" s="8" t="s">
        <v>8</v>
      </c>
      <c r="I6" s="1143" t="s">
        <v>9</v>
      </c>
      <c r="J6" s="1143"/>
      <c r="K6" s="1143"/>
      <c r="L6" s="1143"/>
      <c r="M6" s="1143"/>
      <c r="N6" s="1143"/>
      <c r="O6" s="1143"/>
      <c r="P6" s="1143"/>
      <c r="Q6" s="1143"/>
      <c r="R6" s="1143"/>
      <c r="S6" s="1143"/>
      <c r="T6" s="1144"/>
    </row>
    <row r="7" spans="1:20" s="17" customFormat="1" ht="12.75">
      <c r="A7" s="10" t="s">
        <v>10</v>
      </c>
      <c r="B7" s="11"/>
      <c r="C7" s="11"/>
      <c r="D7" s="11"/>
      <c r="E7" s="11"/>
      <c r="F7" s="11"/>
      <c r="G7" s="11" t="s">
        <v>7</v>
      </c>
      <c r="H7" s="476" t="s">
        <v>11</v>
      </c>
      <c r="I7" s="13" t="s">
        <v>12</v>
      </c>
      <c r="J7" s="11"/>
      <c r="K7" s="11"/>
      <c r="L7" s="11"/>
      <c r="M7" s="11"/>
      <c r="N7" s="11"/>
      <c r="O7" s="11"/>
      <c r="P7" s="14"/>
      <c r="Q7" s="11"/>
      <c r="R7" s="15"/>
      <c r="S7" s="11"/>
      <c r="T7" s="16"/>
    </row>
    <row r="8" spans="1:20" s="17" customFormat="1" ht="12.75">
      <c r="A8" s="10" t="s">
        <v>13</v>
      </c>
      <c r="B8" s="11"/>
      <c r="C8" s="11"/>
      <c r="D8" s="11"/>
      <c r="E8" s="11"/>
      <c r="F8" s="11"/>
      <c r="G8" s="11" t="s">
        <v>7</v>
      </c>
      <c r="H8" s="476" t="s">
        <v>11</v>
      </c>
      <c r="I8" s="13" t="s">
        <v>12</v>
      </c>
      <c r="J8" s="11"/>
      <c r="O8" s="11"/>
      <c r="P8" s="14"/>
      <c r="Q8" s="11"/>
      <c r="R8" s="15"/>
      <c r="S8" s="11"/>
      <c r="T8" s="16"/>
    </row>
    <row r="9" spans="1:20" s="24" customFormat="1" ht="12.75">
      <c r="A9" s="18" t="s">
        <v>14</v>
      </c>
      <c r="B9" s="19"/>
      <c r="C9" s="19"/>
      <c r="D9" s="19"/>
      <c r="E9" s="19"/>
      <c r="F9" s="19"/>
      <c r="G9" s="20" t="s">
        <v>7</v>
      </c>
      <c r="H9" s="476" t="s">
        <v>15</v>
      </c>
      <c r="I9" s="11" t="s">
        <v>16</v>
      </c>
      <c r="J9" s="20"/>
      <c r="K9" s="11"/>
      <c r="L9" s="11"/>
      <c r="M9" s="11"/>
      <c r="N9" s="11"/>
      <c r="O9" s="20"/>
      <c r="P9" s="21"/>
      <c r="Q9" s="20"/>
      <c r="R9" s="22"/>
      <c r="S9" s="20"/>
      <c r="T9" s="23"/>
    </row>
    <row r="10" spans="1:20" s="28" customFormat="1" ht="12.75">
      <c r="A10" s="25" t="s">
        <v>17</v>
      </c>
      <c r="B10" s="26"/>
      <c r="C10" s="26"/>
      <c r="D10" s="26"/>
      <c r="E10" s="26"/>
      <c r="F10" s="26"/>
      <c r="G10" s="27" t="s">
        <v>7</v>
      </c>
      <c r="H10" s="414" t="s">
        <v>18</v>
      </c>
      <c r="I10" s="1028" t="s">
        <v>19</v>
      </c>
      <c r="J10" s="1028"/>
      <c r="K10" s="1028"/>
      <c r="L10" s="1028"/>
      <c r="M10" s="1028"/>
      <c r="N10" s="1028"/>
      <c r="O10" s="1028"/>
      <c r="P10" s="1028"/>
      <c r="Q10" s="1028"/>
      <c r="R10" s="1028"/>
      <c r="S10" s="1028"/>
      <c r="T10" s="1029"/>
    </row>
    <row r="11" spans="1:20" s="37" customFormat="1" ht="12.75">
      <c r="A11" s="29" t="s">
        <v>20</v>
      </c>
      <c r="B11" s="30"/>
      <c r="C11" s="30"/>
      <c r="D11" s="30"/>
      <c r="E11" s="30"/>
      <c r="F11" s="30"/>
      <c r="G11" s="31" t="s">
        <v>7</v>
      </c>
      <c r="H11" s="32" t="s">
        <v>12</v>
      </c>
      <c r="I11" s="31"/>
      <c r="J11" s="31"/>
      <c r="K11" s="31"/>
      <c r="L11" s="31"/>
      <c r="M11" s="31"/>
      <c r="N11" s="31"/>
      <c r="O11" s="33"/>
      <c r="P11" s="34"/>
      <c r="Q11" s="33"/>
      <c r="R11" s="35"/>
      <c r="S11" s="33"/>
      <c r="T11" s="36"/>
    </row>
    <row r="12" spans="1:20" s="37" customFormat="1" ht="12.75">
      <c r="A12" s="29" t="s">
        <v>21</v>
      </c>
      <c r="B12" s="30"/>
      <c r="C12" s="30"/>
      <c r="D12" s="30"/>
      <c r="E12" s="30"/>
      <c r="F12" s="30"/>
      <c r="G12" s="31" t="s">
        <v>7</v>
      </c>
      <c r="H12" s="38" t="s">
        <v>22</v>
      </c>
      <c r="I12" s="38"/>
      <c r="J12" s="38"/>
      <c r="K12" s="38"/>
      <c r="L12" s="38"/>
      <c r="M12" s="38"/>
      <c r="N12" s="38"/>
      <c r="O12" s="38"/>
      <c r="P12" s="34"/>
      <c r="Q12" s="33"/>
      <c r="R12" s="35"/>
      <c r="S12" s="33"/>
      <c r="T12" s="36"/>
    </row>
    <row r="13" spans="1:20" s="37" customFormat="1" ht="12.75">
      <c r="A13" s="29" t="s">
        <v>23</v>
      </c>
      <c r="B13" s="30"/>
      <c r="C13" s="30"/>
      <c r="D13" s="30"/>
      <c r="E13" s="30"/>
      <c r="F13" s="30"/>
      <c r="G13" s="31" t="s">
        <v>7</v>
      </c>
      <c r="H13" s="38">
        <f>S18</f>
        <v>10000000</v>
      </c>
      <c r="I13" s="38"/>
      <c r="J13" s="39"/>
      <c r="K13" s="38"/>
      <c r="L13" s="38"/>
      <c r="M13" s="38"/>
      <c r="N13" s="38"/>
      <c r="O13" s="38"/>
      <c r="P13" s="34"/>
      <c r="Q13" s="33"/>
      <c r="R13" s="35"/>
      <c r="S13" s="33"/>
      <c r="T13" s="36"/>
    </row>
    <row r="14" spans="1:20" s="37" customFormat="1" ht="12.75">
      <c r="A14" s="29" t="s">
        <v>24</v>
      </c>
      <c r="B14" s="30"/>
      <c r="C14" s="30"/>
      <c r="D14" s="30"/>
      <c r="E14" s="30"/>
      <c r="F14" s="30"/>
      <c r="G14" s="31" t="s">
        <v>7</v>
      </c>
      <c r="H14" s="1213">
        <v>0</v>
      </c>
      <c r="I14" s="1213"/>
      <c r="J14" s="1213"/>
      <c r="K14" s="1213"/>
      <c r="L14" s="1213"/>
      <c r="M14" s="1213"/>
      <c r="N14" s="1213"/>
      <c r="O14" s="1213"/>
      <c r="P14" s="34"/>
      <c r="Q14" s="33"/>
      <c r="R14" s="35"/>
      <c r="S14" s="33"/>
      <c r="T14" s="36"/>
    </row>
    <row r="15" spans="1:20" s="40" customFormat="1" ht="12.75">
      <c r="A15" s="1145" t="s">
        <v>25</v>
      </c>
      <c r="B15" s="1126"/>
      <c r="C15" s="1126"/>
      <c r="D15" s="1126"/>
      <c r="E15" s="1126"/>
      <c r="F15" s="1126"/>
      <c r="G15" s="1126"/>
      <c r="H15" s="1126"/>
      <c r="I15" s="1126"/>
      <c r="J15" s="1126"/>
      <c r="K15" s="1126"/>
      <c r="L15" s="1126"/>
      <c r="M15" s="1126"/>
      <c r="N15" s="1126"/>
      <c r="O15" s="1126"/>
      <c r="P15" s="1126"/>
      <c r="Q15" s="1126"/>
      <c r="R15" s="1126"/>
      <c r="S15" s="1126"/>
      <c r="T15" s="1127"/>
    </row>
    <row r="16" spans="1:20" s="40" customFormat="1" ht="12.75">
      <c r="A16" s="1145" t="s">
        <v>26</v>
      </c>
      <c r="B16" s="1126"/>
      <c r="C16" s="1126"/>
      <c r="D16" s="1126"/>
      <c r="E16" s="1126"/>
      <c r="F16" s="1126"/>
      <c r="G16" s="1126"/>
      <c r="H16" s="1124" t="s">
        <v>27</v>
      </c>
      <c r="I16" s="1125"/>
      <c r="J16" s="1125"/>
      <c r="K16" s="1125"/>
      <c r="L16" s="1125"/>
      <c r="M16" s="1125"/>
      <c r="N16" s="1125"/>
      <c r="O16" s="1125"/>
      <c r="P16" s="1125"/>
      <c r="Q16" s="1125"/>
      <c r="R16" s="1146"/>
      <c r="S16" s="1126" t="s">
        <v>28</v>
      </c>
      <c r="T16" s="1127"/>
    </row>
    <row r="17" spans="1:23" s="40" customFormat="1" ht="12.75">
      <c r="A17" s="1130" t="s">
        <v>29</v>
      </c>
      <c r="B17" s="1131"/>
      <c r="C17" s="1131"/>
      <c r="D17" s="1131"/>
      <c r="E17" s="1131"/>
      <c r="F17" s="1131"/>
      <c r="G17" s="1132"/>
      <c r="H17" s="1138" t="s">
        <v>30</v>
      </c>
      <c r="I17" s="1139"/>
      <c r="J17" s="1139"/>
      <c r="K17" s="1139"/>
      <c r="L17" s="1139"/>
      <c r="M17" s="1139"/>
      <c r="N17" s="1139"/>
      <c r="O17" s="1139"/>
      <c r="P17" s="1139"/>
      <c r="Q17" s="1139"/>
      <c r="R17" s="1139"/>
      <c r="S17" s="1140">
        <v>1</v>
      </c>
      <c r="T17" s="1127"/>
    </row>
    <row r="18" spans="1:23" s="40" customFormat="1" ht="12.75">
      <c r="A18" s="1130" t="s">
        <v>31</v>
      </c>
      <c r="B18" s="1131"/>
      <c r="C18" s="1131"/>
      <c r="D18" s="1131"/>
      <c r="E18" s="1131"/>
      <c r="F18" s="1131"/>
      <c r="G18" s="1132"/>
      <c r="H18" s="1139" t="s">
        <v>32</v>
      </c>
      <c r="I18" s="1139"/>
      <c r="J18" s="1139"/>
      <c r="K18" s="1139"/>
      <c r="L18" s="1139"/>
      <c r="M18" s="1139"/>
      <c r="N18" s="1139"/>
      <c r="O18" s="1139"/>
      <c r="P18" s="1139"/>
      <c r="Q18" s="1139"/>
      <c r="R18" s="1139"/>
      <c r="S18" s="1141">
        <v>10000000</v>
      </c>
      <c r="T18" s="1142"/>
    </row>
    <row r="19" spans="1:23" s="40" customFormat="1" ht="12.75">
      <c r="A19" s="1130"/>
      <c r="B19" s="1131"/>
      <c r="C19" s="1131"/>
      <c r="D19" s="1131"/>
      <c r="E19" s="1131"/>
      <c r="F19" s="1131"/>
      <c r="G19" s="1132"/>
      <c r="H19" s="1133" t="s">
        <v>33</v>
      </c>
      <c r="I19" s="1134"/>
      <c r="J19" s="1134"/>
      <c r="K19" s="1134"/>
      <c r="L19" s="1134"/>
      <c r="M19" s="1134"/>
      <c r="N19" s="1134"/>
      <c r="O19" s="1134"/>
      <c r="P19" s="1134"/>
      <c r="Q19" s="1134"/>
      <c r="R19" s="1135"/>
      <c r="S19" s="1136">
        <v>10000000</v>
      </c>
      <c r="T19" s="1137"/>
    </row>
    <row r="20" spans="1:23" s="40" customFormat="1" ht="12.75">
      <c r="A20" s="1130" t="s">
        <v>34</v>
      </c>
      <c r="B20" s="1131"/>
      <c r="C20" s="1131"/>
      <c r="D20" s="1131"/>
      <c r="E20" s="1131"/>
      <c r="F20" s="1131"/>
      <c r="G20" s="1132"/>
      <c r="H20" s="1138" t="s">
        <v>35</v>
      </c>
      <c r="I20" s="1139"/>
      <c r="J20" s="1139"/>
      <c r="K20" s="1139"/>
      <c r="L20" s="1139"/>
      <c r="M20" s="1139"/>
      <c r="N20" s="1139"/>
      <c r="O20" s="1139"/>
      <c r="P20" s="1139"/>
      <c r="Q20" s="1139"/>
      <c r="R20" s="1139"/>
      <c r="S20" s="1140">
        <v>1</v>
      </c>
      <c r="T20" s="1127"/>
    </row>
    <row r="21" spans="1:23" s="40" customFormat="1" ht="12.75">
      <c r="A21" s="1107" t="s">
        <v>36</v>
      </c>
      <c r="B21" s="1108"/>
      <c r="C21" s="1108"/>
      <c r="D21" s="1108"/>
      <c r="E21" s="1108"/>
      <c r="F21" s="1108"/>
      <c r="G21" s="1108"/>
      <c r="H21" s="1108"/>
      <c r="I21" s="1108"/>
      <c r="J21" s="1108"/>
      <c r="K21" s="1108"/>
      <c r="L21" s="1108"/>
      <c r="M21" s="1108"/>
      <c r="N21" s="1108"/>
      <c r="O21" s="1108"/>
      <c r="P21" s="1108"/>
      <c r="Q21" s="1108"/>
      <c r="R21" s="1108"/>
      <c r="S21" s="1108"/>
      <c r="T21" s="1109"/>
    </row>
    <row r="22" spans="1:23" s="40" customFormat="1" ht="12.75">
      <c r="A22" s="41" t="s">
        <v>37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42"/>
      <c r="R22" s="44"/>
      <c r="S22" s="42"/>
      <c r="T22" s="45"/>
    </row>
    <row r="23" spans="1:23" s="40" customFormat="1" ht="12.75">
      <c r="A23" s="1110" t="s">
        <v>38</v>
      </c>
      <c r="B23" s="1111"/>
      <c r="C23" s="1111"/>
      <c r="D23" s="1111"/>
      <c r="E23" s="1111"/>
      <c r="F23" s="1111"/>
      <c r="G23" s="1111"/>
      <c r="H23" s="1111"/>
      <c r="I23" s="1111"/>
      <c r="J23" s="1111"/>
      <c r="K23" s="1111"/>
      <c r="L23" s="1111"/>
      <c r="M23" s="1111"/>
      <c r="N23" s="1111"/>
      <c r="O23" s="1111"/>
      <c r="P23" s="1111"/>
      <c r="Q23" s="1111"/>
      <c r="R23" s="1111"/>
      <c r="S23" s="1111"/>
      <c r="T23" s="1112"/>
    </row>
    <row r="24" spans="1:23" s="40" customFormat="1" ht="12.75">
      <c r="A24" s="1110" t="s">
        <v>39</v>
      </c>
      <c r="B24" s="1111"/>
      <c r="C24" s="1111"/>
      <c r="D24" s="1111"/>
      <c r="E24" s="1111"/>
      <c r="F24" s="1111"/>
      <c r="G24" s="1111"/>
      <c r="H24" s="1111"/>
      <c r="I24" s="1111"/>
      <c r="J24" s="1111"/>
      <c r="K24" s="1111"/>
      <c r="L24" s="1111"/>
      <c r="M24" s="1111"/>
      <c r="N24" s="1111"/>
      <c r="O24" s="1111"/>
      <c r="P24" s="1111"/>
      <c r="Q24" s="1111"/>
      <c r="R24" s="1111"/>
      <c r="S24" s="1111"/>
      <c r="T24" s="1112"/>
    </row>
    <row r="25" spans="1:23" s="40" customFormat="1" ht="12.75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  <c r="Q25" s="47"/>
      <c r="R25" s="49"/>
      <c r="S25" s="47"/>
      <c r="T25" s="50"/>
    </row>
    <row r="26" spans="1:23" s="40" customFormat="1" ht="12.75">
      <c r="A26" s="1113" t="s">
        <v>40</v>
      </c>
      <c r="B26" s="1114"/>
      <c r="C26" s="1114"/>
      <c r="D26" s="1114"/>
      <c r="E26" s="1114"/>
      <c r="F26" s="1115" t="s">
        <v>41</v>
      </c>
      <c r="G26" s="1116"/>
      <c r="H26" s="1116"/>
      <c r="I26" s="1116"/>
      <c r="J26" s="1116"/>
      <c r="K26" s="1116"/>
      <c r="L26" s="1116"/>
      <c r="M26" s="1116"/>
      <c r="N26" s="1116"/>
      <c r="O26" s="1116"/>
      <c r="P26" s="1119" t="s">
        <v>42</v>
      </c>
      <c r="Q26" s="1119"/>
      <c r="R26" s="1119"/>
      <c r="S26" s="1120" t="s">
        <v>43</v>
      </c>
      <c r="T26" s="1121"/>
    </row>
    <row r="27" spans="1:23" s="40" customFormat="1" ht="25.5">
      <c r="A27" s="1113"/>
      <c r="B27" s="1114"/>
      <c r="C27" s="1114"/>
      <c r="D27" s="1114"/>
      <c r="E27" s="1114"/>
      <c r="F27" s="1117"/>
      <c r="G27" s="1118"/>
      <c r="H27" s="1118"/>
      <c r="I27" s="1118"/>
      <c r="J27" s="1118"/>
      <c r="K27" s="1118"/>
      <c r="L27" s="1118"/>
      <c r="M27" s="1118"/>
      <c r="N27" s="1118"/>
      <c r="O27" s="1118"/>
      <c r="P27" s="464" t="s">
        <v>44</v>
      </c>
      <c r="Q27" s="464" t="s">
        <v>45</v>
      </c>
      <c r="R27" s="52" t="s">
        <v>46</v>
      </c>
      <c r="S27" s="1120"/>
      <c r="T27" s="1121"/>
    </row>
    <row r="28" spans="1:23" s="40" customFormat="1" ht="12.75">
      <c r="A28" s="1122">
        <v>1</v>
      </c>
      <c r="B28" s="1123"/>
      <c r="C28" s="1123"/>
      <c r="D28" s="1123"/>
      <c r="E28" s="1123"/>
      <c r="F28" s="1124">
        <v>2</v>
      </c>
      <c r="G28" s="1125"/>
      <c r="H28" s="1125"/>
      <c r="I28" s="1125"/>
      <c r="J28" s="1125"/>
      <c r="K28" s="1125"/>
      <c r="L28" s="1125"/>
      <c r="M28" s="1125"/>
      <c r="N28" s="1125"/>
      <c r="O28" s="1125"/>
      <c r="P28" s="461">
        <v>3</v>
      </c>
      <c r="Q28" s="461">
        <v>4</v>
      </c>
      <c r="R28" s="54">
        <v>5</v>
      </c>
      <c r="S28" s="1126">
        <v>6</v>
      </c>
      <c r="T28" s="1127"/>
    </row>
    <row r="29" spans="1:23" s="40" customFormat="1" ht="12.75">
      <c r="A29" s="55"/>
      <c r="B29" s="56"/>
      <c r="C29" s="56"/>
      <c r="D29" s="56"/>
      <c r="E29" s="57"/>
      <c r="F29" s="58"/>
      <c r="G29" s="56"/>
      <c r="H29" s="56"/>
      <c r="I29" s="59"/>
      <c r="J29" s="59"/>
      <c r="K29" s="59"/>
      <c r="L29" s="59"/>
      <c r="M29" s="59"/>
      <c r="N29" s="59"/>
      <c r="O29" s="60"/>
      <c r="P29" s="61"/>
      <c r="Q29" s="58"/>
      <c r="R29" s="62"/>
      <c r="S29" s="58"/>
      <c r="T29" s="63"/>
    </row>
    <row r="30" spans="1:23" s="40" customFormat="1" ht="12.75">
      <c r="A30" s="64">
        <v>5</v>
      </c>
      <c r="B30" s="65"/>
      <c r="C30" s="65"/>
      <c r="D30" s="66"/>
      <c r="E30" s="67"/>
      <c r="F30" s="68" t="s">
        <v>47</v>
      </c>
      <c r="G30" s="69"/>
      <c r="H30" s="69"/>
      <c r="I30" s="65"/>
      <c r="J30" s="65"/>
      <c r="K30" s="65"/>
      <c r="L30" s="65"/>
      <c r="M30" s="65"/>
      <c r="N30" s="65"/>
      <c r="O30" s="467"/>
      <c r="P30" s="70"/>
      <c r="Q30" s="71"/>
      <c r="R30" s="72"/>
      <c r="S30" s="1128">
        <f>S31</f>
        <v>10000000</v>
      </c>
      <c r="T30" s="1129"/>
      <c r="W30" s="73">
        <f>15000000-S30</f>
        <v>5000000</v>
      </c>
    </row>
    <row r="31" spans="1:23" s="40" customFormat="1" ht="12.75">
      <c r="A31" s="64">
        <v>5</v>
      </c>
      <c r="B31" s="65">
        <v>2</v>
      </c>
      <c r="C31" s="65"/>
      <c r="D31" s="66"/>
      <c r="E31" s="67"/>
      <c r="F31" s="68" t="s">
        <v>48</v>
      </c>
      <c r="G31" s="69"/>
      <c r="H31" s="69"/>
      <c r="I31" s="65"/>
      <c r="J31" s="65"/>
      <c r="K31" s="65"/>
      <c r="L31" s="65"/>
      <c r="M31" s="65"/>
      <c r="N31" s="65"/>
      <c r="O31" s="467"/>
      <c r="P31" s="70"/>
      <c r="Q31" s="71"/>
      <c r="R31" s="72"/>
      <c r="S31" s="1103">
        <f>S32+S47</f>
        <v>10000000</v>
      </c>
      <c r="T31" s="1104"/>
    </row>
    <row r="32" spans="1:23" s="40" customFormat="1" ht="12.75">
      <c r="A32" s="64">
        <v>5</v>
      </c>
      <c r="B32" s="65">
        <v>2</v>
      </c>
      <c r="C32" s="65">
        <v>1</v>
      </c>
      <c r="D32" s="66"/>
      <c r="E32" s="67"/>
      <c r="F32" s="68" t="s">
        <v>49</v>
      </c>
      <c r="G32" s="467"/>
      <c r="H32" s="467"/>
      <c r="I32" s="65"/>
      <c r="J32" s="65"/>
      <c r="K32" s="65"/>
      <c r="L32" s="65"/>
      <c r="M32" s="65"/>
      <c r="N32" s="65"/>
      <c r="O32" s="467"/>
      <c r="P32" s="70"/>
      <c r="Q32" s="71"/>
      <c r="R32" s="74"/>
      <c r="S32" s="1103">
        <f>S33</f>
        <v>7700000</v>
      </c>
      <c r="T32" s="1104"/>
    </row>
    <row r="33" spans="1:31" s="40" customFormat="1" ht="12.75">
      <c r="A33" s="75" t="s">
        <v>50</v>
      </c>
      <c r="B33" s="76" t="s">
        <v>51</v>
      </c>
      <c r="C33" s="76" t="s">
        <v>52</v>
      </c>
      <c r="D33" s="76" t="s">
        <v>53</v>
      </c>
      <c r="E33" s="77"/>
      <c r="F33" s="78" t="s">
        <v>54</v>
      </c>
      <c r="G33" s="467"/>
      <c r="H33" s="467"/>
      <c r="I33" s="65"/>
      <c r="J33" s="65"/>
      <c r="K33" s="65"/>
      <c r="L33" s="65"/>
      <c r="M33" s="65"/>
      <c r="N33" s="65"/>
      <c r="O33" s="467"/>
      <c r="P33" s="70"/>
      <c r="Q33" s="71"/>
      <c r="R33" s="72"/>
      <c r="S33" s="1103">
        <f>SUM(S34+S41+S42)</f>
        <v>7700000</v>
      </c>
      <c r="T33" s="1104"/>
    </row>
    <row r="34" spans="1:31" s="40" customFormat="1" ht="12.75">
      <c r="A34" s="75"/>
      <c r="B34" s="76"/>
      <c r="C34" s="76"/>
      <c r="D34" s="76"/>
      <c r="E34" s="77"/>
      <c r="F34" s="78" t="s">
        <v>55</v>
      </c>
      <c r="G34" s="467"/>
      <c r="H34" s="467"/>
      <c r="I34" s="65"/>
      <c r="J34" s="65"/>
      <c r="K34" s="65"/>
      <c r="L34" s="65"/>
      <c r="M34" s="65"/>
      <c r="N34" s="65"/>
      <c r="O34" s="467"/>
      <c r="P34" s="70"/>
      <c r="Q34" s="71"/>
      <c r="R34" s="72"/>
      <c r="S34" s="1073">
        <f>SUM(S35:T39)</f>
        <v>5000000</v>
      </c>
      <c r="T34" s="1074"/>
    </row>
    <row r="35" spans="1:31" s="40" customFormat="1" ht="12.75">
      <c r="A35" s="75"/>
      <c r="B35" s="76"/>
      <c r="C35" s="76"/>
      <c r="D35" s="76"/>
      <c r="E35" s="77"/>
      <c r="F35" s="79" t="s">
        <v>56</v>
      </c>
      <c r="G35" s="467"/>
      <c r="H35" s="467"/>
      <c r="I35" s="65">
        <v>1</v>
      </c>
      <c r="J35" s="65" t="s">
        <v>57</v>
      </c>
      <c r="K35" s="65" t="s">
        <v>58</v>
      </c>
      <c r="L35" s="65">
        <v>5</v>
      </c>
      <c r="M35" s="467" t="s">
        <v>59</v>
      </c>
      <c r="N35" s="467"/>
      <c r="P35" s="70">
        <f>I35*L35</f>
        <v>5</v>
      </c>
      <c r="Q35" s="71" t="s">
        <v>60</v>
      </c>
      <c r="R35" s="470">
        <v>350000</v>
      </c>
      <c r="S35" s="1069">
        <f>SUM(P35*R35)</f>
        <v>1750000</v>
      </c>
      <c r="T35" s="1070"/>
    </row>
    <row r="36" spans="1:31" s="40" customFormat="1" ht="12.75">
      <c r="A36" s="75"/>
      <c r="B36" s="76"/>
      <c r="C36" s="76"/>
      <c r="D36" s="76"/>
      <c r="E36" s="77"/>
      <c r="F36" s="79" t="s">
        <v>61</v>
      </c>
      <c r="G36" s="467"/>
      <c r="H36" s="467"/>
      <c r="I36" s="65">
        <v>1</v>
      </c>
      <c r="J36" s="65" t="s">
        <v>57</v>
      </c>
      <c r="K36" s="65" t="s">
        <v>58</v>
      </c>
      <c r="L36" s="65">
        <v>5</v>
      </c>
      <c r="M36" s="467" t="s">
        <v>59</v>
      </c>
      <c r="N36" s="467"/>
      <c r="P36" s="70">
        <f>I36*L36</f>
        <v>5</v>
      </c>
      <c r="Q36" s="71" t="s">
        <v>60</v>
      </c>
      <c r="R36" s="470">
        <v>250000</v>
      </c>
      <c r="S36" s="1069">
        <f>SUM(P36*R36)</f>
        <v>1250000</v>
      </c>
      <c r="T36" s="1070"/>
    </row>
    <row r="37" spans="1:31" s="40" customFormat="1" ht="12.75">
      <c r="A37" s="75"/>
      <c r="B37" s="76"/>
      <c r="C37" s="76"/>
      <c r="D37" s="76"/>
      <c r="E37" s="77"/>
      <c r="F37" s="79" t="s">
        <v>62</v>
      </c>
      <c r="G37" s="467"/>
      <c r="H37" s="467"/>
      <c r="I37" s="65">
        <v>1</v>
      </c>
      <c r="J37" s="65" t="s">
        <v>57</v>
      </c>
      <c r="K37" s="65" t="s">
        <v>58</v>
      </c>
      <c r="L37" s="65">
        <v>5</v>
      </c>
      <c r="M37" s="467" t="s">
        <v>59</v>
      </c>
      <c r="N37" s="467"/>
      <c r="P37" s="70">
        <f>I37*L37</f>
        <v>5</v>
      </c>
      <c r="Q37" s="71" t="s">
        <v>60</v>
      </c>
      <c r="R37" s="470">
        <v>200000</v>
      </c>
      <c r="S37" s="1069">
        <f>SUM(P37*R37)</f>
        <v>1000000</v>
      </c>
      <c r="T37" s="1070"/>
    </row>
    <row r="38" spans="1:31" s="40" customFormat="1" ht="12.75">
      <c r="A38" s="75"/>
      <c r="B38" s="76"/>
      <c r="C38" s="76"/>
      <c r="D38" s="76"/>
      <c r="E38" s="77"/>
      <c r="F38" s="79" t="s">
        <v>63</v>
      </c>
      <c r="G38" s="467"/>
      <c r="H38" s="467"/>
      <c r="I38" s="65">
        <v>1</v>
      </c>
      <c r="J38" s="65" t="s">
        <v>57</v>
      </c>
      <c r="K38" s="65" t="s">
        <v>58</v>
      </c>
      <c r="L38" s="65">
        <v>5</v>
      </c>
      <c r="M38" s="467" t="s">
        <v>59</v>
      </c>
      <c r="N38" s="467"/>
      <c r="P38" s="70">
        <f>I38*L38</f>
        <v>5</v>
      </c>
      <c r="Q38" s="71" t="s">
        <v>60</v>
      </c>
      <c r="R38" s="470">
        <v>100000</v>
      </c>
      <c r="S38" s="1069">
        <f>SUM(P38*R38)</f>
        <v>500000</v>
      </c>
      <c r="T38" s="1070"/>
    </row>
    <row r="39" spans="1:31" s="40" customFormat="1" ht="12.75">
      <c r="A39" s="75"/>
      <c r="B39" s="76"/>
      <c r="C39" s="76"/>
      <c r="D39" s="76"/>
      <c r="E39" s="77"/>
      <c r="F39" s="79" t="s">
        <v>63</v>
      </c>
      <c r="G39" s="467"/>
      <c r="H39" s="467"/>
      <c r="I39" s="65">
        <v>1</v>
      </c>
      <c r="J39" s="65" t="s">
        <v>57</v>
      </c>
      <c r="K39" s="65" t="s">
        <v>58</v>
      </c>
      <c r="L39" s="65">
        <v>5</v>
      </c>
      <c r="M39" s="467" t="s">
        <v>59</v>
      </c>
      <c r="N39" s="467"/>
      <c r="P39" s="70">
        <f>I39*L39</f>
        <v>5</v>
      </c>
      <c r="Q39" s="71" t="s">
        <v>60</v>
      </c>
      <c r="R39" s="470">
        <v>100000</v>
      </c>
      <c r="S39" s="1069">
        <f>SUM(P39*R39)</f>
        <v>500000</v>
      </c>
      <c r="T39" s="1070"/>
    </row>
    <row r="40" spans="1:31" s="40" customFormat="1" ht="12.75">
      <c r="A40" s="75"/>
      <c r="B40" s="76"/>
      <c r="C40" s="76"/>
      <c r="D40" s="76"/>
      <c r="E40" s="77"/>
      <c r="F40" s="78"/>
      <c r="G40" s="467"/>
      <c r="H40" s="467"/>
      <c r="I40" s="65"/>
      <c r="J40" s="65"/>
      <c r="K40" s="65"/>
      <c r="L40" s="65"/>
      <c r="M40" s="65"/>
      <c r="N40" s="65"/>
      <c r="O40" s="467"/>
      <c r="P40" s="70"/>
      <c r="Q40" s="71"/>
      <c r="R40" s="72"/>
      <c r="S40" s="462"/>
      <c r="T40" s="463"/>
    </row>
    <row r="41" spans="1:31" s="40" customFormat="1" ht="12.75">
      <c r="A41" s="75" t="s">
        <v>50</v>
      </c>
      <c r="B41" s="76" t="s">
        <v>51</v>
      </c>
      <c r="C41" s="76" t="s">
        <v>52</v>
      </c>
      <c r="D41" s="76" t="s">
        <v>53</v>
      </c>
      <c r="E41" s="77" t="s">
        <v>53</v>
      </c>
      <c r="F41" s="78" t="s">
        <v>64</v>
      </c>
      <c r="G41" s="467"/>
      <c r="H41" s="467"/>
      <c r="I41" s="65"/>
      <c r="J41" s="65"/>
      <c r="K41" s="65"/>
      <c r="L41" s="65"/>
      <c r="M41" s="65"/>
      <c r="N41" s="65"/>
      <c r="O41" s="467"/>
      <c r="P41" s="70"/>
      <c r="Q41" s="71"/>
      <c r="R41" s="72"/>
      <c r="S41" s="1073">
        <f>SUM(S42)</f>
        <v>1350000</v>
      </c>
      <c r="T41" s="1074"/>
      <c r="AD41" s="81"/>
      <c r="AE41" s="81"/>
    </row>
    <row r="42" spans="1:31" s="40" customFormat="1" ht="12.75">
      <c r="A42" s="82">
        <v>5</v>
      </c>
      <c r="B42" s="66">
        <v>2</v>
      </c>
      <c r="C42" s="66">
        <v>1</v>
      </c>
      <c r="D42" s="83">
        <v>2</v>
      </c>
      <c r="E42" s="67">
        <v>1</v>
      </c>
      <c r="F42" s="79" t="s">
        <v>65</v>
      </c>
      <c r="G42" s="467"/>
      <c r="H42" s="467"/>
      <c r="I42" s="65"/>
      <c r="J42" s="65"/>
      <c r="K42" s="65"/>
      <c r="L42" s="65"/>
      <c r="M42" s="65"/>
      <c r="N42" s="467"/>
      <c r="O42" s="84"/>
      <c r="P42" s="71"/>
      <c r="Q42" s="72"/>
      <c r="R42" s="462"/>
      <c r="S42" s="1073">
        <f>SUM(S43+S45)</f>
        <v>1350000</v>
      </c>
      <c r="T42" s="1074"/>
    </row>
    <row r="43" spans="1:31" s="40" customFormat="1" ht="12.75">
      <c r="A43" s="82"/>
      <c r="B43" s="66"/>
      <c r="C43" s="66"/>
      <c r="D43" s="83"/>
      <c r="E43" s="67"/>
      <c r="F43" s="85" t="s">
        <v>66</v>
      </c>
      <c r="G43" s="467"/>
      <c r="H43" s="467"/>
      <c r="I43" s="65">
        <v>1</v>
      </c>
      <c r="J43" s="65" t="s">
        <v>57</v>
      </c>
      <c r="K43" s="65" t="s">
        <v>58</v>
      </c>
      <c r="L43" s="65">
        <v>3</v>
      </c>
      <c r="M43" s="467" t="s">
        <v>59</v>
      </c>
      <c r="N43" s="467"/>
      <c r="P43" s="70">
        <f>I43*L43</f>
        <v>3</v>
      </c>
      <c r="Q43" s="71" t="s">
        <v>60</v>
      </c>
      <c r="R43" s="470">
        <v>150000</v>
      </c>
      <c r="S43" s="1069">
        <f>SUM(P43*R43)</f>
        <v>450000</v>
      </c>
      <c r="T43" s="1070"/>
    </row>
    <row r="44" spans="1:31" s="40" customFormat="1" ht="12.75">
      <c r="A44" s="82"/>
      <c r="B44" s="66"/>
      <c r="C44" s="66"/>
      <c r="D44" s="83"/>
      <c r="E44" s="67"/>
      <c r="F44" s="79" t="s">
        <v>67</v>
      </c>
      <c r="G44" s="467"/>
      <c r="H44" s="467"/>
      <c r="I44" s="65"/>
      <c r="J44" s="65"/>
      <c r="K44" s="65"/>
      <c r="L44" s="65"/>
      <c r="M44" s="467"/>
      <c r="N44" s="467"/>
      <c r="P44" s="70"/>
      <c r="Q44" s="71"/>
      <c r="R44" s="470"/>
      <c r="S44" s="465"/>
      <c r="T44" s="466"/>
    </row>
    <row r="45" spans="1:31" s="40" customFormat="1" ht="12.75">
      <c r="A45" s="82"/>
      <c r="B45" s="66"/>
      <c r="C45" s="66"/>
      <c r="D45" s="83"/>
      <c r="E45" s="67"/>
      <c r="F45" s="85" t="s">
        <v>68</v>
      </c>
      <c r="G45" s="467"/>
      <c r="H45" s="467"/>
      <c r="I45" s="65">
        <v>2</v>
      </c>
      <c r="J45" s="65" t="s">
        <v>57</v>
      </c>
      <c r="K45" s="65" t="s">
        <v>58</v>
      </c>
      <c r="L45" s="65">
        <v>3</v>
      </c>
      <c r="M45" s="467" t="s">
        <v>59</v>
      </c>
      <c r="N45" s="467"/>
      <c r="P45" s="70">
        <f>I45*L45</f>
        <v>6</v>
      </c>
      <c r="Q45" s="71" t="s">
        <v>60</v>
      </c>
      <c r="R45" s="470">
        <v>150000</v>
      </c>
      <c r="S45" s="1069">
        <f>SUM(P45*R45)</f>
        <v>900000</v>
      </c>
      <c r="T45" s="1070"/>
      <c r="W45" s="73"/>
    </row>
    <row r="46" spans="1:31" s="40" customFormat="1" ht="12.75">
      <c r="A46" s="82"/>
      <c r="B46" s="66"/>
      <c r="C46" s="66"/>
      <c r="D46" s="83"/>
      <c r="E46" s="67"/>
      <c r="F46" s="85"/>
      <c r="G46" s="467"/>
      <c r="H46" s="467"/>
      <c r="I46" s="65"/>
      <c r="J46" s="65"/>
      <c r="K46" s="65"/>
      <c r="L46" s="65"/>
      <c r="M46" s="467"/>
      <c r="N46" s="467"/>
      <c r="P46" s="70"/>
      <c r="Q46" s="71"/>
      <c r="R46" s="470"/>
      <c r="S46" s="465"/>
      <c r="T46" s="466"/>
      <c r="W46" s="73"/>
    </row>
    <row r="47" spans="1:31" s="40" customFormat="1" ht="12.75">
      <c r="A47" s="82">
        <v>5</v>
      </c>
      <c r="B47" s="66">
        <v>2</v>
      </c>
      <c r="C47" s="66">
        <v>2</v>
      </c>
      <c r="D47" s="66"/>
      <c r="E47" s="67"/>
      <c r="F47" s="68" t="s">
        <v>69</v>
      </c>
      <c r="G47" s="467"/>
      <c r="H47" s="467"/>
      <c r="I47" s="65"/>
      <c r="J47" s="65"/>
      <c r="K47" s="65"/>
      <c r="L47" s="65"/>
      <c r="M47" s="65"/>
      <c r="N47" s="65"/>
      <c r="O47" s="467"/>
      <c r="P47" s="70"/>
      <c r="Q47" s="71"/>
      <c r="R47" s="72"/>
      <c r="S47" s="1073">
        <f>SUM(S48+S58+S64+S69)</f>
        <v>2300000</v>
      </c>
      <c r="T47" s="1074"/>
    </row>
    <row r="48" spans="1:31" s="40" customFormat="1" ht="12.75">
      <c r="A48" s="82">
        <v>5</v>
      </c>
      <c r="B48" s="66">
        <v>2</v>
      </c>
      <c r="C48" s="66">
        <v>2</v>
      </c>
      <c r="D48" s="88" t="s">
        <v>53</v>
      </c>
      <c r="E48" s="89" t="s">
        <v>53</v>
      </c>
      <c r="F48" s="68" t="s">
        <v>70</v>
      </c>
      <c r="G48" s="467"/>
      <c r="H48" s="467"/>
      <c r="I48" s="65"/>
      <c r="J48" s="65"/>
      <c r="K48" s="65"/>
      <c r="L48" s="65"/>
      <c r="M48" s="65"/>
      <c r="N48" s="65"/>
      <c r="O48" s="467"/>
      <c r="P48" s="70"/>
      <c r="Q48" s="71"/>
      <c r="R48" s="72"/>
      <c r="S48" s="1103">
        <f>SUM(S49:T56)</f>
        <v>1208000</v>
      </c>
      <c r="T48" s="1104"/>
    </row>
    <row r="49" spans="1:25" s="40" customFormat="1" ht="12.75">
      <c r="A49" s="82"/>
      <c r="B49" s="66"/>
      <c r="C49" s="66"/>
      <c r="D49" s="83"/>
      <c r="E49" s="67"/>
      <c r="F49" s="79" t="s">
        <v>71</v>
      </c>
      <c r="G49" s="467"/>
      <c r="H49" s="467"/>
      <c r="I49" s="65"/>
      <c r="J49" s="65"/>
      <c r="K49" s="65"/>
      <c r="L49" s="65"/>
      <c r="M49" s="65"/>
      <c r="N49" s="65"/>
      <c r="O49" s="467"/>
      <c r="P49" s="90">
        <v>10</v>
      </c>
      <c r="Q49" s="91" t="s">
        <v>72</v>
      </c>
      <c r="R49" s="92">
        <v>2500</v>
      </c>
      <c r="S49" s="1069">
        <f>SUM(P49*R49)</f>
        <v>25000</v>
      </c>
      <c r="T49" s="1070"/>
    </row>
    <row r="50" spans="1:25" s="40" customFormat="1" ht="12.75">
      <c r="A50" s="82"/>
      <c r="B50" s="66"/>
      <c r="C50" s="66"/>
      <c r="D50" s="83"/>
      <c r="E50" s="67"/>
      <c r="F50" s="79" t="s">
        <v>73</v>
      </c>
      <c r="G50" s="467"/>
      <c r="H50" s="467"/>
      <c r="I50" s="65"/>
      <c r="J50" s="65"/>
      <c r="K50" s="65"/>
      <c r="L50" s="65"/>
      <c r="M50" s="65"/>
      <c r="N50" s="65"/>
      <c r="O50" s="467"/>
      <c r="P50" s="90">
        <v>3</v>
      </c>
      <c r="Q50" s="91" t="s">
        <v>74</v>
      </c>
      <c r="R50" s="92">
        <v>18000</v>
      </c>
      <c r="S50" s="1105">
        <f>SUM(P50*R50)</f>
        <v>54000</v>
      </c>
      <c r="T50" s="1106"/>
    </row>
    <row r="51" spans="1:25" s="40" customFormat="1" ht="12.75">
      <c r="A51" s="82"/>
      <c r="B51" s="66"/>
      <c r="C51" s="66"/>
      <c r="D51" s="83"/>
      <c r="E51" s="67"/>
      <c r="F51" s="79" t="s">
        <v>75</v>
      </c>
      <c r="G51" s="467"/>
      <c r="H51" s="467"/>
      <c r="I51" s="65"/>
      <c r="J51" s="65"/>
      <c r="K51" s="65"/>
      <c r="L51" s="65"/>
      <c r="M51" s="65"/>
      <c r="N51" s="65"/>
      <c r="O51" s="467"/>
      <c r="P51" s="90">
        <v>8</v>
      </c>
      <c r="Q51" s="91" t="s">
        <v>76</v>
      </c>
      <c r="R51" s="92">
        <v>57000</v>
      </c>
      <c r="S51" s="1105">
        <f t="shared" ref="S51:S56" si="0">P51*R51</f>
        <v>456000</v>
      </c>
      <c r="T51" s="1106"/>
    </row>
    <row r="52" spans="1:25" s="40" customFormat="1" ht="12.75">
      <c r="A52" s="82"/>
      <c r="B52" s="66"/>
      <c r="C52" s="66"/>
      <c r="D52" s="83"/>
      <c r="E52" s="67"/>
      <c r="F52" s="79" t="s">
        <v>77</v>
      </c>
      <c r="G52" s="467"/>
      <c r="H52" s="467"/>
      <c r="I52" s="65"/>
      <c r="J52" s="65"/>
      <c r="K52" s="65"/>
      <c r="L52" s="65"/>
      <c r="M52" s="65"/>
      <c r="N52" s="65"/>
      <c r="O52" s="467"/>
      <c r="P52" s="90">
        <v>8</v>
      </c>
      <c r="Q52" s="91" t="s">
        <v>78</v>
      </c>
      <c r="R52" s="92">
        <v>36000</v>
      </c>
      <c r="S52" s="1105">
        <f t="shared" si="0"/>
        <v>288000</v>
      </c>
      <c r="T52" s="1106"/>
      <c r="W52" s="40">
        <v>25000</v>
      </c>
      <c r="X52" s="40">
        <v>250</v>
      </c>
      <c r="Y52" s="40">
        <f>SUM(W52/X52)</f>
        <v>100</v>
      </c>
    </row>
    <row r="53" spans="1:25" s="40" customFormat="1" ht="12.75">
      <c r="A53" s="82"/>
      <c r="B53" s="66"/>
      <c r="C53" s="66"/>
      <c r="D53" s="83"/>
      <c r="E53" s="67"/>
      <c r="F53" s="79" t="s">
        <v>79</v>
      </c>
      <c r="G53" s="467"/>
      <c r="H53" s="467"/>
      <c r="I53" s="65"/>
      <c r="J53" s="65"/>
      <c r="K53" s="65"/>
      <c r="L53" s="65"/>
      <c r="M53" s="65"/>
      <c r="N53" s="65"/>
      <c r="O53" s="467"/>
      <c r="P53" s="94">
        <v>10</v>
      </c>
      <c r="Q53" s="95" t="s">
        <v>72</v>
      </c>
      <c r="R53" s="92">
        <v>6500</v>
      </c>
      <c r="S53" s="1069">
        <f t="shared" si="0"/>
        <v>65000</v>
      </c>
      <c r="T53" s="1070"/>
    </row>
    <row r="54" spans="1:25" s="40" customFormat="1" ht="12.75">
      <c r="A54" s="82"/>
      <c r="B54" s="66"/>
      <c r="C54" s="66"/>
      <c r="D54" s="83"/>
      <c r="E54" s="66"/>
      <c r="F54" s="79" t="s">
        <v>80</v>
      </c>
      <c r="G54" s="467"/>
      <c r="H54" s="467"/>
      <c r="I54" s="65"/>
      <c r="J54" s="65"/>
      <c r="K54" s="65"/>
      <c r="L54" s="65"/>
      <c r="M54" s="65"/>
      <c r="N54" s="65"/>
      <c r="O54" s="467"/>
      <c r="P54" s="96">
        <v>38</v>
      </c>
      <c r="Q54" s="91" t="s">
        <v>72</v>
      </c>
      <c r="R54" s="92">
        <v>500</v>
      </c>
      <c r="S54" s="1069">
        <f t="shared" si="0"/>
        <v>19000</v>
      </c>
      <c r="T54" s="1070"/>
    </row>
    <row r="55" spans="1:25" s="40" customFormat="1" ht="12.75">
      <c r="A55" s="82"/>
      <c r="B55" s="66"/>
      <c r="C55" s="66"/>
      <c r="D55" s="83"/>
      <c r="E55" s="66"/>
      <c r="F55" s="79" t="s">
        <v>81</v>
      </c>
      <c r="G55" s="467"/>
      <c r="H55" s="467"/>
      <c r="I55" s="65"/>
      <c r="J55" s="65"/>
      <c r="K55" s="65"/>
      <c r="L55" s="65"/>
      <c r="M55" s="65"/>
      <c r="N55" s="65"/>
      <c r="O55" s="467"/>
      <c r="P55" s="96">
        <v>5</v>
      </c>
      <c r="Q55" s="91" t="s">
        <v>74</v>
      </c>
      <c r="R55" s="92">
        <v>13000</v>
      </c>
      <c r="S55" s="1069">
        <f t="shared" si="0"/>
        <v>65000</v>
      </c>
      <c r="T55" s="1070"/>
    </row>
    <row r="56" spans="1:25" s="40" customFormat="1" ht="12.75">
      <c r="A56" s="82"/>
      <c r="B56" s="66"/>
      <c r="C56" s="66"/>
      <c r="D56" s="83"/>
      <c r="E56" s="66"/>
      <c r="F56" s="79" t="s">
        <v>82</v>
      </c>
      <c r="G56" s="467"/>
      <c r="H56" s="467"/>
      <c r="I56" s="65"/>
      <c r="J56" s="65"/>
      <c r="K56" s="65"/>
      <c r="L56" s="65"/>
      <c r="M56" s="65"/>
      <c r="N56" s="65"/>
      <c r="O56" s="467"/>
      <c r="P56" s="96">
        <v>10</v>
      </c>
      <c r="Q56" s="91" t="s">
        <v>72</v>
      </c>
      <c r="R56" s="92">
        <v>23600</v>
      </c>
      <c r="S56" s="1069">
        <f t="shared" si="0"/>
        <v>236000</v>
      </c>
      <c r="T56" s="1070"/>
    </row>
    <row r="57" spans="1:25" s="40" customFormat="1" ht="12.75">
      <c r="A57" s="82"/>
      <c r="B57" s="66"/>
      <c r="C57" s="66"/>
      <c r="D57" s="83"/>
      <c r="E57" s="66"/>
      <c r="F57" s="79"/>
      <c r="G57" s="467"/>
      <c r="H57" s="467"/>
      <c r="I57" s="65"/>
      <c r="J57" s="65"/>
      <c r="K57" s="65"/>
      <c r="L57" s="65"/>
      <c r="M57" s="65" t="s">
        <v>83</v>
      </c>
      <c r="N57" s="65"/>
      <c r="O57" s="467"/>
      <c r="P57" s="96"/>
      <c r="Q57" s="91"/>
      <c r="R57" s="92"/>
      <c r="S57" s="465"/>
      <c r="T57" s="466"/>
    </row>
    <row r="58" spans="1:25" s="40" customFormat="1" ht="12.75">
      <c r="A58" s="82">
        <v>5</v>
      </c>
      <c r="B58" s="66">
        <v>2</v>
      </c>
      <c r="C58" s="66">
        <v>2</v>
      </c>
      <c r="D58" s="88" t="s">
        <v>84</v>
      </c>
      <c r="E58" s="66"/>
      <c r="F58" s="97" t="s">
        <v>85</v>
      </c>
      <c r="G58" s="467"/>
      <c r="H58" s="467"/>
      <c r="I58" s="65"/>
      <c r="J58" s="65"/>
      <c r="K58" s="65"/>
      <c r="L58" s="65"/>
      <c r="M58" s="65"/>
      <c r="N58" s="65"/>
      <c r="O58" s="467"/>
      <c r="P58" s="96"/>
      <c r="Q58" s="91"/>
      <c r="R58" s="92" t="s">
        <v>83</v>
      </c>
      <c r="S58" s="1073">
        <f>S60</f>
        <v>300000</v>
      </c>
      <c r="T58" s="1074"/>
    </row>
    <row r="59" spans="1:25" s="40" customFormat="1" ht="12.75">
      <c r="A59" s="82">
        <v>5</v>
      </c>
      <c r="B59" s="66">
        <v>2</v>
      </c>
      <c r="C59" s="66">
        <v>2</v>
      </c>
      <c r="D59" s="88" t="s">
        <v>84</v>
      </c>
      <c r="E59" s="66">
        <v>18</v>
      </c>
      <c r="F59" s="98" t="s">
        <v>86</v>
      </c>
      <c r="G59" s="467"/>
      <c r="H59" s="467"/>
      <c r="I59" s="65"/>
      <c r="J59" s="65"/>
      <c r="K59" s="65"/>
      <c r="L59" s="65"/>
      <c r="M59" s="65"/>
      <c r="N59" s="65"/>
      <c r="O59" s="467"/>
      <c r="P59" s="96"/>
      <c r="Q59" s="91"/>
      <c r="R59" s="92"/>
      <c r="S59" s="465" t="s">
        <v>83</v>
      </c>
      <c r="T59" s="466"/>
    </row>
    <row r="60" spans="1:25" s="40" customFormat="1" ht="12.75">
      <c r="A60" s="82"/>
      <c r="B60" s="66"/>
      <c r="C60" s="66"/>
      <c r="D60" s="83"/>
      <c r="E60" s="66"/>
      <c r="F60" s="98" t="s">
        <v>87</v>
      </c>
      <c r="G60" s="467"/>
      <c r="H60" s="467"/>
      <c r="I60" s="65">
        <v>2</v>
      </c>
      <c r="J60" s="1100" t="s">
        <v>88</v>
      </c>
      <c r="K60" s="1100"/>
      <c r="L60" s="1100"/>
      <c r="M60" s="65"/>
      <c r="N60" s="65"/>
      <c r="O60" s="467"/>
      <c r="P60" s="100">
        <v>4</v>
      </c>
      <c r="Q60" s="100" t="s">
        <v>89</v>
      </c>
      <c r="R60" s="101">
        <v>75000</v>
      </c>
      <c r="S60" s="1075">
        <f>R60*P60</f>
        <v>300000</v>
      </c>
      <c r="T60" s="1076"/>
    </row>
    <row r="61" spans="1:25" s="40" customFormat="1" ht="12.75">
      <c r="A61" s="82"/>
      <c r="B61" s="66"/>
      <c r="C61" s="66"/>
      <c r="D61" s="83"/>
      <c r="E61" s="66"/>
      <c r="F61" s="98"/>
      <c r="G61" s="482"/>
      <c r="H61" s="482"/>
      <c r="I61" s="65"/>
      <c r="J61" s="482"/>
      <c r="K61" s="482"/>
      <c r="L61" s="482"/>
      <c r="M61" s="65"/>
      <c r="N61" s="65"/>
      <c r="O61" s="482"/>
      <c r="P61" s="102"/>
      <c r="Q61" s="102"/>
      <c r="R61" s="101"/>
      <c r="S61" s="480"/>
      <c r="T61" s="481"/>
    </row>
    <row r="62" spans="1:25" s="40" customFormat="1" ht="12.75">
      <c r="A62" s="82"/>
      <c r="B62" s="66"/>
      <c r="C62" s="66"/>
      <c r="D62" s="83"/>
      <c r="E62" s="66"/>
      <c r="F62" s="98"/>
      <c r="G62" s="482"/>
      <c r="H62" s="482"/>
      <c r="I62" s="65"/>
      <c r="J62" s="482"/>
      <c r="K62" s="482"/>
      <c r="L62" s="482"/>
      <c r="M62" s="65"/>
      <c r="N62" s="65"/>
      <c r="O62" s="482"/>
      <c r="P62" s="102"/>
      <c r="Q62" s="102"/>
      <c r="R62" s="101"/>
      <c r="S62" s="480"/>
      <c r="T62" s="481"/>
    </row>
    <row r="63" spans="1:25" s="40" customFormat="1" ht="12.75">
      <c r="A63" s="82"/>
      <c r="B63" s="66"/>
      <c r="C63" s="66"/>
      <c r="D63" s="83"/>
      <c r="E63" s="66"/>
      <c r="F63" s="98"/>
      <c r="G63" s="467"/>
      <c r="H63" s="467"/>
      <c r="I63" s="65"/>
      <c r="J63" s="467"/>
      <c r="K63" s="467"/>
      <c r="L63" s="467"/>
      <c r="M63" s="65"/>
      <c r="N63" s="65"/>
      <c r="O63" s="467"/>
      <c r="P63" s="102"/>
      <c r="Q63" s="102"/>
      <c r="R63" s="101"/>
      <c r="S63" s="468"/>
      <c r="T63" s="469"/>
    </row>
    <row r="64" spans="1:25" s="40" customFormat="1" ht="12.75">
      <c r="A64" s="82">
        <v>5</v>
      </c>
      <c r="B64" s="66">
        <v>2</v>
      </c>
      <c r="C64" s="66">
        <v>2</v>
      </c>
      <c r="D64" s="88" t="s">
        <v>90</v>
      </c>
      <c r="E64" s="66"/>
      <c r="F64" s="105" t="s">
        <v>91</v>
      </c>
      <c r="G64" s="467"/>
      <c r="H64" s="467"/>
      <c r="I64" s="65"/>
      <c r="J64" s="65"/>
      <c r="K64" s="65"/>
      <c r="L64" s="65"/>
      <c r="M64" s="65"/>
      <c r="N64" s="65"/>
      <c r="O64" s="467"/>
      <c r="P64" s="96"/>
      <c r="Q64" s="91"/>
      <c r="R64" s="92"/>
      <c r="S64" s="1073">
        <f>SUM(S66:T68)</f>
        <v>200000</v>
      </c>
      <c r="T64" s="1074"/>
    </row>
    <row r="65" spans="1:23" s="40" customFormat="1" ht="12.75">
      <c r="A65" s="82">
        <v>5</v>
      </c>
      <c r="B65" s="66">
        <v>2</v>
      </c>
      <c r="C65" s="66">
        <v>2</v>
      </c>
      <c r="D65" s="88" t="s">
        <v>90</v>
      </c>
      <c r="E65" s="106" t="s">
        <v>92</v>
      </c>
      <c r="F65" s="107" t="s">
        <v>93</v>
      </c>
      <c r="G65" s="467"/>
      <c r="H65" s="467"/>
      <c r="I65" s="65"/>
      <c r="J65" s="65"/>
      <c r="K65" s="65"/>
      <c r="L65" s="65"/>
      <c r="M65" s="65"/>
      <c r="N65" s="65"/>
      <c r="O65" s="467"/>
      <c r="P65" s="96"/>
      <c r="Q65" s="91"/>
      <c r="R65" s="92"/>
      <c r="S65" s="1069"/>
      <c r="T65" s="1070"/>
    </row>
    <row r="66" spans="1:23" s="40" customFormat="1" ht="12.75">
      <c r="A66" s="82"/>
      <c r="B66" s="66"/>
      <c r="C66" s="66"/>
      <c r="D66" s="83"/>
      <c r="E66" s="66"/>
      <c r="F66" s="107" t="s">
        <v>94</v>
      </c>
      <c r="G66" s="467"/>
      <c r="H66" s="467"/>
      <c r="I66" s="65"/>
      <c r="J66" s="65"/>
      <c r="K66" s="65"/>
      <c r="L66" s="65"/>
      <c r="M66" s="65"/>
      <c r="N66" s="65"/>
      <c r="O66" s="467"/>
      <c r="P66" s="100">
        <v>400</v>
      </c>
      <c r="Q66" s="100" t="s">
        <v>95</v>
      </c>
      <c r="R66" s="108">
        <v>250</v>
      </c>
      <c r="S66" s="1075">
        <f>R66*P66</f>
        <v>100000</v>
      </c>
      <c r="T66" s="1076"/>
    </row>
    <row r="67" spans="1:23" s="40" customFormat="1" ht="12.75">
      <c r="A67" s="82"/>
      <c r="B67" s="66"/>
      <c r="C67" s="66"/>
      <c r="D67" s="83"/>
      <c r="E67" s="66"/>
      <c r="F67" s="107" t="s">
        <v>116</v>
      </c>
      <c r="G67" s="467"/>
      <c r="H67" s="467"/>
      <c r="I67" s="65"/>
      <c r="J67" s="65"/>
      <c r="K67" s="65"/>
      <c r="L67" s="65"/>
      <c r="M67" s="65"/>
      <c r="N67" s="65"/>
      <c r="O67" s="467"/>
      <c r="P67" s="102">
        <v>4</v>
      </c>
      <c r="Q67" s="102" t="s">
        <v>117</v>
      </c>
      <c r="R67" s="108">
        <v>25000</v>
      </c>
      <c r="S67" s="1075">
        <f>R67*P67</f>
        <v>100000</v>
      </c>
      <c r="T67" s="1076"/>
    </row>
    <row r="68" spans="1:23" s="40" customFormat="1" ht="12.75">
      <c r="A68" s="82"/>
      <c r="B68" s="66"/>
      <c r="C68" s="66"/>
      <c r="D68" s="83"/>
      <c r="E68" s="66"/>
      <c r="F68" s="107"/>
      <c r="G68" s="467"/>
      <c r="H68" s="467"/>
      <c r="I68" s="65"/>
      <c r="J68" s="65"/>
      <c r="K68" s="65"/>
      <c r="L68" s="65"/>
      <c r="M68" s="65"/>
      <c r="N68" s="65"/>
      <c r="O68" s="467"/>
      <c r="P68" s="102"/>
      <c r="Q68" s="102"/>
      <c r="R68" s="108"/>
      <c r="S68" s="1075"/>
      <c r="T68" s="1076"/>
    </row>
    <row r="69" spans="1:23" s="40" customFormat="1" ht="12.75">
      <c r="A69" s="82">
        <v>5</v>
      </c>
      <c r="B69" s="66">
        <v>2</v>
      </c>
      <c r="C69" s="66">
        <v>2</v>
      </c>
      <c r="D69" s="83">
        <v>11</v>
      </c>
      <c r="E69" s="67"/>
      <c r="F69" s="105" t="s">
        <v>96</v>
      </c>
      <c r="G69" s="467"/>
      <c r="H69" s="467"/>
      <c r="I69" s="65"/>
      <c r="J69" s="65"/>
      <c r="K69" s="65"/>
      <c r="L69" s="65"/>
      <c r="M69" s="65"/>
      <c r="N69" s="65"/>
      <c r="O69" s="467"/>
      <c r="P69" s="96"/>
      <c r="Q69" s="91"/>
      <c r="R69" s="92"/>
      <c r="S69" s="1073">
        <f>SUM(S70)</f>
        <v>592000</v>
      </c>
      <c r="T69" s="1074"/>
    </row>
    <row r="70" spans="1:23" s="40" customFormat="1" ht="12.75">
      <c r="A70" s="82">
        <v>5</v>
      </c>
      <c r="B70" s="66">
        <v>2</v>
      </c>
      <c r="C70" s="66">
        <v>2</v>
      </c>
      <c r="D70" s="83">
        <v>11</v>
      </c>
      <c r="E70" s="89" t="s">
        <v>92</v>
      </c>
      <c r="F70" s="107" t="s">
        <v>97</v>
      </c>
      <c r="G70" s="467"/>
      <c r="H70" s="467"/>
      <c r="I70" s="65"/>
      <c r="J70" s="65"/>
      <c r="K70" s="65"/>
      <c r="L70" s="65"/>
      <c r="M70" s="65"/>
      <c r="N70" s="65"/>
      <c r="O70" s="467"/>
      <c r="P70" s="96"/>
      <c r="Q70" s="91"/>
      <c r="R70" s="92"/>
      <c r="S70" s="1073">
        <f>S71</f>
        <v>592000</v>
      </c>
      <c r="T70" s="1074"/>
    </row>
    <row r="71" spans="1:23" s="40" customFormat="1" ht="12.75">
      <c r="A71" s="82"/>
      <c r="B71" s="66"/>
      <c r="C71" s="66"/>
      <c r="D71" s="83"/>
      <c r="E71" s="66"/>
      <c r="F71" s="107" t="s">
        <v>98</v>
      </c>
      <c r="G71" s="467"/>
      <c r="H71" s="467"/>
      <c r="I71" s="65"/>
      <c r="J71" s="65"/>
      <c r="K71" s="65"/>
      <c r="L71" s="65"/>
      <c r="M71" s="65"/>
      <c r="N71" s="65"/>
      <c r="O71" s="467"/>
      <c r="P71" s="96"/>
      <c r="Q71" s="91"/>
      <c r="R71" s="92"/>
      <c r="S71" s="1069">
        <f>SUM(S72:T73)</f>
        <v>592000</v>
      </c>
      <c r="T71" s="1070"/>
    </row>
    <row r="72" spans="1:23" s="40" customFormat="1" ht="12.75">
      <c r="A72" s="82"/>
      <c r="B72" s="66"/>
      <c r="C72" s="66"/>
      <c r="D72" s="83"/>
      <c r="E72" s="66"/>
      <c r="F72" s="107" t="s">
        <v>99</v>
      </c>
      <c r="G72" s="467"/>
      <c r="H72" s="467"/>
      <c r="I72" s="65">
        <v>8</v>
      </c>
      <c r="J72" s="65" t="s">
        <v>57</v>
      </c>
      <c r="K72" s="65" t="s">
        <v>58</v>
      </c>
      <c r="L72" s="65">
        <v>2</v>
      </c>
      <c r="M72" s="65" t="s">
        <v>100</v>
      </c>
      <c r="N72" s="65"/>
      <c r="O72" s="467"/>
      <c r="P72" s="96">
        <f>I72*L72</f>
        <v>16</v>
      </c>
      <c r="Q72" s="91" t="s">
        <v>74</v>
      </c>
      <c r="R72" s="92">
        <v>27000</v>
      </c>
      <c r="S72" s="1075">
        <f>R72*P72</f>
        <v>432000</v>
      </c>
      <c r="T72" s="1076"/>
      <c r="W72" s="40" t="s">
        <v>83</v>
      </c>
    </row>
    <row r="73" spans="1:23" s="40" customFormat="1" ht="12.75">
      <c r="A73" s="82"/>
      <c r="B73" s="66"/>
      <c r="C73" s="66"/>
      <c r="D73" s="83"/>
      <c r="E73" s="66"/>
      <c r="F73" s="107" t="s">
        <v>101</v>
      </c>
      <c r="G73" s="467"/>
      <c r="H73" s="467"/>
      <c r="I73" s="65">
        <v>8</v>
      </c>
      <c r="J73" s="65" t="s">
        <v>57</v>
      </c>
      <c r="K73" s="65" t="s">
        <v>58</v>
      </c>
      <c r="L73" s="65">
        <v>2</v>
      </c>
      <c r="M73" s="65" t="s">
        <v>100</v>
      </c>
      <c r="N73" s="65"/>
      <c r="O73" s="467"/>
      <c r="P73" s="96">
        <f>I73*L73</f>
        <v>16</v>
      </c>
      <c r="Q73" s="91" t="s">
        <v>74</v>
      </c>
      <c r="R73" s="92">
        <v>10000</v>
      </c>
      <c r="S73" s="1075">
        <f>R73*P73</f>
        <v>160000</v>
      </c>
      <c r="T73" s="1076"/>
    </row>
    <row r="74" spans="1:23" s="40" customFormat="1" ht="12.75">
      <c r="A74" s="82"/>
      <c r="B74" s="66"/>
      <c r="C74" s="66"/>
      <c r="D74" s="83"/>
      <c r="E74" s="66"/>
      <c r="F74" s="107"/>
      <c r="G74" s="467"/>
      <c r="H74" s="467"/>
      <c r="I74" s="65"/>
      <c r="J74" s="65"/>
      <c r="K74" s="65"/>
      <c r="L74" s="65"/>
      <c r="M74" s="65"/>
      <c r="N74" s="65"/>
      <c r="O74" s="467"/>
      <c r="P74" s="96"/>
      <c r="Q74" s="91"/>
      <c r="R74" s="92"/>
      <c r="S74" s="468"/>
      <c r="T74" s="469"/>
    </row>
    <row r="75" spans="1:23" s="40" customFormat="1" ht="12.75">
      <c r="A75" s="1089" t="s">
        <v>102</v>
      </c>
      <c r="B75" s="1090"/>
      <c r="C75" s="1090"/>
      <c r="D75" s="1090"/>
      <c r="E75" s="1090"/>
      <c r="F75" s="1090"/>
      <c r="G75" s="1090"/>
      <c r="H75" s="1090"/>
      <c r="I75" s="1090"/>
      <c r="J75" s="1090"/>
      <c r="K75" s="1090"/>
      <c r="L75" s="1090"/>
      <c r="M75" s="1090"/>
      <c r="N75" s="1090"/>
      <c r="O75" s="1090"/>
      <c r="P75" s="1090"/>
      <c r="Q75" s="1090"/>
      <c r="R75" s="1090"/>
      <c r="S75" s="1091">
        <f>S31</f>
        <v>10000000</v>
      </c>
      <c r="T75" s="1092"/>
      <c r="W75" s="109"/>
    </row>
    <row r="76" spans="1:23">
      <c r="A76" s="110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2"/>
      <c r="T76" s="113"/>
      <c r="W76" s="115"/>
    </row>
    <row r="77" spans="1:23" s="1" customFormat="1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081" t="s">
        <v>103</v>
      </c>
      <c r="Q77" s="1081"/>
      <c r="R77" s="1081"/>
      <c r="S77" s="1081"/>
      <c r="T77" s="1082"/>
    </row>
    <row r="78" spans="1:23" s="1" customFormat="1">
      <c r="A78" s="116"/>
      <c r="B78" s="117"/>
      <c r="C78" s="117"/>
      <c r="D78" s="117"/>
      <c r="E78" s="117"/>
      <c r="F78" s="117"/>
      <c r="G78" s="117"/>
      <c r="H78" s="118"/>
      <c r="I78" s="117"/>
      <c r="J78" s="117"/>
      <c r="K78" s="117"/>
      <c r="L78" s="117"/>
      <c r="M78" s="117"/>
      <c r="N78" s="117"/>
      <c r="O78" s="117"/>
      <c r="P78" s="1211" t="s">
        <v>104</v>
      </c>
      <c r="Q78" s="1211"/>
      <c r="R78" s="1211"/>
      <c r="S78" s="1211"/>
      <c r="T78" s="1212"/>
    </row>
    <row r="79" spans="1:23" s="1" customFormat="1">
      <c r="A79" s="116"/>
      <c r="B79" s="117"/>
      <c r="C79" s="117"/>
      <c r="D79" s="117"/>
      <c r="E79" s="117"/>
      <c r="F79" s="117"/>
      <c r="G79" s="117"/>
      <c r="H79" s="118"/>
      <c r="I79" s="117"/>
      <c r="J79" s="117"/>
      <c r="K79" s="117"/>
      <c r="L79" s="117"/>
      <c r="M79" s="117"/>
      <c r="N79" s="117"/>
      <c r="O79" s="117"/>
      <c r="P79" s="472"/>
      <c r="Q79" s="117"/>
      <c r="R79" s="120"/>
      <c r="S79" s="117"/>
      <c r="T79" s="121"/>
    </row>
    <row r="80" spans="1:23" s="1" customFormat="1">
      <c r="A80" s="116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472"/>
      <c r="Q80" s="117"/>
      <c r="R80" s="120"/>
      <c r="S80" s="117"/>
      <c r="T80" s="121"/>
    </row>
    <row r="81" spans="1:20" s="1" customFormat="1">
      <c r="A81" s="116"/>
      <c r="B81" s="117"/>
      <c r="C81" s="117"/>
      <c r="D81" s="117"/>
      <c r="E81" s="117"/>
      <c r="F81" s="117"/>
      <c r="G81" s="117"/>
      <c r="H81" s="118"/>
      <c r="I81" s="117"/>
      <c r="J81" s="117"/>
      <c r="K81" s="117"/>
      <c r="L81" s="117"/>
      <c r="M81" s="117"/>
      <c r="N81" s="117"/>
      <c r="O81" s="117"/>
      <c r="P81" s="472"/>
      <c r="Q81" s="117"/>
      <c r="R81" s="120"/>
      <c r="S81" s="117"/>
      <c r="T81" s="121"/>
    </row>
    <row r="82" spans="1:20" s="1" customFormat="1">
      <c r="A82" s="116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085" t="s">
        <v>105</v>
      </c>
      <c r="Q82" s="1085"/>
      <c r="R82" s="1085"/>
      <c r="S82" s="1085"/>
      <c r="T82" s="1086"/>
    </row>
    <row r="83" spans="1:20" s="1" customFormat="1">
      <c r="A83" s="116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087" t="s">
        <v>106</v>
      </c>
      <c r="Q83" s="1087"/>
      <c r="R83" s="1087"/>
      <c r="S83" s="1087"/>
      <c r="T83" s="1088"/>
    </row>
    <row r="84" spans="1:20" s="1" customFormat="1">
      <c r="A84" s="122" t="s">
        <v>107</v>
      </c>
      <c r="B84" s="123"/>
      <c r="C84" s="123"/>
      <c r="D84" s="123"/>
      <c r="E84" s="123"/>
      <c r="F84" s="123"/>
      <c r="G84" s="124" t="s">
        <v>7</v>
      </c>
      <c r="H84" s="123"/>
      <c r="I84" s="123"/>
      <c r="J84" s="123"/>
      <c r="K84" s="123"/>
      <c r="L84" s="123"/>
      <c r="M84" s="123"/>
      <c r="N84" s="123"/>
      <c r="O84" s="123"/>
      <c r="P84" s="125"/>
      <c r="Q84" s="123"/>
      <c r="R84" s="126"/>
      <c r="S84" s="123"/>
      <c r="T84" s="127"/>
    </row>
    <row r="85" spans="1:20" s="1" customFormat="1">
      <c r="A85" s="122" t="s">
        <v>108</v>
      </c>
      <c r="B85" s="123"/>
      <c r="C85" s="123"/>
      <c r="D85" s="123"/>
      <c r="E85" s="123"/>
      <c r="F85" s="123"/>
      <c r="G85" s="124" t="s">
        <v>7</v>
      </c>
      <c r="H85" s="123"/>
      <c r="I85" s="123"/>
      <c r="J85" s="123"/>
      <c r="K85" s="123"/>
      <c r="L85" s="123"/>
      <c r="M85" s="123"/>
      <c r="N85" s="123"/>
      <c r="O85" s="123"/>
      <c r="P85" s="125"/>
      <c r="Q85" s="123"/>
      <c r="R85" s="126"/>
      <c r="S85" s="123"/>
      <c r="T85" s="127"/>
    </row>
    <row r="86" spans="1:20" s="1" customFormat="1">
      <c r="A86" s="122" t="s">
        <v>109</v>
      </c>
      <c r="B86" s="123"/>
      <c r="C86" s="123"/>
      <c r="D86" s="123"/>
      <c r="E86" s="123"/>
      <c r="F86" s="123"/>
      <c r="G86" s="124" t="s">
        <v>7</v>
      </c>
      <c r="H86" s="123"/>
      <c r="I86" s="123"/>
      <c r="J86" s="123"/>
      <c r="K86" s="123"/>
      <c r="L86" s="123"/>
      <c r="M86" s="123"/>
      <c r="N86" s="123"/>
      <c r="O86" s="123"/>
      <c r="P86" s="125"/>
      <c r="Q86" s="123"/>
      <c r="R86" s="126"/>
      <c r="S86" s="123"/>
      <c r="T86" s="127"/>
    </row>
    <row r="87" spans="1:20" s="1" customFormat="1">
      <c r="A87" s="128">
        <v>1</v>
      </c>
      <c r="B87" s="129"/>
      <c r="C87" s="130"/>
      <c r="D87" s="129"/>
      <c r="E87" s="130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471"/>
      <c r="Q87" s="129"/>
      <c r="R87" s="132"/>
      <c r="S87" s="129"/>
      <c r="T87" s="121"/>
    </row>
    <row r="88" spans="1:20" s="1" customFormat="1">
      <c r="A88" s="133">
        <v>2</v>
      </c>
      <c r="B88" s="129"/>
      <c r="C88" s="130"/>
      <c r="D88" s="129"/>
      <c r="E88" s="130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471"/>
      <c r="Q88" s="129"/>
      <c r="R88" s="132"/>
      <c r="S88" s="129"/>
      <c r="T88" s="121"/>
    </row>
    <row r="89" spans="1:20" s="1" customFormat="1">
      <c r="A89" s="134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473"/>
      <c r="Q89" s="135"/>
      <c r="R89" s="137"/>
      <c r="S89" s="135"/>
      <c r="T89" s="138"/>
    </row>
    <row r="90" spans="1:20" s="1" customFormat="1">
      <c r="A90" s="1093" t="s">
        <v>110</v>
      </c>
      <c r="B90" s="1094"/>
      <c r="C90" s="1094"/>
      <c r="D90" s="1094"/>
      <c r="E90" s="1094"/>
      <c r="F90" s="1094"/>
      <c r="G90" s="1094"/>
      <c r="H90" s="1094"/>
      <c r="I90" s="1094"/>
      <c r="J90" s="1094"/>
      <c r="K90" s="1094"/>
      <c r="L90" s="1094"/>
      <c r="M90" s="1094"/>
      <c r="N90" s="1094"/>
      <c r="O90" s="1094"/>
      <c r="P90" s="1094"/>
      <c r="Q90" s="1094"/>
      <c r="R90" s="1094"/>
      <c r="S90" s="1094"/>
      <c r="T90" s="121"/>
    </row>
    <row r="91" spans="1:20" s="1" customFormat="1">
      <c r="A91" s="1095" t="s">
        <v>111</v>
      </c>
      <c r="B91" s="1096"/>
      <c r="C91" s="1097" t="s">
        <v>112</v>
      </c>
      <c r="D91" s="1097"/>
      <c r="E91" s="1097"/>
      <c r="F91" s="1097"/>
      <c r="G91" s="1097"/>
      <c r="H91" s="1096"/>
      <c r="I91" s="1098" t="s">
        <v>113</v>
      </c>
      <c r="J91" s="1097"/>
      <c r="K91" s="1097"/>
      <c r="L91" s="1097"/>
      <c r="M91" s="1097"/>
      <c r="N91" s="1097"/>
      <c r="O91" s="1096"/>
      <c r="P91" s="1098" t="s">
        <v>114</v>
      </c>
      <c r="Q91" s="1096"/>
      <c r="R91" s="1099" t="s">
        <v>115</v>
      </c>
      <c r="S91" s="1098"/>
      <c r="T91" s="127"/>
    </row>
    <row r="92" spans="1:20" s="1" customFormat="1">
      <c r="A92" s="474">
        <v>1</v>
      </c>
      <c r="B92" s="141"/>
      <c r="C92" s="475"/>
      <c r="D92" s="475"/>
      <c r="E92" s="142"/>
      <c r="F92" s="142"/>
      <c r="G92" s="142"/>
      <c r="H92" s="143"/>
      <c r="I92" s="142"/>
      <c r="J92" s="142"/>
      <c r="K92" s="142"/>
      <c r="L92" s="142"/>
      <c r="M92" s="142"/>
      <c r="N92" s="142"/>
      <c r="O92" s="143"/>
      <c r="P92" s="144"/>
      <c r="Q92" s="143"/>
      <c r="R92" s="145"/>
      <c r="S92" s="117"/>
      <c r="T92" s="121"/>
    </row>
    <row r="93" spans="1:20" s="1" customFormat="1">
      <c r="A93" s="146">
        <v>2</v>
      </c>
      <c r="B93" s="477"/>
      <c r="C93" s="472"/>
      <c r="D93" s="472"/>
      <c r="E93" s="117"/>
      <c r="F93" s="117"/>
      <c r="G93" s="117"/>
      <c r="H93" s="148"/>
      <c r="I93" s="117"/>
      <c r="J93" s="117"/>
      <c r="K93" s="117"/>
      <c r="L93" s="117"/>
      <c r="M93" s="117"/>
      <c r="N93" s="117"/>
      <c r="O93" s="148"/>
      <c r="P93" s="149"/>
      <c r="Q93" s="148"/>
      <c r="R93" s="145"/>
      <c r="S93" s="117"/>
      <c r="T93" s="121"/>
    </row>
    <row r="94" spans="1:20" s="1" customFormat="1">
      <c r="A94" s="146">
        <v>3</v>
      </c>
      <c r="B94" s="477"/>
      <c r="C94" s="472"/>
      <c r="D94" s="472"/>
      <c r="E94" s="117"/>
      <c r="F94" s="117"/>
      <c r="G94" s="117"/>
      <c r="H94" s="148"/>
      <c r="I94" s="117"/>
      <c r="J94" s="117"/>
      <c r="K94" s="117"/>
      <c r="L94" s="117"/>
      <c r="M94" s="117"/>
      <c r="N94" s="117"/>
      <c r="O94" s="148"/>
      <c r="P94" s="149"/>
      <c r="Q94" s="148"/>
      <c r="R94" s="145"/>
      <c r="S94" s="117"/>
      <c r="T94" s="121"/>
    </row>
    <row r="95" spans="1:20" s="1" customFormat="1" ht="15.75" thickBot="1">
      <c r="A95" s="150"/>
      <c r="B95" s="151"/>
      <c r="C95" s="152"/>
      <c r="D95" s="152"/>
      <c r="E95" s="153"/>
      <c r="F95" s="153"/>
      <c r="G95" s="153"/>
      <c r="H95" s="154"/>
      <c r="I95" s="153"/>
      <c r="J95" s="153"/>
      <c r="K95" s="153"/>
      <c r="L95" s="153"/>
      <c r="M95" s="153"/>
      <c r="N95" s="153"/>
      <c r="O95" s="154"/>
      <c r="P95" s="155"/>
      <c r="Q95" s="154"/>
      <c r="R95" s="156"/>
      <c r="S95" s="153"/>
      <c r="T95" s="157"/>
    </row>
    <row r="96" spans="1:20">
      <c r="A96" s="158"/>
      <c r="B96" s="158"/>
      <c r="C96" s="158"/>
      <c r="D96" s="158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60"/>
      <c r="Q96" s="159"/>
      <c r="R96" s="161"/>
      <c r="S96" s="159"/>
      <c r="T96" s="162"/>
    </row>
  </sheetData>
  <mergeCells count="84">
    <mergeCell ref="A1:R1"/>
    <mergeCell ref="S1:T2"/>
    <mergeCell ref="A2:R2"/>
    <mergeCell ref="A3:R3"/>
    <mergeCell ref="S3:T4"/>
    <mergeCell ref="A4:R4"/>
    <mergeCell ref="I6:T6"/>
    <mergeCell ref="I10:T10"/>
    <mergeCell ref="H14:O14"/>
    <mergeCell ref="A15:T15"/>
    <mergeCell ref="A16:G16"/>
    <mergeCell ref="H16:R16"/>
    <mergeCell ref="S16:T16"/>
    <mergeCell ref="A17:G17"/>
    <mergeCell ref="H17:R17"/>
    <mergeCell ref="S17:T17"/>
    <mergeCell ref="A18:G18"/>
    <mergeCell ref="H18:R18"/>
    <mergeCell ref="S18:T18"/>
    <mergeCell ref="A19:G19"/>
    <mergeCell ref="H19:R19"/>
    <mergeCell ref="S19:T19"/>
    <mergeCell ref="A20:G20"/>
    <mergeCell ref="H20:R20"/>
    <mergeCell ref="S20:T20"/>
    <mergeCell ref="S32:T32"/>
    <mergeCell ref="A21:T21"/>
    <mergeCell ref="A23:T23"/>
    <mergeCell ref="A24:T24"/>
    <mergeCell ref="A26:E27"/>
    <mergeCell ref="F26:O27"/>
    <mergeCell ref="P26:R26"/>
    <mergeCell ref="S26:T27"/>
    <mergeCell ref="A28:E28"/>
    <mergeCell ref="F28:O28"/>
    <mergeCell ref="S28:T28"/>
    <mergeCell ref="S30:T30"/>
    <mergeCell ref="S31:T31"/>
    <mergeCell ref="S47:T47"/>
    <mergeCell ref="S33:T33"/>
    <mergeCell ref="S34:T34"/>
    <mergeCell ref="S35:T35"/>
    <mergeCell ref="S36:T36"/>
    <mergeCell ref="S37:T37"/>
    <mergeCell ref="S38:T38"/>
    <mergeCell ref="S39:T39"/>
    <mergeCell ref="S41:T41"/>
    <mergeCell ref="S42:T42"/>
    <mergeCell ref="S43:T43"/>
    <mergeCell ref="S45:T45"/>
    <mergeCell ref="J60:L60"/>
    <mergeCell ref="S60:T60"/>
    <mergeCell ref="S48:T48"/>
    <mergeCell ref="S49:T49"/>
    <mergeCell ref="S50:T50"/>
    <mergeCell ref="S51:T51"/>
    <mergeCell ref="S52:T52"/>
    <mergeCell ref="S53:T53"/>
    <mergeCell ref="S69:T69"/>
    <mergeCell ref="S54:T54"/>
    <mergeCell ref="S55:T55"/>
    <mergeCell ref="S56:T56"/>
    <mergeCell ref="S58:T58"/>
    <mergeCell ref="S64:T64"/>
    <mergeCell ref="S65:T65"/>
    <mergeCell ref="S66:T66"/>
    <mergeCell ref="S67:T67"/>
    <mergeCell ref="S68:T68"/>
    <mergeCell ref="S70:T70"/>
    <mergeCell ref="S71:T71"/>
    <mergeCell ref="S72:T72"/>
    <mergeCell ref="S73:T73"/>
    <mergeCell ref="A75:R75"/>
    <mergeCell ref="S75:T75"/>
    <mergeCell ref="A91:B91"/>
    <mergeCell ref="C91:H91"/>
    <mergeCell ref="I91:O91"/>
    <mergeCell ref="P91:Q91"/>
    <mergeCell ref="R91:S91"/>
    <mergeCell ref="P77:T77"/>
    <mergeCell ref="P78:T78"/>
    <mergeCell ref="P82:T82"/>
    <mergeCell ref="P83:T83"/>
    <mergeCell ref="A90:S90"/>
  </mergeCells>
  <pageMargins left="0.7" right="0.7" top="1" bottom="1" header="0.3" footer="0.3"/>
  <pageSetup paperSize="10000" pageOrder="overThenDown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Sosialisasi Kearsipan</vt:lpstr>
      <vt:lpstr>Optimalisasi Perizinan nonperi </vt:lpstr>
      <vt:lpstr>Sarpras Informasi Publik</vt:lpstr>
      <vt:lpstr>pelayanan jemput bola</vt:lpstr>
      <vt:lpstr>Pengembangan Paten</vt:lpstr>
      <vt:lpstr>Fasilitasi PPID</vt:lpstr>
      <vt:lpstr>fASILITASI SKM</vt:lpstr>
      <vt:lpstr>'Fasilitasi PPID'!Print_Titles</vt:lpstr>
      <vt:lpstr>'fASILITASI SKM'!Print_Titles</vt:lpstr>
      <vt:lpstr>'pelayanan jemput bola'!Print_Titles</vt:lpstr>
      <vt:lpstr>'Pengembangan Paten'!Print_Titles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PBB.KEC.WONOSOBO</dc:creator>
  <cp:lastModifiedBy>PBB.KEC.WONOSOBO</cp:lastModifiedBy>
  <cp:lastPrinted>2019-01-15T02:40:43Z</cp:lastPrinted>
  <dcterms:created xsi:type="dcterms:W3CDTF">2018-10-31T05:04:10Z</dcterms:created>
  <dcterms:modified xsi:type="dcterms:W3CDTF">2019-01-15T03:48:54Z</dcterms:modified>
</cp:coreProperties>
</file>