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dATA TERPADU KEMISKINAN" sheetId="1" r:id="rId1"/>
    <sheet name="Desa Siaga" sheetId="2" r:id="rId2"/>
    <sheet name="Kepemudaan" sheetId="3" r:id="rId3"/>
  </sheets>
  <definedNames>
    <definedName name="_xlnm.Print_Area" localSheetId="0">'dATA TERPADU KEMISKINAN'!$A$1:$U$104</definedName>
    <definedName name="_xlnm.Print_Titles" localSheetId="0">'dATA TERPADU KEMISKINAN'!$25:$27</definedName>
  </definedNames>
  <calcPr fullCalcOnLoad="1"/>
</workbook>
</file>

<file path=xl/sharedStrings.xml><?xml version="1.0" encoding="utf-8"?>
<sst xmlns="http://schemas.openxmlformats.org/spreadsheetml/2006/main" count="651" uniqueCount="215">
  <si>
    <t xml:space="preserve">FORMULIR         </t>
  </si>
  <si>
    <t>SATUAN KERJA PERANGKAT DAERAH</t>
  </si>
  <si>
    <t>Kabupaten Wonosobo</t>
  </si>
  <si>
    <t>URUSAN PEMERINTAHAN</t>
  </si>
  <si>
    <t>:</t>
  </si>
  <si>
    <t>Kecamatan Wonosobo</t>
  </si>
  <si>
    <t>ORGANISASI</t>
  </si>
  <si>
    <t>PROGRAM</t>
  </si>
  <si>
    <t>KEGIATAN</t>
  </si>
  <si>
    <t>LOKASI KEGIATAN</t>
  </si>
  <si>
    <t>Indikator</t>
  </si>
  <si>
    <t>Tolok Ukur Kinerja</t>
  </si>
  <si>
    <t>Target Kinerja</t>
  </si>
  <si>
    <t>Capaian Program</t>
  </si>
  <si>
    <t>Masukan</t>
  </si>
  <si>
    <t xml:space="preserve">Keluaran </t>
  </si>
  <si>
    <t>Hasil</t>
  </si>
  <si>
    <t xml:space="preserve">                                                                    </t>
  </si>
  <si>
    <t>KODE REKENING</t>
  </si>
  <si>
    <t>U R A I A N</t>
  </si>
  <si>
    <t>Rincian Penghitungan</t>
  </si>
  <si>
    <t>Jumlah                     (Rp)</t>
  </si>
  <si>
    <t>Harga Satuan</t>
  </si>
  <si>
    <t>BELANJA LANGSUNG</t>
  </si>
  <si>
    <t>01</t>
  </si>
  <si>
    <t>Honorarium PNS</t>
  </si>
  <si>
    <t>org</t>
  </si>
  <si>
    <t>x</t>
  </si>
  <si>
    <t>02</t>
  </si>
  <si>
    <t>kl</t>
  </si>
  <si>
    <t>Sekretaris</t>
  </si>
  <si>
    <t>Anggota</t>
  </si>
  <si>
    <t>03</t>
  </si>
  <si>
    <t>Tinta Printer</t>
  </si>
  <si>
    <t>lbr</t>
  </si>
  <si>
    <t>06</t>
  </si>
  <si>
    <t>Belanja Makan dan Minum Rapat</t>
  </si>
  <si>
    <t xml:space="preserve">Jumlah </t>
  </si>
  <si>
    <t>CAMAT WONOSOBO</t>
  </si>
  <si>
    <t>keg</t>
  </si>
  <si>
    <t>BELANJA BARANG DAN JASA</t>
  </si>
  <si>
    <t>Alat Tulis Kantor</t>
  </si>
  <si>
    <t>Snelhechter Kertas</t>
  </si>
  <si>
    <t>5</t>
  </si>
  <si>
    <t>2</t>
  </si>
  <si>
    <t>Belanja Jasa Kantor</t>
  </si>
  <si>
    <t>1</t>
  </si>
  <si>
    <t>BELANJA PEGAWAI</t>
  </si>
  <si>
    <t>Ketua</t>
  </si>
  <si>
    <t>Belanja Cetak dan Penggandaan</t>
  </si>
  <si>
    <t>Belanja Penggandaan/Fotocopy</t>
  </si>
  <si>
    <t>Belanja Makanan dan Minuman</t>
  </si>
  <si>
    <t>bh</t>
  </si>
  <si>
    <t>dos</t>
  </si>
  <si>
    <t>rim</t>
  </si>
  <si>
    <t>Makan</t>
  </si>
  <si>
    <t>Menurut Program dan Kegiatan Satuan Kerja Perangkat Daerah</t>
  </si>
  <si>
    <t xml:space="preserve">Dokumen Pelaksanaan Anggaran Belanja Langsung </t>
  </si>
  <si>
    <t xml:space="preserve">Dana </t>
  </si>
  <si>
    <t xml:space="preserve">BELANJA </t>
  </si>
  <si>
    <t>Vol</t>
  </si>
  <si>
    <t>Sat</t>
  </si>
  <si>
    <t>btl</t>
  </si>
  <si>
    <t xml:space="preserve"> </t>
  </si>
  <si>
    <t>Amplop Panjang</t>
  </si>
  <si>
    <t>Kertas HVS 70 gr</t>
  </si>
  <si>
    <t>-</t>
  </si>
  <si>
    <t>Honorarium Tim Fasilitasi Kecamatan</t>
  </si>
  <si>
    <t>ok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</si>
  <si>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</si>
  <si>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Kelompok Sasaran Kegiatan  : Masyarakat umum</t>
  </si>
  <si>
    <t>Honor Tim Koordinasi Penanggulangan Kemiskinan Kecamatan (TKPK)</t>
  </si>
  <si>
    <t>Pokja Pengaduan Subsidi Listrik Tepat Sasaran</t>
  </si>
  <si>
    <t>Operator</t>
  </si>
  <si>
    <t>Verifikator</t>
  </si>
  <si>
    <t>Bantuan Transport /uang saku</t>
  </si>
  <si>
    <t>NOMOR DPA</t>
  </si>
  <si>
    <t>DOKUMEN PELAKSANAAN ANGGARAN</t>
  </si>
  <si>
    <t xml:space="preserve">- Belanja Makan dan Minum Sosialisasi </t>
  </si>
  <si>
    <t>Rencana Penarikan dana per Triwulan</t>
  </si>
  <si>
    <t>TRIWULAN I</t>
  </si>
  <si>
    <t>TRIWULAN II</t>
  </si>
  <si>
    <t>TRIWULAN III</t>
  </si>
  <si>
    <t>TRIWULAN IV</t>
  </si>
  <si>
    <t>ZULFA AKHSAN ALIM.K, S.STP,M.Si</t>
  </si>
  <si>
    <t>NIP. 19761127 199511 1 001</t>
  </si>
  <si>
    <t>Mengesahkan</t>
  </si>
  <si>
    <t>1.  BAPPEDA</t>
  </si>
  <si>
    <t>PEJABAT PENGELOLA KEUANGAN</t>
  </si>
  <si>
    <t>DAERAH</t>
  </si>
  <si>
    <t>2.  BAPPEDA</t>
  </si>
  <si>
    <t>3.  BPPKAD</t>
  </si>
  <si>
    <t>Drs. M. KRISTIJADI, M.Si</t>
  </si>
  <si>
    <t>NIP. 19681226 199403 1 005</t>
  </si>
  <si>
    <t>13</t>
  </si>
  <si>
    <t>box</t>
  </si>
  <si>
    <t>Pembina Utama Muda</t>
  </si>
  <si>
    <t>Belanja Bahan Pakai Habis</t>
  </si>
  <si>
    <t>Sosialisasi Pembentukan Karangtaruna Kecamatan</t>
  </si>
  <si>
    <t>Honor Tim Pelaksana Kegiatan</t>
  </si>
  <si>
    <t>Honor PPTK</t>
  </si>
  <si>
    <t>Honorarium Bendahara</t>
  </si>
  <si>
    <t>Block note</t>
  </si>
  <si>
    <t>Bolpoint Pilot</t>
  </si>
  <si>
    <t>Paper bag</t>
  </si>
  <si>
    <t>Clips 3/4</t>
  </si>
  <si>
    <t>Stopmap Kertas</t>
  </si>
  <si>
    <t>Amplop Tanggung</t>
  </si>
  <si>
    <t>Belanja Uang Saku Kegiatan</t>
  </si>
  <si>
    <t>Foto Copy</t>
  </si>
  <si>
    <t>Honor Nara Sumber</t>
  </si>
  <si>
    <t>- Honor Nara Sumber</t>
  </si>
  <si>
    <t>0rg</t>
  </si>
  <si>
    <t>- Honor Penyusun Materi</t>
  </si>
  <si>
    <t xml:space="preserve">Honorarium Tim </t>
  </si>
  <si>
    <t>Belanja Dekorasi Dokumentasi dan publikasi (iklan, spanduk,dll)</t>
  </si>
  <si>
    <t xml:space="preserve">Cetak Benner </t>
  </si>
  <si>
    <t>m</t>
  </si>
  <si>
    <t>1 bh</t>
  </si>
  <si>
    <t>Snack Pagi</t>
  </si>
  <si>
    <t>Belanja Jasa PHL/Penjaga Malam/Petugas Kebersihan</t>
  </si>
  <si>
    <t>Ok</t>
  </si>
  <si>
    <t>Kades/Kalur</t>
  </si>
  <si>
    <t>PKK</t>
  </si>
  <si>
    <t>Tokoh Pemuda</t>
  </si>
  <si>
    <t>Tokoh Masyarakat</t>
  </si>
  <si>
    <t>Flesh disk</t>
  </si>
  <si>
    <t>Tahun Anggaran 2018</t>
  </si>
  <si>
    <t>Sosialisasi desa siaga kesehatan</t>
  </si>
  <si>
    <t>Meningkatnya strata desa siaga</t>
  </si>
  <si>
    <t>4.01.4.01.05.1.02.11.5.2.</t>
  </si>
  <si>
    <t>DPA-SKPD 2.2.1</t>
  </si>
  <si>
    <t>SUB ORGANISASI</t>
  </si>
  <si>
    <t>WAKTU PELAKSANAAN</t>
  </si>
  <si>
    <t>Juli - September 2018</t>
  </si>
  <si>
    <t>SUMBER DANA</t>
  </si>
  <si>
    <t>APBD KABUPATEN WONOSOBO TAHUN ANGGARAN 2018.</t>
  </si>
  <si>
    <t>Pembina Tk. I</t>
  </si>
  <si>
    <t>PARAF TIM PENELITI DPA SKPD</t>
  </si>
  <si>
    <t>Wonosobo,      Januari 2018</t>
  </si>
  <si>
    <t>(1…………………...  )</t>
  </si>
  <si>
    <t>(2…………………...  )</t>
  </si>
  <si>
    <t>(3…………………...  )</t>
  </si>
  <si>
    <t>Binder Clip</t>
  </si>
  <si>
    <t>Clips</t>
  </si>
  <si>
    <t>ds</t>
  </si>
  <si>
    <t>Pensil</t>
  </si>
  <si>
    <t>Belanja Makan dan Minum</t>
  </si>
  <si>
    <t>- Snack</t>
  </si>
  <si>
    <t>- Makan</t>
  </si>
  <si>
    <t>1,06,4,01,05,15</t>
  </si>
  <si>
    <t>1,06,4,01,05</t>
  </si>
  <si>
    <t>% rata-rata kenaikan PMKS yang memiliki Kemandirian Ekonomi</t>
  </si>
  <si>
    <t>Pemberdayaan Fakirmiskin, Komunitas Adat Terpencil (KAT) dan Penyandang Masalah Kesejahteraan Sosial (PMKS) lainnya</t>
  </si>
  <si>
    <t>PARAF TIM</t>
  </si>
  <si>
    <t>2,13</t>
  </si>
  <si>
    <t>2,13,4,01,05</t>
  </si>
  <si>
    <t>2,13,4,01,05.16</t>
  </si>
  <si>
    <t>2,13,4,01,05.16.11</t>
  </si>
  <si>
    <t>Oktober - Desember 2018</t>
  </si>
  <si>
    <t>Peningkatan Kapasitas Kepemudaan</t>
  </si>
  <si>
    <t xml:space="preserve">Bayar kebersihan aula    </t>
  </si>
  <si>
    <t xml:space="preserve">Bayar Petugas kebersihan     </t>
  </si>
  <si>
    <t>- Belanja Uang Saku Kegiatan</t>
  </si>
  <si>
    <t>1. ............</t>
  </si>
  <si>
    <t>2. ..........</t>
  </si>
  <si>
    <t>3. ..............</t>
  </si>
  <si>
    <t>1.05.4.01.05</t>
  </si>
  <si>
    <t>1. ..............</t>
  </si>
  <si>
    <t>3. ................</t>
  </si>
  <si>
    <t>Terpenuhinya Kegiatan Kepemudaan/Karangtaruna</t>
  </si>
  <si>
    <t>April  - Desember 2018</t>
  </si>
  <si>
    <t>Subsidi Listrik bagi Warga Miskin dapat terakomodir</t>
  </si>
  <si>
    <t>Terakomodir Pengajuan Subsidi Listrik Bagi Warga Miskin</t>
  </si>
  <si>
    <t>Petugas Entri Data Pemohon Subsidi Listrik</t>
  </si>
  <si>
    <t>1.02.</t>
  </si>
  <si>
    <t>1.02.4.01.05</t>
  </si>
  <si>
    <t>1.05.4.01.05.16</t>
  </si>
  <si>
    <t>1.05.4.01.05.22.30.16.09</t>
  </si>
  <si>
    <t>Program Upaya Kesehatan Masyarakat</t>
  </si>
  <si>
    <t>Fasilitasi TKPK Kecamatan</t>
  </si>
  <si>
    <t>Petugas Petugas Monitoring Lapangan (PML)</t>
  </si>
  <si>
    <t xml:space="preserve">   Snack Sore</t>
  </si>
  <si>
    <t>- Uang Saku Kegiatan Rapat Sosialisasi Pembentukan TKPK Desa</t>
  </si>
  <si>
    <t>Belanja Makan dan Minum Rapat Koordinasi  TKPK Kecamatan</t>
  </si>
  <si>
    <t>Belanja Makan dan Minum Rapat Sosialisasi Pembentukan TKPK Desa</t>
  </si>
  <si>
    <t xml:space="preserve">Petugas  Pencacah Lapangan (PCL) bagi 2 Desa/Kel yang belum melakukan Pencacahan </t>
  </si>
  <si>
    <t>- Uang Saku Monitoring dan Evaluasi Pelaksanaan Program Penanggulangan Kemiskinan</t>
  </si>
  <si>
    <t xml:space="preserve">       Transport Monitoring dan Evaluasi</t>
  </si>
  <si>
    <t>Biaya Cetak Penyusunan Laporan TKPK Kecamatan</t>
  </si>
  <si>
    <t>buku</t>
  </si>
  <si>
    <t>1. .................</t>
  </si>
  <si>
    <t>2. ..............</t>
  </si>
  <si>
    <t>3. ,,,,,,,,,,,,,,,,,,,</t>
  </si>
  <si>
    <t>4.01.05.1.02.11.5.2.</t>
  </si>
  <si>
    <t>bok</t>
  </si>
  <si>
    <t>NILAWATI DYAH P, SE, M.Acc.   (BAPPEDA)</t>
  </si>
  <si>
    <t>LUTVI LENYANTI, S.Si.M.Sc.  (BAPPEDA)</t>
  </si>
  <si>
    <t>SRI WAHYUNINGSIH, SIP. (BPPKAD)</t>
  </si>
  <si>
    <t>LUTVI LENYANTI, S.Si.M.Sc. (BAPPEDA)</t>
  </si>
  <si>
    <t>NILAWATI DYAH P, SE, M.Acc.  (BAPPEDA)</t>
  </si>
  <si>
    <t>SRI WAHYUNINGSIH, SIP.  (BPPKAD)</t>
  </si>
  <si>
    <t>bl</t>
  </si>
  <si>
    <t>ob</t>
  </si>
  <si>
    <t>LUTVI LENYANTI, S.Si.M.Sc.   (BAPPEDA)</t>
  </si>
  <si>
    <t>SRI WAHYUNINGSIH, SIP.   (BPPKAD)</t>
  </si>
  <si>
    <t>1,06</t>
  </si>
  <si>
    <t>Urusan Wajib Pelayanan Dasar Sosial</t>
  </si>
  <si>
    <t>1,06,4,01,05,15,16</t>
  </si>
  <si>
    <t>Urusan Wajib Pelayanan Dasar Kesehatan</t>
  </si>
  <si>
    <t xml:space="preserve">Peningkatan Kesehatan Masyarakat </t>
  </si>
  <si>
    <t xml:space="preserve">   presentase Desa Siaga Kesehatan</t>
  </si>
  <si>
    <t>Urusan Wajib Bukan Pelayanan Dasar Kepemudaan dan Olah Raga</t>
  </si>
  <si>
    <t>Program Peningkatan Peran Serta Kepemudaan</t>
  </si>
  <si>
    <t xml:space="preserve">  Persentasi Kenaikan jumlah Pemuda Berprestasi</t>
  </si>
</sst>
</file>

<file path=xl/styles.xml><?xml version="1.0" encoding="utf-8"?>
<styleSheet xmlns="http://schemas.openxmlformats.org/spreadsheetml/2006/main">
  <numFmts count="23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[$Rp-421]* #,##0_);_([$Rp-421]* \(#,##0\);_([$Rp-421]* &quot;-&quot;_);_(@_)"/>
    <numFmt numFmtId="171" formatCode="[$-421]dd\ mmmm\ yyyy"/>
    <numFmt numFmtId="172" formatCode="_(* #,##0.0_);_(* \(#,##0.0\);_(* &quot;-&quot;_);_(@_)"/>
    <numFmt numFmtId="173" formatCode="_(&quot;Rp&quot;* #,##0.0_);_(&quot;Rp&quot;* \(#,##0.0\);_(&quot;Rp&quot;* &quot;-&quot;_);_(@_)"/>
    <numFmt numFmtId="174" formatCode="#,##0.0"/>
    <numFmt numFmtId="175" formatCode="_(* #,##0.0_);_(* \(#,##0.0\);_(* &quot;-&quot;??_);_(@_)"/>
    <numFmt numFmtId="176" formatCode="_(* #,##0_);_(* \(#,##0\);_(* &quot;-&quot;??_);_(@_)"/>
    <numFmt numFmtId="177" formatCode="_(* #,##0.00_);_(* \(#,##0.00\);_(* &quot;-&quot;_);_(@_)"/>
    <numFmt numFmtId="178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6"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41" fontId="24" fillId="0" borderId="0" xfId="43" applyFont="1" applyAlignment="1">
      <alignment/>
    </xf>
    <xf numFmtId="0" fontId="2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 horizontal="left" indent="1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46" fillId="0" borderId="0" xfId="0" applyFont="1" applyBorder="1" applyAlignment="1">
      <alignment/>
    </xf>
    <xf numFmtId="41" fontId="46" fillId="0" borderId="0" xfId="43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20" xfId="0" applyFont="1" applyBorder="1" applyAlignment="1">
      <alignment vertical="top"/>
    </xf>
    <xf numFmtId="0" fontId="25" fillId="0" borderId="19" xfId="0" applyFont="1" applyBorder="1" applyAlignment="1">
      <alignment vertical="top"/>
    </xf>
    <xf numFmtId="0" fontId="25" fillId="0" borderId="21" xfId="0" applyFont="1" applyBorder="1" applyAlignment="1">
      <alignment horizontal="center" vertical="center"/>
    </xf>
    <xf numFmtId="0" fontId="27" fillId="0" borderId="11" xfId="0" applyFont="1" applyBorder="1" applyAlignment="1">
      <alignment horizontal="left"/>
    </xf>
    <xf numFmtId="0" fontId="25" fillId="0" borderId="11" xfId="0" applyFont="1" applyBorder="1" applyAlignment="1">
      <alignment vertical="center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left"/>
    </xf>
    <xf numFmtId="0" fontId="26" fillId="0" borderId="11" xfId="0" applyFont="1" applyBorder="1" applyAlignment="1" quotePrefix="1">
      <alignment horizontal="left" vertical="top"/>
    </xf>
    <xf numFmtId="0" fontId="26" fillId="0" borderId="11" xfId="0" applyFont="1" applyBorder="1" applyAlignment="1" quotePrefix="1">
      <alignment vertical="center" wrapText="1"/>
    </xf>
    <xf numFmtId="0" fontId="26" fillId="0" borderId="0" xfId="0" applyFont="1" applyBorder="1" applyAlignment="1" quotePrefix="1">
      <alignment vertical="center" wrapText="1"/>
    </xf>
    <xf numFmtId="0" fontId="46" fillId="0" borderId="22" xfId="0" applyFont="1" applyBorder="1" applyAlignment="1">
      <alignment horizontal="center" vertical="center"/>
    </xf>
    <xf numFmtId="41" fontId="46" fillId="0" borderId="22" xfId="43" applyFont="1" applyBorder="1" applyAlignment="1">
      <alignment horizontal="right" vertical="center"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11" xfId="0" applyFont="1" applyBorder="1" applyAlignment="1">
      <alignment horizontal="left" indent="1"/>
    </xf>
    <xf numFmtId="0" fontId="25" fillId="0" borderId="11" xfId="0" applyFont="1" applyBorder="1" applyAlignment="1">
      <alignment horizontal="right"/>
    </xf>
    <xf numFmtId="0" fontId="46" fillId="0" borderId="22" xfId="0" applyFont="1" applyBorder="1" applyAlignment="1">
      <alignment horizontal="center"/>
    </xf>
    <xf numFmtId="41" fontId="46" fillId="0" borderId="22" xfId="43" applyFont="1" applyBorder="1" applyAlignment="1">
      <alignment/>
    </xf>
    <xf numFmtId="0" fontId="25" fillId="0" borderId="23" xfId="0" applyFont="1" applyBorder="1" applyAlignment="1">
      <alignment horizontal="center"/>
    </xf>
    <xf numFmtId="0" fontId="27" fillId="0" borderId="11" xfId="0" applyFont="1" applyBorder="1" applyAlignment="1">
      <alignment horizontal="left" indent="1"/>
    </xf>
    <xf numFmtId="0" fontId="25" fillId="0" borderId="24" xfId="0" applyFont="1" applyBorder="1" applyAlignment="1">
      <alignment horizontal="right"/>
    </xf>
    <xf numFmtId="0" fontId="25" fillId="0" borderId="24" xfId="0" applyFont="1" applyBorder="1" applyAlignment="1">
      <alignment horizontal="center"/>
    </xf>
    <xf numFmtId="0" fontId="46" fillId="0" borderId="0" xfId="0" applyFont="1" applyAlignment="1">
      <alignment/>
    </xf>
    <xf numFmtId="0" fontId="25" fillId="0" borderId="12" xfId="0" applyFont="1" applyBorder="1" applyAlignment="1">
      <alignment/>
    </xf>
    <xf numFmtId="41" fontId="25" fillId="0" borderId="0" xfId="43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25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41" fontId="25" fillId="0" borderId="10" xfId="43" applyFont="1" applyBorder="1" applyAlignment="1">
      <alignment vertical="center" wrapText="1"/>
    </xf>
    <xf numFmtId="0" fontId="25" fillId="0" borderId="26" xfId="0" applyFont="1" applyBorder="1" applyAlignment="1">
      <alignment vertical="center" wrapText="1"/>
    </xf>
    <xf numFmtId="41" fontId="25" fillId="0" borderId="21" xfId="43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/>
    </xf>
    <xf numFmtId="41" fontId="25" fillId="0" borderId="21" xfId="43" applyFont="1" applyBorder="1" applyAlignment="1">
      <alignment horizontal="left" indent="2"/>
    </xf>
    <xf numFmtId="0" fontId="25" fillId="0" borderId="25" xfId="0" applyFont="1" applyBorder="1" applyAlignment="1">
      <alignment/>
    </xf>
    <xf numFmtId="0" fontId="25" fillId="0" borderId="27" xfId="0" applyFont="1" applyBorder="1" applyAlignment="1">
      <alignment/>
    </xf>
    <xf numFmtId="0" fontId="25" fillId="0" borderId="28" xfId="0" applyFont="1" applyBorder="1" applyAlignment="1">
      <alignment/>
    </xf>
    <xf numFmtId="41" fontId="25" fillId="0" borderId="28" xfId="43" applyFont="1" applyBorder="1" applyAlignment="1">
      <alignment horizontal="center"/>
    </xf>
    <xf numFmtId="41" fontId="25" fillId="0" borderId="29" xfId="43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30" xfId="0" applyFont="1" applyBorder="1" applyAlignment="1">
      <alignment/>
    </xf>
    <xf numFmtId="0" fontId="28" fillId="0" borderId="11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41" fontId="25" fillId="0" borderId="11" xfId="43" applyFont="1" applyBorder="1" applyAlignment="1">
      <alignment horizontal="center"/>
    </xf>
    <xf numFmtId="0" fontId="25" fillId="0" borderId="11" xfId="0" applyFont="1" applyBorder="1" applyAlignment="1">
      <alignment/>
    </xf>
    <xf numFmtId="41" fontId="25" fillId="0" borderId="22" xfId="43" applyNumberFormat="1" applyFont="1" applyBorder="1" applyAlignment="1">
      <alignment/>
    </xf>
    <xf numFmtId="41" fontId="25" fillId="0" borderId="0" xfId="0" applyNumberFormat="1" applyFont="1" applyAlignment="1">
      <alignment/>
    </xf>
    <xf numFmtId="41" fontId="25" fillId="0" borderId="22" xfId="43" applyNumberFormat="1" applyFont="1" applyBorder="1" applyAlignment="1">
      <alignment vertical="center"/>
    </xf>
    <xf numFmtId="49" fontId="25" fillId="0" borderId="12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49" fontId="25" fillId="0" borderId="30" xfId="0" applyNumberFormat="1" applyFont="1" applyBorder="1" applyAlignment="1">
      <alignment horizontal="center"/>
    </xf>
    <xf numFmtId="0" fontId="28" fillId="0" borderId="11" xfId="0" applyFont="1" applyBorder="1" applyAlignment="1">
      <alignment horizontal="left" indent="1"/>
    </xf>
    <xf numFmtId="0" fontId="25" fillId="0" borderId="0" xfId="0" applyFont="1" applyFill="1" applyBorder="1" applyAlignment="1" quotePrefix="1">
      <alignment/>
    </xf>
    <xf numFmtId="0" fontId="25" fillId="0" borderId="11" xfId="0" applyFont="1" applyBorder="1" applyAlignment="1" quotePrefix="1">
      <alignment horizontal="left" indent="1"/>
    </xf>
    <xf numFmtId="41" fontId="25" fillId="0" borderId="11" xfId="43" applyFont="1" applyBorder="1" applyAlignment="1">
      <alignment vertical="center"/>
    </xf>
    <xf numFmtId="0" fontId="25" fillId="0" borderId="11" xfId="0" applyFont="1" applyBorder="1" applyAlignment="1" quotePrefix="1">
      <alignment horizontal="left" vertical="top" indent="1"/>
    </xf>
    <xf numFmtId="0" fontId="25" fillId="0" borderId="30" xfId="0" applyFont="1" applyBorder="1" applyAlignment="1" quotePrefix="1">
      <alignment/>
    </xf>
    <xf numFmtId="0" fontId="25" fillId="0" borderId="11" xfId="0" applyFont="1" applyBorder="1" applyAlignment="1">
      <alignment horizontal="left" indent="1"/>
    </xf>
    <xf numFmtId="41" fontId="25" fillId="0" borderId="22" xfId="43" applyNumberFormat="1" applyFont="1" applyBorder="1" applyAlignment="1">
      <alignment/>
    </xf>
    <xf numFmtId="41" fontId="25" fillId="0" borderId="11" xfId="43" applyNumberFormat="1" applyFont="1" applyBorder="1" applyAlignment="1">
      <alignment horizontal="center"/>
    </xf>
    <xf numFmtId="41" fontId="25" fillId="0" borderId="18" xfId="43" applyNumberFormat="1" applyFont="1" applyBorder="1" applyAlignment="1">
      <alignment horizontal="center"/>
    </xf>
    <xf numFmtId="0" fontId="25" fillId="0" borderId="12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Fill="1" applyBorder="1" applyAlignment="1" quotePrefix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 quotePrefix="1">
      <alignment/>
    </xf>
    <xf numFmtId="0" fontId="25" fillId="0" borderId="31" xfId="0" applyFont="1" applyBorder="1" applyAlignment="1">
      <alignment/>
    </xf>
    <xf numFmtId="0" fontId="25" fillId="0" borderId="16" xfId="0" applyFont="1" applyFill="1" applyBorder="1" applyAlignment="1" quotePrefix="1">
      <alignment/>
    </xf>
    <xf numFmtId="0" fontId="25" fillId="0" borderId="16" xfId="0" applyFont="1" applyBorder="1" applyAlignment="1">
      <alignment horizontal="left"/>
    </xf>
    <xf numFmtId="41" fontId="25" fillId="0" borderId="24" xfId="43" applyNumberFormat="1" applyFont="1" applyBorder="1" applyAlignment="1">
      <alignment/>
    </xf>
    <xf numFmtId="0" fontId="25" fillId="0" borderId="32" xfId="0" applyFont="1" applyBorder="1" applyAlignment="1">
      <alignment horizontal="left"/>
    </xf>
    <xf numFmtId="3" fontId="25" fillId="0" borderId="0" xfId="0" applyNumberFormat="1" applyFont="1" applyAlignment="1">
      <alignment/>
    </xf>
    <xf numFmtId="0" fontId="46" fillId="0" borderId="11" xfId="0" applyFont="1" applyBorder="1" applyAlignment="1">
      <alignment horizontal="center"/>
    </xf>
    <xf numFmtId="0" fontId="25" fillId="0" borderId="0" xfId="0" applyFont="1" applyAlignment="1">
      <alignment horizontal="center"/>
    </xf>
    <xf numFmtId="41" fontId="25" fillId="0" borderId="0" xfId="43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vertical="top"/>
    </xf>
    <xf numFmtId="0" fontId="2" fillId="0" borderId="0" xfId="0" applyFont="1" applyBorder="1" applyAlignment="1">
      <alignment horizontal="left"/>
    </xf>
    <xf numFmtId="41" fontId="25" fillId="0" borderId="11" xfId="43" applyFont="1" applyBorder="1" applyAlignment="1">
      <alignment horizontal="right"/>
    </xf>
    <xf numFmtId="0" fontId="25" fillId="0" borderId="22" xfId="0" applyFont="1" applyBorder="1" applyAlignment="1">
      <alignment/>
    </xf>
    <xf numFmtId="3" fontId="46" fillId="0" borderId="11" xfId="0" applyNumberFormat="1" applyFont="1" applyBorder="1" applyAlignment="1">
      <alignment/>
    </xf>
    <xf numFmtId="3" fontId="46" fillId="0" borderId="18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6" fillId="0" borderId="22" xfId="0" applyFont="1" applyBorder="1" applyAlignment="1">
      <alignment horizontal="center"/>
    </xf>
    <xf numFmtId="41" fontId="26" fillId="0" borderId="22" xfId="43" applyFont="1" applyBorder="1" applyAlignment="1">
      <alignment horizontal="right" indent="1"/>
    </xf>
    <xf numFmtId="0" fontId="25" fillId="0" borderId="0" xfId="0" applyFont="1" applyBorder="1" applyAlignment="1">
      <alignment horizontal="left"/>
    </xf>
    <xf numFmtId="41" fontId="25" fillId="0" borderId="11" xfId="43" applyNumberFormat="1" applyFont="1" applyBorder="1" applyAlignment="1">
      <alignment horizontal="center"/>
    </xf>
    <xf numFmtId="41" fontId="25" fillId="0" borderId="18" xfId="43" applyNumberFormat="1" applyFont="1" applyBorder="1" applyAlignment="1">
      <alignment horizontal="center"/>
    </xf>
    <xf numFmtId="3" fontId="46" fillId="0" borderId="11" xfId="0" applyNumberFormat="1" applyFont="1" applyBorder="1" applyAlignment="1">
      <alignment/>
    </xf>
    <xf numFmtId="3" fontId="46" fillId="0" borderId="18" xfId="0" applyNumberFormat="1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2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41" fontId="46" fillId="0" borderId="10" xfId="43" applyFont="1" applyBorder="1" applyAlignment="1">
      <alignment/>
    </xf>
    <xf numFmtId="41" fontId="25" fillId="0" borderId="21" xfId="43" applyFont="1" applyBorder="1" applyAlignment="1">
      <alignment horizontal="center"/>
    </xf>
    <xf numFmtId="0" fontId="25" fillId="0" borderId="20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3" fontId="46" fillId="0" borderId="11" xfId="0" applyNumberFormat="1" applyFont="1" applyBorder="1" applyAlignment="1">
      <alignment/>
    </xf>
    <xf numFmtId="3" fontId="46" fillId="0" borderId="18" xfId="0" applyNumberFormat="1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15" xfId="0" applyFont="1" applyBorder="1" applyAlignment="1">
      <alignment horizontal="center"/>
    </xf>
    <xf numFmtId="0" fontId="3" fillId="0" borderId="25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3" fillId="0" borderId="32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1" fontId="47" fillId="0" borderId="10" xfId="43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49" fontId="47" fillId="0" borderId="0" xfId="0" applyNumberFormat="1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41" fontId="47" fillId="0" borderId="0" xfId="43" applyFont="1" applyBorder="1" applyAlignment="1">
      <alignment/>
    </xf>
    <xf numFmtId="0" fontId="47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7" fillId="0" borderId="16" xfId="0" applyFont="1" applyBorder="1" applyAlignment="1">
      <alignment/>
    </xf>
    <xf numFmtId="0" fontId="47" fillId="0" borderId="16" xfId="0" applyFont="1" applyFill="1" applyBorder="1" applyAlignment="1">
      <alignment/>
    </xf>
    <xf numFmtId="170" fontId="47" fillId="0" borderId="16" xfId="0" applyNumberFormat="1" applyFont="1" applyBorder="1" applyAlignment="1">
      <alignment/>
    </xf>
    <xf numFmtId="170" fontId="47" fillId="0" borderId="16" xfId="0" applyNumberFormat="1" applyFont="1" applyBorder="1" applyAlignment="1" quotePrefix="1">
      <alignment/>
    </xf>
    <xf numFmtId="0" fontId="47" fillId="0" borderId="16" xfId="0" applyFont="1" applyBorder="1" applyAlignment="1">
      <alignment horizontal="center"/>
    </xf>
    <xf numFmtId="41" fontId="47" fillId="0" borderId="16" xfId="43" applyFont="1" applyBorder="1" applyAlignment="1">
      <alignment/>
    </xf>
    <xf numFmtId="0" fontId="46" fillId="0" borderId="18" xfId="0" applyFont="1" applyBorder="1" applyAlignment="1">
      <alignment/>
    </xf>
    <xf numFmtId="41" fontId="46" fillId="0" borderId="18" xfId="43" applyFont="1" applyBorder="1" applyAlignment="1">
      <alignment/>
    </xf>
    <xf numFmtId="0" fontId="46" fillId="0" borderId="33" xfId="0" applyFont="1" applyBorder="1" applyAlignment="1">
      <alignment/>
    </xf>
    <xf numFmtId="0" fontId="48" fillId="0" borderId="23" xfId="0" applyFont="1" applyBorder="1" applyAlignment="1">
      <alignment vertical="center" wrapText="1"/>
    </xf>
    <xf numFmtId="0" fontId="3" fillId="0" borderId="33" xfId="0" applyFont="1" applyBorder="1" applyAlignment="1">
      <alignment/>
    </xf>
    <xf numFmtId="0" fontId="46" fillId="0" borderId="16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47" fillId="0" borderId="12" xfId="0" applyFont="1" applyBorder="1" applyAlignment="1">
      <alignment/>
    </xf>
    <xf numFmtId="42" fontId="4" fillId="0" borderId="0" xfId="0" applyNumberFormat="1" applyFont="1" applyBorder="1" applyAlignment="1">
      <alignment/>
    </xf>
    <xf numFmtId="42" fontId="2" fillId="0" borderId="0" xfId="0" applyNumberFormat="1" applyFont="1" applyBorder="1" applyAlignment="1">
      <alignment/>
    </xf>
    <xf numFmtId="41" fontId="47" fillId="0" borderId="0" xfId="43" applyFont="1" applyBorder="1" applyAlignment="1">
      <alignment/>
    </xf>
    <xf numFmtId="41" fontId="47" fillId="0" borderId="0" xfId="0" applyNumberFormat="1" applyFont="1" applyBorder="1" applyAlignment="1">
      <alignment/>
    </xf>
    <xf numFmtId="42" fontId="2" fillId="0" borderId="16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2" xfId="0" applyFont="1" applyBorder="1" applyAlignment="1">
      <alignment horizontal="left" indent="2"/>
    </xf>
    <xf numFmtId="0" fontId="4" fillId="0" borderId="0" xfId="56" applyFont="1" applyFill="1" applyBorder="1" applyAlignment="1">
      <alignment horizontal="left"/>
      <protection/>
    </xf>
    <xf numFmtId="0" fontId="4" fillId="0" borderId="0" xfId="56" applyFont="1" applyFill="1" applyBorder="1" applyAlignment="1">
      <alignment/>
      <protection/>
    </xf>
    <xf numFmtId="0" fontId="4" fillId="0" borderId="0" xfId="56" applyFont="1" applyFill="1" applyBorder="1" applyAlignment="1">
      <alignment horizontal="center"/>
      <protection/>
    </xf>
    <xf numFmtId="0" fontId="4" fillId="0" borderId="1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34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27" xfId="0" applyFont="1" applyBorder="1" applyAlignment="1">
      <alignment horizontal="right"/>
    </xf>
    <xf numFmtId="0" fontId="47" fillId="0" borderId="30" xfId="0" applyFont="1" applyBorder="1" applyAlignment="1">
      <alignment/>
    </xf>
    <xf numFmtId="0" fontId="47" fillId="0" borderId="30" xfId="0" applyFont="1" applyBorder="1" applyAlignment="1">
      <alignment/>
    </xf>
    <xf numFmtId="41" fontId="47" fillId="0" borderId="30" xfId="43" applyFont="1" applyBorder="1" applyAlignment="1">
      <alignment/>
    </xf>
    <xf numFmtId="41" fontId="47" fillId="0" borderId="30" xfId="0" applyNumberFormat="1" applyFont="1" applyBorder="1" applyAlignment="1">
      <alignment/>
    </xf>
    <xf numFmtId="0" fontId="7" fillId="0" borderId="30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25" fillId="0" borderId="11" xfId="0" applyFont="1" applyBorder="1" applyAlignment="1" quotePrefix="1">
      <alignment horizontal="left"/>
    </xf>
    <xf numFmtId="0" fontId="25" fillId="0" borderId="23" xfId="0" applyFont="1" applyBorder="1" applyAlignment="1" quotePrefix="1">
      <alignment horizontal="left"/>
    </xf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center"/>
    </xf>
    <xf numFmtId="41" fontId="4" fillId="0" borderId="0" xfId="43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35" xfId="0" applyFont="1" applyBorder="1" applyAlignment="1">
      <alignment/>
    </xf>
    <xf numFmtId="0" fontId="25" fillId="0" borderId="17" xfId="0" applyFont="1" applyFill="1" applyBorder="1" applyAlignment="1" quotePrefix="1">
      <alignment/>
    </xf>
    <xf numFmtId="0" fontId="26" fillId="0" borderId="36" xfId="0" applyFont="1" applyBorder="1" applyAlignment="1">
      <alignment horizontal="left" indent="1"/>
    </xf>
    <xf numFmtId="0" fontId="25" fillId="0" borderId="17" xfId="0" applyFont="1" applyBorder="1" applyAlignment="1">
      <alignment horizontal="left"/>
    </xf>
    <xf numFmtId="0" fontId="25" fillId="0" borderId="17" xfId="0" applyFont="1" applyBorder="1" applyAlignment="1">
      <alignment horizontal="center"/>
    </xf>
    <xf numFmtId="0" fontId="25" fillId="0" borderId="15" xfId="0" applyFont="1" applyFill="1" applyBorder="1" applyAlignment="1" quotePrefix="1">
      <alignment/>
    </xf>
    <xf numFmtId="0" fontId="26" fillId="0" borderId="37" xfId="0" applyFont="1" applyBorder="1" applyAlignment="1">
      <alignment horizontal="left" indent="1"/>
    </xf>
    <xf numFmtId="0" fontId="25" fillId="0" borderId="15" xfId="0" applyFont="1" applyBorder="1" applyAlignment="1">
      <alignment horizontal="left"/>
    </xf>
    <xf numFmtId="0" fontId="47" fillId="0" borderId="25" xfId="0" applyFont="1" applyBorder="1" applyAlignment="1">
      <alignment/>
    </xf>
    <xf numFmtId="0" fontId="48" fillId="0" borderId="12" xfId="0" applyFont="1" applyBorder="1" applyAlignment="1">
      <alignment/>
    </xf>
    <xf numFmtId="0" fontId="4" fillId="0" borderId="12" xfId="0" applyFont="1" applyBorder="1" applyAlignment="1">
      <alignment vertical="top"/>
    </xf>
    <xf numFmtId="0" fontId="47" fillId="0" borderId="31" xfId="0" applyFont="1" applyBorder="1" applyAlignment="1">
      <alignment/>
    </xf>
    <xf numFmtId="0" fontId="25" fillId="0" borderId="30" xfId="0" applyFont="1" applyBorder="1" applyAlignment="1">
      <alignment vertical="center"/>
    </xf>
    <xf numFmtId="0" fontId="26" fillId="0" borderId="22" xfId="0" applyFont="1" applyBorder="1" applyAlignment="1">
      <alignment horizontal="right"/>
    </xf>
    <xf numFmtId="0" fontId="26" fillId="0" borderId="23" xfId="0" applyFont="1" applyBorder="1" applyAlignment="1">
      <alignment horizontal="left" indent="1"/>
    </xf>
    <xf numFmtId="0" fontId="25" fillId="0" borderId="36" xfId="0" applyFont="1" applyBorder="1" applyAlignment="1">
      <alignment horizontal="right"/>
    </xf>
    <xf numFmtId="0" fontId="25" fillId="0" borderId="36" xfId="0" applyFont="1" applyBorder="1" applyAlignment="1">
      <alignment horizontal="center"/>
    </xf>
    <xf numFmtId="41" fontId="25" fillId="0" borderId="38" xfId="43" applyNumberFormat="1" applyFont="1" applyBorder="1" applyAlignment="1">
      <alignment/>
    </xf>
    <xf numFmtId="0" fontId="25" fillId="0" borderId="39" xfId="0" applyFont="1" applyBorder="1" applyAlignment="1">
      <alignment/>
    </xf>
    <xf numFmtId="0" fontId="27" fillId="0" borderId="36" xfId="0" applyFont="1" applyBorder="1" applyAlignment="1">
      <alignment horizontal="left" indent="1"/>
    </xf>
    <xf numFmtId="0" fontId="25" fillId="0" borderId="0" xfId="0" applyFont="1" applyBorder="1" applyAlignment="1">
      <alignment horizontal="left"/>
    </xf>
    <xf numFmtId="41" fontId="25" fillId="0" borderId="11" xfId="43" applyNumberFormat="1" applyFont="1" applyBorder="1" applyAlignment="1">
      <alignment horizontal="center"/>
    </xf>
    <xf numFmtId="41" fontId="25" fillId="0" borderId="18" xfId="43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11" xfId="0" applyFont="1" applyBorder="1" applyAlignment="1" quotePrefix="1">
      <alignment horizontal="left" vertical="center" wrapText="1"/>
    </xf>
    <xf numFmtId="0" fontId="26" fillId="0" borderId="0" xfId="0" applyFont="1" applyBorder="1" applyAlignment="1" quotePrefix="1">
      <alignment horizontal="left" vertical="center" wrapText="1"/>
    </xf>
    <xf numFmtId="0" fontId="25" fillId="0" borderId="0" xfId="0" applyFont="1" applyBorder="1" applyAlignment="1">
      <alignment horizontal="left"/>
    </xf>
    <xf numFmtId="0" fontId="4" fillId="0" borderId="0" xfId="0" applyFont="1" applyFill="1" applyBorder="1" applyAlignment="1">
      <alignment vertical="top"/>
    </xf>
    <xf numFmtId="0" fontId="25" fillId="0" borderId="0" xfId="0" applyFont="1" applyBorder="1" applyAlignment="1">
      <alignment horizontal="left"/>
    </xf>
    <xf numFmtId="41" fontId="25" fillId="0" borderId="11" xfId="43" applyNumberFormat="1" applyFont="1" applyBorder="1" applyAlignment="1">
      <alignment horizontal="center"/>
    </xf>
    <xf numFmtId="41" fontId="25" fillId="0" borderId="18" xfId="43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22" xfId="0" applyFont="1" applyBorder="1" applyAlignment="1">
      <alignment horizontal="right"/>
    </xf>
    <xf numFmtId="0" fontId="25" fillId="0" borderId="22" xfId="0" applyFont="1" applyBorder="1" applyAlignment="1">
      <alignment vertic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41" fontId="25" fillId="0" borderId="11" xfId="43" applyNumberFormat="1" applyFont="1" applyBorder="1" applyAlignment="1">
      <alignment horizontal="right"/>
    </xf>
    <xf numFmtId="41" fontId="25" fillId="0" borderId="18" xfId="43" applyNumberFormat="1" applyFont="1" applyBorder="1" applyAlignment="1">
      <alignment horizontal="right"/>
    </xf>
    <xf numFmtId="3" fontId="46" fillId="0" borderId="11" xfId="0" applyNumberFormat="1" applyFont="1" applyBorder="1" applyAlignment="1">
      <alignment/>
    </xf>
    <xf numFmtId="3" fontId="46" fillId="0" borderId="18" xfId="0" applyNumberFormat="1" applyFont="1" applyBorder="1" applyAlignment="1">
      <alignment/>
    </xf>
    <xf numFmtId="3" fontId="46" fillId="0" borderId="11" xfId="0" applyNumberFormat="1" applyFont="1" applyBorder="1" applyAlignment="1">
      <alignment vertical="center"/>
    </xf>
    <xf numFmtId="3" fontId="46" fillId="0" borderId="18" xfId="0" applyNumberFormat="1" applyFont="1" applyBorder="1" applyAlignment="1">
      <alignment vertical="center"/>
    </xf>
    <xf numFmtId="0" fontId="26" fillId="0" borderId="11" xfId="0" applyFont="1" applyBorder="1" applyAlignment="1" quotePrefix="1">
      <alignment horizontal="left" vertical="center" wrapText="1"/>
    </xf>
    <xf numFmtId="0" fontId="26" fillId="0" borderId="0" xfId="0" applyFont="1" applyBorder="1" applyAlignment="1" quotePrefix="1">
      <alignment horizontal="left" vertical="center" wrapText="1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0" fontId="46" fillId="0" borderId="22" xfId="0" applyFont="1" applyBorder="1" applyAlignment="1">
      <alignment horizontal="right" vertical="center"/>
    </xf>
    <xf numFmtId="0" fontId="46" fillId="0" borderId="11" xfId="0" applyFont="1" applyBorder="1" applyAlignment="1">
      <alignment horizontal="right"/>
    </xf>
    <xf numFmtId="41" fontId="46" fillId="0" borderId="22" xfId="43" applyFont="1" applyBorder="1" applyAlignment="1">
      <alignment horizontal="right"/>
    </xf>
    <xf numFmtId="0" fontId="25" fillId="0" borderId="36" xfId="0" applyFont="1" applyBorder="1" applyAlignment="1">
      <alignment horizontal="left" indent="1"/>
    </xf>
    <xf numFmtId="41" fontId="25" fillId="0" borderId="36" xfId="43" applyFont="1" applyBorder="1" applyAlignment="1">
      <alignment vertical="center"/>
    </xf>
    <xf numFmtId="41" fontId="25" fillId="0" borderId="36" xfId="43" applyNumberFormat="1" applyFont="1" applyBorder="1" applyAlignment="1">
      <alignment horizontal="right"/>
    </xf>
    <xf numFmtId="41" fontId="25" fillId="0" borderId="40" xfId="43" applyNumberFormat="1" applyFont="1" applyBorder="1" applyAlignment="1">
      <alignment horizontal="right"/>
    </xf>
    <xf numFmtId="0" fontId="25" fillId="0" borderId="37" xfId="0" applyFont="1" applyBorder="1" applyAlignment="1">
      <alignment horizontal="left" indent="1"/>
    </xf>
    <xf numFmtId="41" fontId="25" fillId="0" borderId="37" xfId="43" applyFont="1" applyBorder="1" applyAlignment="1">
      <alignment vertical="center"/>
    </xf>
    <xf numFmtId="0" fontId="25" fillId="0" borderId="37" xfId="0" applyFont="1" applyBorder="1" applyAlignment="1">
      <alignment horizontal="center"/>
    </xf>
    <xf numFmtId="41" fontId="25" fillId="0" borderId="41" xfId="43" applyNumberFormat="1" applyFont="1" applyBorder="1" applyAlignment="1">
      <alignment/>
    </xf>
    <xf numFmtId="41" fontId="25" fillId="0" borderId="37" xfId="43" applyNumberFormat="1" applyFont="1" applyBorder="1" applyAlignment="1">
      <alignment horizontal="right"/>
    </xf>
    <xf numFmtId="41" fontId="25" fillId="0" borderId="42" xfId="43" applyNumberFormat="1" applyFont="1" applyBorder="1" applyAlignment="1">
      <alignment horizontal="right"/>
    </xf>
    <xf numFmtId="3" fontId="46" fillId="0" borderId="11" xfId="0" applyNumberFormat="1" applyFont="1" applyBorder="1" applyAlignment="1">
      <alignment/>
    </xf>
    <xf numFmtId="3" fontId="46" fillId="0" borderId="18" xfId="0" applyNumberFormat="1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30" xfId="0" applyFont="1" applyBorder="1" applyAlignment="1">
      <alignment horizontal="left"/>
    </xf>
    <xf numFmtId="41" fontId="25" fillId="0" borderId="11" xfId="43" applyNumberFormat="1" applyFont="1" applyBorder="1" applyAlignment="1">
      <alignment horizontal="center"/>
    </xf>
    <xf numFmtId="41" fontId="25" fillId="0" borderId="18" xfId="43" applyNumberFormat="1" applyFont="1" applyBorder="1" applyAlignment="1">
      <alignment horizontal="center"/>
    </xf>
    <xf numFmtId="3" fontId="46" fillId="0" borderId="11" xfId="0" applyNumberFormat="1" applyFont="1" applyBorder="1" applyAlignment="1">
      <alignment horizontal="right"/>
    </xf>
    <xf numFmtId="3" fontId="46" fillId="0" borderId="18" xfId="0" applyNumberFormat="1" applyFont="1" applyBorder="1" applyAlignment="1">
      <alignment horizontal="right"/>
    </xf>
    <xf numFmtId="41" fontId="25" fillId="0" borderId="11" xfId="43" applyNumberFormat="1" applyFont="1" applyBorder="1" applyAlignment="1">
      <alignment horizontal="right"/>
    </xf>
    <xf numFmtId="41" fontId="25" fillId="0" borderId="18" xfId="43" applyNumberFormat="1" applyFont="1" applyBorder="1" applyAlignment="1">
      <alignment horizontal="right"/>
    </xf>
    <xf numFmtId="3" fontId="46" fillId="0" borderId="11" xfId="0" applyNumberFormat="1" applyFont="1" applyBorder="1" applyAlignment="1">
      <alignment vertical="center"/>
    </xf>
    <xf numFmtId="3" fontId="46" fillId="0" borderId="18" xfId="0" applyNumberFormat="1" applyFont="1" applyBorder="1" applyAlignment="1">
      <alignment vertical="center"/>
    </xf>
    <xf numFmtId="41" fontId="28" fillId="0" borderId="11" xfId="43" applyNumberFormat="1" applyFont="1" applyBorder="1" applyAlignment="1">
      <alignment horizontal="center"/>
    </xf>
    <xf numFmtId="41" fontId="28" fillId="0" borderId="18" xfId="43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41" fontId="28" fillId="0" borderId="11" xfId="43" applyNumberFormat="1" applyFont="1" applyBorder="1" applyAlignment="1">
      <alignment horizontal="right"/>
    </xf>
    <xf numFmtId="41" fontId="28" fillId="0" borderId="18" xfId="43" applyNumberFormat="1" applyFont="1" applyBorder="1" applyAlignment="1">
      <alignment horizontal="right"/>
    </xf>
    <xf numFmtId="0" fontId="26" fillId="0" borderId="11" xfId="0" applyFont="1" applyBorder="1" applyAlignment="1" quotePrefix="1">
      <alignment horizontal="left" vertical="center" wrapText="1"/>
    </xf>
    <xf numFmtId="0" fontId="26" fillId="0" borderId="0" xfId="0" applyFont="1" applyBorder="1" applyAlignment="1" quotePrefix="1">
      <alignment horizontal="left" vertical="center" wrapText="1"/>
    </xf>
    <xf numFmtId="0" fontId="26" fillId="0" borderId="30" xfId="0" applyFont="1" applyBorder="1" applyAlignment="1" quotePrefix="1">
      <alignment horizontal="left" vertical="center" wrapText="1"/>
    </xf>
    <xf numFmtId="41" fontId="28" fillId="0" borderId="11" xfId="43" applyNumberFormat="1" applyFont="1" applyBorder="1" applyAlignment="1">
      <alignment/>
    </xf>
    <xf numFmtId="41" fontId="28" fillId="0" borderId="18" xfId="43" applyNumberFormat="1" applyFont="1" applyBorder="1" applyAlignment="1">
      <alignment/>
    </xf>
    <xf numFmtId="0" fontId="25" fillId="0" borderId="43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8" fillId="0" borderId="11" xfId="0" applyFont="1" applyBorder="1" applyAlignment="1">
      <alignment horizontal="left" wrapText="1"/>
    </xf>
    <xf numFmtId="0" fontId="28" fillId="0" borderId="0" xfId="0" applyFont="1" applyBorder="1" applyAlignment="1">
      <alignment horizontal="left" wrapText="1"/>
    </xf>
    <xf numFmtId="0" fontId="28" fillId="0" borderId="30" xfId="0" applyFont="1" applyBorder="1" applyAlignment="1">
      <alignment horizontal="left" wrapText="1"/>
    </xf>
    <xf numFmtId="41" fontId="28" fillId="0" borderId="11" xfId="43" applyNumberFormat="1" applyFont="1" applyBorder="1" applyAlignment="1">
      <alignment horizontal="center" vertical="top"/>
    </xf>
    <xf numFmtId="41" fontId="28" fillId="0" borderId="18" xfId="43" applyNumberFormat="1" applyFont="1" applyBorder="1" applyAlignment="1">
      <alignment horizontal="center" vertical="top"/>
    </xf>
    <xf numFmtId="0" fontId="25" fillId="0" borderId="21" xfId="0" applyFont="1" applyBorder="1" applyAlignment="1">
      <alignment horizontal="left" indent="1"/>
    </xf>
    <xf numFmtId="9" fontId="25" fillId="0" borderId="21" xfId="0" applyNumberFormat="1" applyFont="1" applyBorder="1" applyAlignment="1">
      <alignment horizontal="center"/>
    </xf>
    <xf numFmtId="0" fontId="25" fillId="0" borderId="44" xfId="0" applyFont="1" applyBorder="1" applyAlignment="1">
      <alignment horizontal="center"/>
    </xf>
    <xf numFmtId="0" fontId="25" fillId="0" borderId="43" xfId="0" applyFont="1" applyBorder="1" applyAlignment="1">
      <alignment horizontal="left"/>
    </xf>
    <xf numFmtId="0" fontId="25" fillId="0" borderId="21" xfId="0" applyFont="1" applyBorder="1" applyAlignment="1">
      <alignment horizontal="left"/>
    </xf>
    <xf numFmtId="0" fontId="25" fillId="0" borderId="44" xfId="0" applyFont="1" applyBorder="1" applyAlignment="1">
      <alignment horizontal="left"/>
    </xf>
    <xf numFmtId="0" fontId="28" fillId="0" borderId="1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45" xfId="0" applyFont="1" applyBorder="1" applyAlignment="1">
      <alignment horizontal="left" vertical="top" wrapText="1"/>
    </xf>
    <xf numFmtId="9" fontId="25" fillId="0" borderId="20" xfId="0" applyNumberFormat="1" applyFont="1" applyBorder="1" applyAlignment="1">
      <alignment horizontal="center" vertical="top"/>
    </xf>
    <xf numFmtId="0" fontId="25" fillId="0" borderId="19" xfId="0" applyFont="1" applyBorder="1" applyAlignment="1">
      <alignment horizontal="center" vertical="top"/>
    </xf>
    <xf numFmtId="0" fontId="25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5" fillId="0" borderId="45" xfId="0" applyFont="1" applyBorder="1" applyAlignment="1">
      <alignment horizontal="left"/>
    </xf>
    <xf numFmtId="3" fontId="25" fillId="0" borderId="21" xfId="0" applyNumberFormat="1" applyFont="1" applyBorder="1" applyAlignment="1">
      <alignment horizontal="center"/>
    </xf>
    <xf numFmtId="3" fontId="25" fillId="0" borderId="44" xfId="0" applyNumberFormat="1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45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45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/>
    </xf>
    <xf numFmtId="0" fontId="25" fillId="0" borderId="13" xfId="0" applyFont="1" applyBorder="1" applyAlignment="1">
      <alignment horizontal="left" vertical="top"/>
    </xf>
    <xf numFmtId="0" fontId="25" fillId="0" borderId="14" xfId="0" applyFont="1" applyBorder="1" applyAlignment="1">
      <alignment horizontal="left" vertical="top"/>
    </xf>
    <xf numFmtId="0" fontId="25" fillId="0" borderId="45" xfId="0" applyFont="1" applyBorder="1" applyAlignment="1">
      <alignment horizontal="left" vertical="top"/>
    </xf>
    <xf numFmtId="0" fontId="48" fillId="0" borderId="36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3" fontId="49" fillId="0" borderId="11" xfId="0" applyNumberFormat="1" applyFont="1" applyBorder="1" applyAlignment="1">
      <alignment horizontal="right"/>
    </xf>
    <xf numFmtId="3" fontId="49" fillId="0" borderId="18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46" fillId="0" borderId="11" xfId="0" applyNumberFormat="1" applyFont="1" applyBorder="1" applyAlignment="1">
      <alignment/>
    </xf>
    <xf numFmtId="3" fontId="46" fillId="0" borderId="18" xfId="0" applyNumberFormat="1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1" fontId="25" fillId="0" borderId="23" xfId="43" applyNumberFormat="1" applyFont="1" applyBorder="1" applyAlignment="1">
      <alignment horizontal="center"/>
    </xf>
    <xf numFmtId="41" fontId="25" fillId="0" borderId="33" xfId="43" applyNumberFormat="1" applyFont="1" applyBorder="1" applyAlignment="1">
      <alignment horizontal="center"/>
    </xf>
    <xf numFmtId="0" fontId="28" fillId="0" borderId="13" xfId="0" applyFont="1" applyBorder="1" applyAlignment="1">
      <alignment horizontal="right"/>
    </xf>
    <xf numFmtId="0" fontId="28" fillId="0" borderId="14" xfId="0" applyFont="1" applyBorder="1" applyAlignment="1">
      <alignment horizontal="right"/>
    </xf>
    <xf numFmtId="3" fontId="28" fillId="0" borderId="20" xfId="0" applyNumberFormat="1" applyFont="1" applyBorder="1" applyAlignment="1">
      <alignment/>
    </xf>
    <xf numFmtId="3" fontId="28" fillId="0" borderId="19" xfId="0" applyNumberFormat="1" applyFont="1" applyBorder="1" applyAlignment="1">
      <alignment/>
    </xf>
    <xf numFmtId="0" fontId="25" fillId="0" borderId="0" xfId="0" applyFont="1" applyBorder="1" applyAlignment="1">
      <alignment horizontal="left" wrapText="1"/>
    </xf>
    <xf numFmtId="0" fontId="25" fillId="0" borderId="30" xfId="0" applyFont="1" applyBorder="1" applyAlignment="1">
      <alignment horizontal="left" wrapText="1"/>
    </xf>
    <xf numFmtId="0" fontId="26" fillId="0" borderId="11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30" xfId="0" applyFont="1" applyBorder="1" applyAlignment="1">
      <alignment horizontal="left" vertical="center"/>
    </xf>
    <xf numFmtId="3" fontId="46" fillId="0" borderId="11" xfId="0" applyNumberFormat="1" applyFont="1" applyBorder="1" applyAlignment="1">
      <alignment horizontal="right" vertical="center"/>
    </xf>
    <xf numFmtId="3" fontId="46" fillId="0" borderId="18" xfId="0" applyNumberFormat="1" applyFont="1" applyBorder="1" applyAlignment="1">
      <alignment horizontal="right" vertical="center"/>
    </xf>
    <xf numFmtId="41" fontId="25" fillId="0" borderId="11" xfId="43" applyFont="1" applyBorder="1" applyAlignment="1">
      <alignment horizontal="center" vertical="center"/>
    </xf>
    <xf numFmtId="41" fontId="25" fillId="0" borderId="30" xfId="43" applyFont="1" applyBorder="1" applyAlignment="1">
      <alignment horizontal="center" vertical="center"/>
    </xf>
    <xf numFmtId="0" fontId="25" fillId="0" borderId="11" xfId="0" applyFont="1" applyBorder="1" applyAlignment="1" quotePrefix="1">
      <alignment horizontal="center"/>
    </xf>
    <xf numFmtId="0" fontId="25" fillId="0" borderId="0" xfId="0" applyFont="1" applyBorder="1" applyAlignment="1">
      <alignment horizontal="center"/>
    </xf>
    <xf numFmtId="3" fontId="46" fillId="0" borderId="36" xfId="0" applyNumberFormat="1" applyFont="1" applyBorder="1" applyAlignment="1">
      <alignment/>
    </xf>
    <xf numFmtId="3" fontId="46" fillId="0" borderId="40" xfId="0" applyNumberFormat="1" applyFont="1" applyBorder="1" applyAlignment="1">
      <alignment/>
    </xf>
    <xf numFmtId="0" fontId="25" fillId="0" borderId="11" xfId="0" applyFont="1" applyBorder="1" applyAlignment="1">
      <alignment horizontal="left"/>
    </xf>
    <xf numFmtId="3" fontId="28" fillId="0" borderId="11" xfId="0" applyNumberFormat="1" applyFont="1" applyBorder="1" applyAlignment="1">
      <alignment horizontal="right"/>
    </xf>
    <xf numFmtId="3" fontId="28" fillId="0" borderId="30" xfId="0" applyNumberFormat="1" applyFont="1" applyBorder="1" applyAlignment="1">
      <alignment horizontal="right"/>
    </xf>
    <xf numFmtId="3" fontId="26" fillId="0" borderId="11" xfId="0" applyNumberFormat="1" applyFont="1" applyBorder="1" applyAlignment="1">
      <alignment/>
    </xf>
    <xf numFmtId="3" fontId="26" fillId="0" borderId="18" xfId="0" applyNumberFormat="1" applyFont="1" applyBorder="1" applyAlignment="1">
      <alignment/>
    </xf>
    <xf numFmtId="0" fontId="25" fillId="0" borderId="20" xfId="0" applyFont="1" applyBorder="1" applyAlignment="1">
      <alignment horizontal="left" wrapText="1"/>
    </xf>
    <xf numFmtId="0" fontId="25" fillId="0" borderId="14" xfId="0" applyFont="1" applyBorder="1" applyAlignment="1">
      <alignment horizontal="left" wrapText="1"/>
    </xf>
    <xf numFmtId="0" fontId="25" fillId="0" borderId="45" xfId="0" applyFont="1" applyBorder="1" applyAlignment="1">
      <alignment horizontal="left" wrapText="1"/>
    </xf>
    <xf numFmtId="0" fontId="25" fillId="0" borderId="36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41" fontId="25" fillId="0" borderId="38" xfId="43" applyNumberFormat="1" applyFont="1" applyBorder="1" applyAlignment="1">
      <alignment horizontal="center" vertical="center"/>
    </xf>
    <xf numFmtId="41" fontId="25" fillId="0" borderId="41" xfId="43" applyNumberFormat="1" applyFont="1" applyBorder="1" applyAlignment="1">
      <alignment horizontal="center" vertical="center"/>
    </xf>
    <xf numFmtId="3" fontId="46" fillId="0" borderId="36" xfId="0" applyNumberFormat="1" applyFont="1" applyBorder="1" applyAlignment="1">
      <alignment horizontal="center" vertical="center"/>
    </xf>
    <xf numFmtId="3" fontId="46" fillId="0" borderId="40" xfId="0" applyNumberFormat="1" applyFont="1" applyBorder="1" applyAlignment="1">
      <alignment horizontal="center" vertical="center"/>
    </xf>
    <xf numFmtId="3" fontId="46" fillId="0" borderId="37" xfId="0" applyNumberFormat="1" applyFont="1" applyBorder="1" applyAlignment="1">
      <alignment horizontal="center" vertical="center"/>
    </xf>
    <xf numFmtId="3" fontId="46" fillId="0" borderId="42" xfId="0" applyNumberFormat="1" applyFont="1" applyBorder="1" applyAlignment="1">
      <alignment horizontal="center" vertical="center"/>
    </xf>
    <xf numFmtId="3" fontId="46" fillId="0" borderId="23" xfId="0" applyNumberFormat="1" applyFont="1" applyBorder="1" applyAlignment="1">
      <alignment horizontal="right"/>
    </xf>
    <xf numFmtId="3" fontId="46" fillId="0" borderId="33" xfId="0" applyNumberFormat="1" applyFont="1" applyBorder="1" applyAlignment="1">
      <alignment horizontal="right"/>
    </xf>
    <xf numFmtId="0" fontId="0" fillId="0" borderId="40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48" fillId="0" borderId="23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wrapText="1" indent="1"/>
    </xf>
    <xf numFmtId="0" fontId="25" fillId="0" borderId="14" xfId="0" applyFont="1" applyBorder="1" applyAlignment="1">
      <alignment horizontal="left" wrapText="1" indent="1"/>
    </xf>
    <xf numFmtId="0" fontId="25" fillId="0" borderId="45" xfId="0" applyFont="1" applyBorder="1" applyAlignment="1">
      <alignment horizontal="left" wrapText="1" indent="1"/>
    </xf>
    <xf numFmtId="0" fontId="25" fillId="0" borderId="17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41" fontId="28" fillId="0" borderId="36" xfId="43" applyNumberFormat="1" applyFont="1" applyBorder="1" applyAlignment="1">
      <alignment horizontal="center"/>
    </xf>
    <xf numFmtId="41" fontId="28" fillId="0" borderId="40" xfId="43" applyNumberFormat="1" applyFont="1" applyBorder="1" applyAlignment="1">
      <alignment horizontal="center"/>
    </xf>
    <xf numFmtId="0" fontId="25" fillId="0" borderId="0" xfId="0" applyFont="1" applyBorder="1" applyAlignment="1" quotePrefix="1">
      <alignment horizontal="left" wrapText="1"/>
    </xf>
    <xf numFmtId="0" fontId="46" fillId="0" borderId="36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41" fontId="46" fillId="0" borderId="38" xfId="43" applyFont="1" applyBorder="1" applyAlignment="1">
      <alignment horizontal="center" vertical="center"/>
    </xf>
    <xf numFmtId="41" fontId="46" fillId="0" borderId="41" xfId="43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V105"/>
  <sheetViews>
    <sheetView tabSelected="1" view="pageBreakPreview" zoomScaleSheetLayoutView="100" zoomScalePageLayoutView="0" workbookViewId="0" topLeftCell="A68">
      <selection activeCell="P99" sqref="P99:T99"/>
    </sheetView>
  </sheetViews>
  <sheetFormatPr defaultColWidth="3.140625" defaultRowHeight="15"/>
  <cols>
    <col min="1" max="1" width="2.8515625" style="3" customWidth="1"/>
    <col min="2" max="3" width="2.57421875" style="3" customWidth="1"/>
    <col min="4" max="4" width="3.421875" style="3" customWidth="1"/>
    <col min="5" max="5" width="3.00390625" style="3" customWidth="1"/>
    <col min="6" max="6" width="7.8515625" style="3" customWidth="1"/>
    <col min="7" max="7" width="2.28125" style="3" customWidth="1"/>
    <col min="8" max="8" width="24.8515625" style="3" customWidth="1"/>
    <col min="9" max="9" width="3.7109375" style="3" customWidth="1"/>
    <col min="10" max="10" width="3.00390625" style="3" customWidth="1"/>
    <col min="11" max="11" width="3.421875" style="3" bestFit="1" customWidth="1"/>
    <col min="12" max="12" width="3.28125" style="3" customWidth="1"/>
    <col min="13" max="13" width="3.57421875" style="3" customWidth="1"/>
    <col min="14" max="14" width="3.421875" style="3" customWidth="1"/>
    <col min="15" max="15" width="4.7109375" style="3" customWidth="1"/>
    <col min="16" max="16" width="7.8515625" style="4" customWidth="1"/>
    <col min="17" max="17" width="4.8515625" style="3" customWidth="1"/>
    <col min="18" max="18" width="10.00390625" style="5" bestFit="1" customWidth="1"/>
    <col min="19" max="19" width="8.57421875" style="3" customWidth="1"/>
    <col min="20" max="20" width="6.421875" style="6" customWidth="1"/>
    <col min="21" max="21" width="3.140625" style="3" customWidth="1"/>
    <col min="22" max="22" width="0.2890625" style="3" customWidth="1"/>
    <col min="23" max="16384" width="3.140625" style="3" customWidth="1"/>
  </cols>
  <sheetData>
    <row r="1" spans="1:20" s="61" customFormat="1" ht="22.5" customHeight="1">
      <c r="A1" s="344" t="s">
        <v>77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151"/>
      <c r="M1" s="348" t="s">
        <v>76</v>
      </c>
      <c r="N1" s="349"/>
      <c r="O1" s="349"/>
      <c r="P1" s="349"/>
      <c r="Q1" s="349"/>
      <c r="R1" s="350"/>
      <c r="S1" s="357" t="s">
        <v>0</v>
      </c>
      <c r="T1" s="358"/>
    </row>
    <row r="2" spans="1:20" s="61" customFormat="1" ht="20.25" customHeight="1">
      <c r="A2" s="346" t="s">
        <v>1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152"/>
      <c r="M2" s="351" t="s">
        <v>130</v>
      </c>
      <c r="N2" s="347"/>
      <c r="O2" s="347"/>
      <c r="P2" s="347"/>
      <c r="Q2" s="347"/>
      <c r="R2" s="352"/>
      <c r="S2" s="359"/>
      <c r="T2" s="360"/>
    </row>
    <row r="3" spans="1:20" s="61" customFormat="1" ht="15.75" customHeight="1">
      <c r="A3" s="361" t="s">
        <v>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3"/>
      <c r="S3" s="359" t="s">
        <v>131</v>
      </c>
      <c r="T3" s="360"/>
    </row>
    <row r="4" spans="1:20" s="61" customFormat="1" ht="12.75" customHeight="1">
      <c r="A4" s="364" t="s">
        <v>127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177"/>
      <c r="T4" s="178"/>
    </row>
    <row r="5" spans="1:20" s="61" customFormat="1" ht="17.25" customHeight="1">
      <c r="A5" s="22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4"/>
      <c r="O5" s="153"/>
      <c r="P5" s="155"/>
      <c r="Q5" s="153"/>
      <c r="R5" s="156"/>
      <c r="S5" s="138"/>
      <c r="T5" s="174"/>
    </row>
    <row r="6" spans="1:20" s="61" customFormat="1" ht="17.25" customHeight="1">
      <c r="A6" s="224" t="s">
        <v>3</v>
      </c>
      <c r="B6" s="157"/>
      <c r="C6" s="157"/>
      <c r="D6" s="157"/>
      <c r="E6" s="157"/>
      <c r="F6" s="157"/>
      <c r="G6" s="157" t="s">
        <v>4</v>
      </c>
      <c r="H6" s="158" t="s">
        <v>206</v>
      </c>
      <c r="I6" s="157" t="s">
        <v>207</v>
      </c>
      <c r="J6" s="157"/>
      <c r="K6" s="157"/>
      <c r="L6" s="157"/>
      <c r="M6" s="157"/>
      <c r="N6" s="159"/>
      <c r="O6" s="157"/>
      <c r="P6" s="160"/>
      <c r="Q6" s="157"/>
      <c r="R6" s="161"/>
      <c r="S6" s="21"/>
      <c r="T6" s="174"/>
    </row>
    <row r="7" spans="1:20" s="61" customFormat="1" ht="17.25" customHeight="1">
      <c r="A7" s="224"/>
      <c r="B7" s="157"/>
      <c r="C7" s="157"/>
      <c r="D7" s="157"/>
      <c r="E7" s="157"/>
      <c r="F7" s="157"/>
      <c r="G7" s="157"/>
      <c r="H7" s="158"/>
      <c r="I7" s="157"/>
      <c r="J7" s="157"/>
      <c r="K7" s="157"/>
      <c r="L7" s="157"/>
      <c r="M7" s="157"/>
      <c r="N7" s="159"/>
      <c r="O7" s="157"/>
      <c r="P7" s="160"/>
      <c r="Q7" s="157"/>
      <c r="R7" s="161"/>
      <c r="S7" s="21"/>
      <c r="T7" s="174"/>
    </row>
    <row r="8" spans="1:20" s="61" customFormat="1" ht="17.25" customHeight="1">
      <c r="A8" s="224" t="s">
        <v>6</v>
      </c>
      <c r="B8" s="157"/>
      <c r="C8" s="157"/>
      <c r="D8" s="157"/>
      <c r="E8" s="157"/>
      <c r="F8" s="157"/>
      <c r="G8" s="157" t="s">
        <v>4</v>
      </c>
      <c r="H8" s="162" t="s">
        <v>151</v>
      </c>
      <c r="I8" s="163" t="s">
        <v>5</v>
      </c>
      <c r="J8" s="157"/>
      <c r="K8" s="157"/>
      <c r="L8" s="157"/>
      <c r="M8" s="157"/>
      <c r="N8" s="159"/>
      <c r="O8" s="157"/>
      <c r="P8" s="160"/>
      <c r="Q8" s="157"/>
      <c r="R8" s="161"/>
      <c r="S8" s="21"/>
      <c r="T8" s="175"/>
    </row>
    <row r="9" spans="1:20" s="61" customFormat="1" ht="17.25" customHeight="1">
      <c r="A9" s="224" t="s">
        <v>132</v>
      </c>
      <c r="B9" s="157"/>
      <c r="C9" s="157"/>
      <c r="D9" s="157"/>
      <c r="E9" s="157"/>
      <c r="F9" s="157"/>
      <c r="G9" s="157" t="s">
        <v>4</v>
      </c>
      <c r="H9" s="162" t="s">
        <v>151</v>
      </c>
      <c r="I9" s="163" t="s">
        <v>5</v>
      </c>
      <c r="J9" s="157"/>
      <c r="K9" s="157"/>
      <c r="L9" s="157"/>
      <c r="M9" s="157"/>
      <c r="N9" s="159"/>
      <c r="O9" s="157"/>
      <c r="P9" s="160"/>
      <c r="Q9" s="157"/>
      <c r="R9" s="161"/>
      <c r="S9" s="21"/>
      <c r="T9" s="175"/>
    </row>
    <row r="10" spans="1:20" s="117" customFormat="1" ht="30.75" customHeight="1">
      <c r="A10" s="225" t="s">
        <v>7</v>
      </c>
      <c r="B10" s="211"/>
      <c r="C10" s="211"/>
      <c r="D10" s="211"/>
      <c r="E10" s="211"/>
      <c r="F10" s="211"/>
      <c r="G10" s="211" t="s">
        <v>4</v>
      </c>
      <c r="H10" s="162" t="s">
        <v>150</v>
      </c>
      <c r="I10" s="293" t="s">
        <v>153</v>
      </c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4"/>
    </row>
    <row r="11" spans="1:20" s="117" customFormat="1" ht="19.5" customHeight="1">
      <c r="A11" s="225" t="s">
        <v>8</v>
      </c>
      <c r="B11" s="211"/>
      <c r="C11" s="211"/>
      <c r="D11" s="211"/>
      <c r="E11" s="211"/>
      <c r="F11" s="211"/>
      <c r="G11" s="242" t="s">
        <v>4</v>
      </c>
      <c r="H11" s="162" t="s">
        <v>208</v>
      </c>
      <c r="I11" s="293" t="s">
        <v>180</v>
      </c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4"/>
    </row>
    <row r="12" spans="1:20" s="61" customFormat="1" ht="17.25" customHeight="1">
      <c r="A12" s="181" t="s">
        <v>133</v>
      </c>
      <c r="B12" s="157"/>
      <c r="C12" s="157"/>
      <c r="D12" s="157"/>
      <c r="E12" s="157"/>
      <c r="F12" s="157"/>
      <c r="G12" s="164" t="s">
        <v>4</v>
      </c>
      <c r="H12" s="165" t="s">
        <v>171</v>
      </c>
      <c r="I12" s="166"/>
      <c r="J12" s="164"/>
      <c r="K12" s="164"/>
      <c r="L12" s="164"/>
      <c r="M12" s="157"/>
      <c r="N12" s="159"/>
      <c r="O12" s="157"/>
      <c r="P12" s="160"/>
      <c r="Q12" s="157"/>
      <c r="R12" s="157"/>
      <c r="S12" s="20"/>
      <c r="T12" s="174"/>
    </row>
    <row r="13" spans="1:20" s="61" customFormat="1" ht="17.25" customHeight="1">
      <c r="A13" s="181" t="s">
        <v>9</v>
      </c>
      <c r="B13" s="157"/>
      <c r="C13" s="157"/>
      <c r="D13" s="157"/>
      <c r="E13" s="157"/>
      <c r="F13" s="157"/>
      <c r="G13" s="164" t="s">
        <v>4</v>
      </c>
      <c r="H13" s="167" t="s">
        <v>5</v>
      </c>
      <c r="I13" s="164"/>
      <c r="J13" s="164"/>
      <c r="K13" s="164"/>
      <c r="L13" s="164"/>
      <c r="M13" s="157"/>
      <c r="N13" s="159"/>
      <c r="O13" s="157"/>
      <c r="P13" s="160"/>
      <c r="Q13" s="157"/>
      <c r="R13" s="157"/>
      <c r="S13" s="20"/>
      <c r="T13" s="174"/>
    </row>
    <row r="14" spans="1:20" s="61" customFormat="1" ht="17.25" customHeight="1">
      <c r="A14" s="226" t="s">
        <v>135</v>
      </c>
      <c r="B14" s="168"/>
      <c r="C14" s="168"/>
      <c r="D14" s="168"/>
      <c r="E14" s="168"/>
      <c r="F14" s="168"/>
      <c r="G14" s="169" t="s">
        <v>4</v>
      </c>
      <c r="H14" s="170" t="s">
        <v>136</v>
      </c>
      <c r="I14" s="171"/>
      <c r="J14" s="170"/>
      <c r="K14" s="171"/>
      <c r="L14" s="171"/>
      <c r="M14" s="171"/>
      <c r="N14" s="172"/>
      <c r="O14" s="168"/>
      <c r="P14" s="173"/>
      <c r="Q14" s="168"/>
      <c r="R14" s="168"/>
      <c r="S14" s="179"/>
      <c r="T14" s="176"/>
    </row>
    <row r="15" spans="1:20" s="18" customFormat="1" ht="12.75">
      <c r="A15" s="302" t="s">
        <v>10</v>
      </c>
      <c r="B15" s="303"/>
      <c r="C15" s="303"/>
      <c r="D15" s="303"/>
      <c r="E15" s="303"/>
      <c r="F15" s="303"/>
      <c r="G15" s="303"/>
      <c r="H15" s="336" t="s">
        <v>11</v>
      </c>
      <c r="I15" s="337"/>
      <c r="J15" s="337"/>
      <c r="K15" s="337"/>
      <c r="L15" s="337"/>
      <c r="M15" s="337"/>
      <c r="N15" s="337"/>
      <c r="O15" s="337"/>
      <c r="P15" s="337"/>
      <c r="Q15" s="337"/>
      <c r="R15" s="353"/>
      <c r="S15" s="303" t="s">
        <v>12</v>
      </c>
      <c r="T15" s="311"/>
    </row>
    <row r="16" spans="1:20" s="117" customFormat="1" ht="18.75" customHeight="1">
      <c r="A16" s="354" t="s">
        <v>13</v>
      </c>
      <c r="B16" s="355"/>
      <c r="C16" s="355"/>
      <c r="D16" s="355"/>
      <c r="E16" s="355"/>
      <c r="F16" s="355"/>
      <c r="G16" s="356"/>
      <c r="H16" s="326" t="s">
        <v>152</v>
      </c>
      <c r="I16" s="327"/>
      <c r="J16" s="327"/>
      <c r="K16" s="327"/>
      <c r="L16" s="327"/>
      <c r="M16" s="327"/>
      <c r="N16" s="327"/>
      <c r="O16" s="327"/>
      <c r="P16" s="327"/>
      <c r="Q16" s="327"/>
      <c r="R16" s="328"/>
      <c r="S16" s="329">
        <v>1</v>
      </c>
      <c r="T16" s="330"/>
    </row>
    <row r="17" spans="1:20" s="18" customFormat="1" ht="12.75">
      <c r="A17" s="331" t="s">
        <v>14</v>
      </c>
      <c r="B17" s="332"/>
      <c r="C17" s="332"/>
      <c r="D17" s="332"/>
      <c r="E17" s="332"/>
      <c r="F17" s="332"/>
      <c r="G17" s="333"/>
      <c r="H17" s="309" t="s">
        <v>58</v>
      </c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34">
        <f>S30</f>
        <v>20000000</v>
      </c>
      <c r="T17" s="335"/>
    </row>
    <row r="18" spans="1:20" s="105" customFormat="1" ht="21.75" customHeight="1">
      <c r="A18" s="338" t="s">
        <v>15</v>
      </c>
      <c r="B18" s="339"/>
      <c r="C18" s="339"/>
      <c r="D18" s="339"/>
      <c r="E18" s="339"/>
      <c r="F18" s="339"/>
      <c r="G18" s="340"/>
      <c r="H18" s="341" t="s">
        <v>173</v>
      </c>
      <c r="I18" s="342"/>
      <c r="J18" s="342"/>
      <c r="K18" s="342"/>
      <c r="L18" s="342"/>
      <c r="M18" s="342"/>
      <c r="N18" s="342"/>
      <c r="O18" s="342"/>
      <c r="P18" s="342"/>
      <c r="Q18" s="342"/>
      <c r="R18" s="343"/>
      <c r="S18" s="140">
        <v>1</v>
      </c>
      <c r="T18" s="141" t="s">
        <v>39</v>
      </c>
    </row>
    <row r="19" spans="1:20" s="18" customFormat="1" ht="15.75" customHeight="1">
      <c r="A19" s="331" t="s">
        <v>16</v>
      </c>
      <c r="B19" s="332"/>
      <c r="C19" s="332"/>
      <c r="D19" s="332"/>
      <c r="E19" s="332"/>
      <c r="F19" s="332"/>
      <c r="G19" s="333"/>
      <c r="H19" s="309" t="s">
        <v>172</v>
      </c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10">
        <v>1</v>
      </c>
      <c r="T19" s="311"/>
    </row>
    <row r="20" spans="1:20" s="18" customFormat="1" ht="12.75">
      <c r="A20" s="312" t="s">
        <v>70</v>
      </c>
      <c r="B20" s="313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4"/>
    </row>
    <row r="21" spans="1:20" s="18" customFormat="1" ht="4.5" customHeight="1">
      <c r="A21" s="65" t="s">
        <v>17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7"/>
      <c r="Q21" s="66"/>
      <c r="R21" s="68"/>
      <c r="S21" s="66"/>
      <c r="T21" s="69"/>
    </row>
    <row r="22" spans="1:20" s="18" customFormat="1" ht="15" customHeight="1">
      <c r="A22" s="315" t="s">
        <v>57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7"/>
    </row>
    <row r="23" spans="1:20" s="18" customFormat="1" ht="15.75" customHeight="1">
      <c r="A23" s="315" t="s">
        <v>56</v>
      </c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7"/>
    </row>
    <row r="24" spans="1:20" s="18" customFormat="1" ht="4.5" customHeight="1">
      <c r="A24" s="62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35"/>
      <c r="Q24" s="19"/>
      <c r="R24" s="63"/>
      <c r="S24" s="19"/>
      <c r="T24" s="64"/>
    </row>
    <row r="25" spans="1:20" s="18" customFormat="1" ht="12.75">
      <c r="A25" s="318" t="s">
        <v>18</v>
      </c>
      <c r="B25" s="319"/>
      <c r="C25" s="319"/>
      <c r="D25" s="319"/>
      <c r="E25" s="319"/>
      <c r="F25" s="320" t="s">
        <v>19</v>
      </c>
      <c r="G25" s="321"/>
      <c r="H25" s="321"/>
      <c r="I25" s="321"/>
      <c r="J25" s="321"/>
      <c r="K25" s="321"/>
      <c r="L25" s="321"/>
      <c r="M25" s="321"/>
      <c r="N25" s="321"/>
      <c r="O25" s="321"/>
      <c r="P25" s="319" t="s">
        <v>20</v>
      </c>
      <c r="Q25" s="319"/>
      <c r="R25" s="319"/>
      <c r="S25" s="324" t="s">
        <v>21</v>
      </c>
      <c r="T25" s="325"/>
    </row>
    <row r="26" spans="1:20" s="18" customFormat="1" ht="25.5">
      <c r="A26" s="318"/>
      <c r="B26" s="319"/>
      <c r="C26" s="319"/>
      <c r="D26" s="319"/>
      <c r="E26" s="319"/>
      <c r="F26" s="322"/>
      <c r="G26" s="323"/>
      <c r="H26" s="323"/>
      <c r="I26" s="323"/>
      <c r="J26" s="323"/>
      <c r="K26" s="323"/>
      <c r="L26" s="323"/>
      <c r="M26" s="323"/>
      <c r="N26" s="323"/>
      <c r="O26" s="323"/>
      <c r="P26" s="41" t="s">
        <v>60</v>
      </c>
      <c r="Q26" s="41" t="s">
        <v>61</v>
      </c>
      <c r="R26" s="70" t="s">
        <v>22</v>
      </c>
      <c r="S26" s="324"/>
      <c r="T26" s="325"/>
    </row>
    <row r="27" spans="1:20" s="18" customFormat="1" ht="12.75">
      <c r="A27" s="302">
        <v>1</v>
      </c>
      <c r="B27" s="303"/>
      <c r="C27" s="303"/>
      <c r="D27" s="303"/>
      <c r="E27" s="303"/>
      <c r="F27" s="336">
        <v>2</v>
      </c>
      <c r="G27" s="337"/>
      <c r="H27" s="337"/>
      <c r="I27" s="337"/>
      <c r="J27" s="337"/>
      <c r="K27" s="337"/>
      <c r="L27" s="337"/>
      <c r="M27" s="337"/>
      <c r="N27" s="337"/>
      <c r="O27" s="337"/>
      <c r="P27" s="71">
        <v>3</v>
      </c>
      <c r="Q27" s="71">
        <v>4</v>
      </c>
      <c r="R27" s="72">
        <v>5</v>
      </c>
      <c r="S27" s="303">
        <v>6</v>
      </c>
      <c r="T27" s="311"/>
    </row>
    <row r="28" spans="1:20" s="18" customFormat="1" ht="7.5" customHeight="1">
      <c r="A28" s="73"/>
      <c r="B28" s="25"/>
      <c r="C28" s="25"/>
      <c r="D28" s="25"/>
      <c r="E28" s="74"/>
      <c r="F28" s="75"/>
      <c r="G28" s="25"/>
      <c r="H28" s="25"/>
      <c r="I28" s="38"/>
      <c r="J28" s="38"/>
      <c r="K28" s="38"/>
      <c r="L28" s="38"/>
      <c r="M28" s="38"/>
      <c r="N28" s="38"/>
      <c r="O28" s="26"/>
      <c r="P28" s="76"/>
      <c r="Q28" s="75"/>
      <c r="R28" s="77"/>
      <c r="S28" s="75"/>
      <c r="T28" s="78"/>
    </row>
    <row r="29" spans="1:22" s="18" customFormat="1" ht="12.75">
      <c r="A29" s="36">
        <v>5</v>
      </c>
      <c r="B29" s="35"/>
      <c r="C29" s="35"/>
      <c r="D29" s="19"/>
      <c r="E29" s="79"/>
      <c r="F29" s="80" t="s">
        <v>59</v>
      </c>
      <c r="G29" s="81"/>
      <c r="H29" s="81"/>
      <c r="I29" s="35"/>
      <c r="J29" s="35"/>
      <c r="K29" s="35"/>
      <c r="L29" s="35"/>
      <c r="M29" s="35"/>
      <c r="N29" s="35"/>
      <c r="O29" s="27"/>
      <c r="P29" s="82"/>
      <c r="Q29" s="83"/>
      <c r="R29" s="84"/>
      <c r="S29" s="300">
        <f>S30</f>
        <v>20000000</v>
      </c>
      <c r="T29" s="301"/>
      <c r="V29" s="85"/>
    </row>
    <row r="30" spans="1:20" s="18" customFormat="1" ht="12.75">
      <c r="A30" s="36">
        <v>5</v>
      </c>
      <c r="B30" s="35">
        <v>2</v>
      </c>
      <c r="C30" s="35"/>
      <c r="D30" s="19"/>
      <c r="E30" s="79"/>
      <c r="F30" s="80" t="s">
        <v>23</v>
      </c>
      <c r="G30" s="81"/>
      <c r="H30" s="81"/>
      <c r="I30" s="35"/>
      <c r="J30" s="35"/>
      <c r="K30" s="35"/>
      <c r="L30" s="35"/>
      <c r="M30" s="35"/>
      <c r="N30" s="35"/>
      <c r="O30" s="27"/>
      <c r="P30" s="82"/>
      <c r="Q30" s="83"/>
      <c r="R30" s="84"/>
      <c r="S30" s="295">
        <f>S31+S47</f>
        <v>20000000</v>
      </c>
      <c r="T30" s="296"/>
    </row>
    <row r="31" spans="1:20" s="18" customFormat="1" ht="12.75">
      <c r="A31" s="36">
        <v>5</v>
      </c>
      <c r="B31" s="35">
        <v>2</v>
      </c>
      <c r="C31" s="35">
        <v>1</v>
      </c>
      <c r="D31" s="19"/>
      <c r="E31" s="79"/>
      <c r="F31" s="80" t="s">
        <v>47</v>
      </c>
      <c r="G31" s="27"/>
      <c r="H31" s="27"/>
      <c r="I31" s="35"/>
      <c r="J31" s="35"/>
      <c r="K31" s="35"/>
      <c r="L31" s="35"/>
      <c r="M31" s="35"/>
      <c r="N31" s="35"/>
      <c r="O31" s="27"/>
      <c r="P31" s="82"/>
      <c r="Q31" s="83"/>
      <c r="R31" s="86"/>
      <c r="S31" s="295">
        <f>S32</f>
        <v>13500000</v>
      </c>
      <c r="T31" s="296"/>
    </row>
    <row r="32" spans="1:20" s="18" customFormat="1" ht="12.75">
      <c r="A32" s="87" t="s">
        <v>43</v>
      </c>
      <c r="B32" s="88" t="s">
        <v>44</v>
      </c>
      <c r="C32" s="88" t="s">
        <v>46</v>
      </c>
      <c r="D32" s="88" t="s">
        <v>24</v>
      </c>
      <c r="E32" s="89"/>
      <c r="F32" s="90" t="s">
        <v>25</v>
      </c>
      <c r="G32" s="27"/>
      <c r="H32" s="27"/>
      <c r="I32" s="35"/>
      <c r="J32" s="35"/>
      <c r="K32" s="35"/>
      <c r="L32" s="35"/>
      <c r="M32" s="35"/>
      <c r="N32" s="35"/>
      <c r="O32" s="27"/>
      <c r="P32" s="82"/>
      <c r="Q32" s="83"/>
      <c r="R32" s="84"/>
      <c r="S32" s="295">
        <f>SUM(S33)</f>
        <v>13500000</v>
      </c>
      <c r="T32" s="296"/>
    </row>
    <row r="33" spans="1:20" s="18" customFormat="1" ht="12.75">
      <c r="A33" s="87" t="s">
        <v>43</v>
      </c>
      <c r="B33" s="88" t="s">
        <v>44</v>
      </c>
      <c r="C33" s="88" t="s">
        <v>46</v>
      </c>
      <c r="D33" s="88" t="s">
        <v>24</v>
      </c>
      <c r="E33" s="89" t="s">
        <v>94</v>
      </c>
      <c r="F33" s="90" t="s">
        <v>67</v>
      </c>
      <c r="G33" s="27"/>
      <c r="H33" s="27"/>
      <c r="I33" s="35"/>
      <c r="J33" s="35"/>
      <c r="K33" s="35"/>
      <c r="L33" s="35"/>
      <c r="M33" s="35"/>
      <c r="N33" s="35"/>
      <c r="O33" s="27"/>
      <c r="P33" s="82"/>
      <c r="Q33" s="83"/>
      <c r="R33" s="84"/>
      <c r="S33" s="291">
        <f>SUM(S34)</f>
        <v>13500000</v>
      </c>
      <c r="T33" s="292"/>
    </row>
    <row r="34" spans="1:20" s="18" customFormat="1" ht="12.75" customHeight="1">
      <c r="A34" s="62"/>
      <c r="B34" s="19"/>
      <c r="C34" s="19"/>
      <c r="D34" s="91"/>
      <c r="E34" s="79"/>
      <c r="F34" s="304" t="s">
        <v>71</v>
      </c>
      <c r="G34" s="305"/>
      <c r="H34" s="305"/>
      <c r="I34" s="305"/>
      <c r="J34" s="305"/>
      <c r="K34" s="305"/>
      <c r="L34" s="305"/>
      <c r="M34" s="305"/>
      <c r="N34" s="305"/>
      <c r="O34" s="306"/>
      <c r="P34" s="82"/>
      <c r="Q34" s="83"/>
      <c r="R34" s="84"/>
      <c r="S34" s="307">
        <f>SUM(S35:T46)</f>
        <v>13500000</v>
      </c>
      <c r="T34" s="308"/>
    </row>
    <row r="35" spans="1:20" s="18" customFormat="1" ht="12.75">
      <c r="A35" s="62"/>
      <c r="B35" s="19"/>
      <c r="C35" s="19"/>
      <c r="D35" s="91"/>
      <c r="E35" s="79"/>
      <c r="F35" s="92" t="s">
        <v>66</v>
      </c>
      <c r="G35" s="27" t="s">
        <v>48</v>
      </c>
      <c r="H35" s="27"/>
      <c r="I35" s="35">
        <v>1</v>
      </c>
      <c r="J35" s="35" t="s">
        <v>26</v>
      </c>
      <c r="K35" s="35" t="s">
        <v>27</v>
      </c>
      <c r="L35" s="35">
        <v>5</v>
      </c>
      <c r="M35" s="280" t="s">
        <v>202</v>
      </c>
      <c r="N35" s="35"/>
      <c r="O35" s="27"/>
      <c r="P35" s="93">
        <f>I35*L35</f>
        <v>5</v>
      </c>
      <c r="Q35" s="83" t="s">
        <v>203</v>
      </c>
      <c r="R35" s="84">
        <v>300000</v>
      </c>
      <c r="S35" s="283">
        <f>P35*R35</f>
        <v>1500000</v>
      </c>
      <c r="T35" s="284"/>
    </row>
    <row r="36" spans="1:20" s="18" customFormat="1" ht="12.75">
      <c r="A36" s="62"/>
      <c r="B36" s="19"/>
      <c r="C36" s="19"/>
      <c r="D36" s="91"/>
      <c r="E36" s="79"/>
      <c r="F36" s="92" t="s">
        <v>66</v>
      </c>
      <c r="G36" s="27" t="s">
        <v>30</v>
      </c>
      <c r="H36" s="27"/>
      <c r="I36" s="35">
        <v>1</v>
      </c>
      <c r="J36" s="35" t="s">
        <v>26</v>
      </c>
      <c r="K36" s="35" t="s">
        <v>27</v>
      </c>
      <c r="L36" s="35">
        <v>5</v>
      </c>
      <c r="M36" s="280" t="s">
        <v>202</v>
      </c>
      <c r="N36" s="35"/>
      <c r="O36" s="27"/>
      <c r="P36" s="93">
        <f>I36*L36</f>
        <v>5</v>
      </c>
      <c r="Q36" s="83" t="s">
        <v>203</v>
      </c>
      <c r="R36" s="84">
        <v>200000</v>
      </c>
      <c r="S36" s="283">
        <f>P36*R36</f>
        <v>1000000</v>
      </c>
      <c r="T36" s="284"/>
    </row>
    <row r="37" spans="1:20" s="18" customFormat="1" ht="12.75">
      <c r="A37" s="62"/>
      <c r="B37" s="19"/>
      <c r="C37" s="19"/>
      <c r="D37" s="91"/>
      <c r="E37" s="79"/>
      <c r="F37" s="92" t="s">
        <v>66</v>
      </c>
      <c r="G37" s="27" t="s">
        <v>31</v>
      </c>
      <c r="H37" s="27"/>
      <c r="I37" s="35">
        <v>32</v>
      </c>
      <c r="J37" s="35" t="s">
        <v>26</v>
      </c>
      <c r="K37" s="35" t="s">
        <v>27</v>
      </c>
      <c r="L37" s="35">
        <v>5</v>
      </c>
      <c r="M37" s="280" t="s">
        <v>202</v>
      </c>
      <c r="N37" s="35"/>
      <c r="O37" s="27"/>
      <c r="P37" s="93">
        <f>I37*L37</f>
        <v>160</v>
      </c>
      <c r="Q37" s="83" t="s">
        <v>203</v>
      </c>
      <c r="R37" s="84">
        <v>50000</v>
      </c>
      <c r="S37" s="283">
        <f>P37*R37</f>
        <v>8000000</v>
      </c>
      <c r="T37" s="284"/>
    </row>
    <row r="38" spans="1:20" s="18" customFormat="1" ht="14.25" customHeight="1">
      <c r="A38" s="62"/>
      <c r="B38" s="19"/>
      <c r="C38" s="19"/>
      <c r="D38" s="91"/>
      <c r="E38" s="79"/>
      <c r="F38" s="94" t="s">
        <v>66</v>
      </c>
      <c r="G38" s="281" t="s">
        <v>72</v>
      </c>
      <c r="H38" s="281"/>
      <c r="I38" s="281"/>
      <c r="J38" s="281"/>
      <c r="K38" s="281"/>
      <c r="L38" s="281"/>
      <c r="M38" s="281"/>
      <c r="N38" s="281"/>
      <c r="O38" s="282"/>
      <c r="P38" s="93"/>
      <c r="Q38" s="83"/>
      <c r="R38" s="84"/>
      <c r="S38" s="283"/>
      <c r="T38" s="284"/>
    </row>
    <row r="39" spans="1:22" s="18" customFormat="1" ht="12.75">
      <c r="A39" s="62"/>
      <c r="B39" s="19"/>
      <c r="C39" s="19"/>
      <c r="D39" s="91"/>
      <c r="E39" s="79"/>
      <c r="F39" s="92"/>
      <c r="G39" s="27" t="s">
        <v>73</v>
      </c>
      <c r="H39" s="27"/>
      <c r="I39" s="35">
        <v>1</v>
      </c>
      <c r="J39" s="35" t="s">
        <v>26</v>
      </c>
      <c r="K39" s="35" t="s">
        <v>27</v>
      </c>
      <c r="L39" s="35">
        <v>5</v>
      </c>
      <c r="M39" s="280" t="s">
        <v>202</v>
      </c>
      <c r="N39" s="35"/>
      <c r="O39" s="27"/>
      <c r="P39" s="93">
        <f>SUM(I39*L39)</f>
        <v>5</v>
      </c>
      <c r="Q39" s="83" t="s">
        <v>203</v>
      </c>
      <c r="R39" s="84">
        <v>150000</v>
      </c>
      <c r="S39" s="283">
        <f>SUM(P39*R39)</f>
        <v>750000</v>
      </c>
      <c r="T39" s="284"/>
      <c r="V39" s="85"/>
    </row>
    <row r="40" spans="1:22" s="18" customFormat="1" ht="12.75">
      <c r="A40" s="62"/>
      <c r="B40" s="19"/>
      <c r="C40" s="19"/>
      <c r="D40" s="91"/>
      <c r="E40" s="79"/>
      <c r="F40" s="92"/>
      <c r="G40" s="235" t="s">
        <v>74</v>
      </c>
      <c r="H40" s="27"/>
      <c r="I40" s="35">
        <v>1</v>
      </c>
      <c r="J40" s="35" t="s">
        <v>26</v>
      </c>
      <c r="K40" s="35" t="s">
        <v>27</v>
      </c>
      <c r="L40" s="35">
        <v>5</v>
      </c>
      <c r="M40" s="280" t="s">
        <v>202</v>
      </c>
      <c r="N40" s="35"/>
      <c r="O40" s="27"/>
      <c r="P40" s="93">
        <f>SUM(I40*L40)</f>
        <v>5</v>
      </c>
      <c r="Q40" s="83" t="s">
        <v>203</v>
      </c>
      <c r="R40" s="84">
        <v>150000</v>
      </c>
      <c r="S40" s="283">
        <f>SUM(P40*R40)</f>
        <v>750000</v>
      </c>
      <c r="T40" s="284"/>
      <c r="V40" s="85"/>
    </row>
    <row r="41" spans="1:22" s="18" customFormat="1" ht="12.75">
      <c r="A41" s="62"/>
      <c r="B41" s="19"/>
      <c r="C41" s="19"/>
      <c r="D41" s="91"/>
      <c r="E41" s="79"/>
      <c r="F41" s="94" t="s">
        <v>66</v>
      </c>
      <c r="G41" s="241" t="s">
        <v>174</v>
      </c>
      <c r="H41" s="235"/>
      <c r="I41" s="238"/>
      <c r="J41" s="238"/>
      <c r="K41" s="238"/>
      <c r="L41" s="238"/>
      <c r="M41" s="280" t="s">
        <v>202</v>
      </c>
      <c r="N41" s="238"/>
      <c r="O41" s="235"/>
      <c r="P41" s="93"/>
      <c r="Q41" s="83"/>
      <c r="R41" s="84"/>
      <c r="S41" s="236"/>
      <c r="T41" s="237"/>
      <c r="V41" s="85"/>
    </row>
    <row r="42" spans="1:22" s="18" customFormat="1" ht="12.75">
      <c r="A42" s="62"/>
      <c r="B42" s="19"/>
      <c r="C42" s="19"/>
      <c r="D42" s="91"/>
      <c r="E42" s="79"/>
      <c r="F42" s="94"/>
      <c r="G42" s="235"/>
      <c r="H42" s="235"/>
      <c r="I42" s="238">
        <v>1</v>
      </c>
      <c r="J42" s="238" t="s">
        <v>26</v>
      </c>
      <c r="K42" s="238" t="s">
        <v>27</v>
      </c>
      <c r="L42" s="238">
        <v>5</v>
      </c>
      <c r="M42" s="280" t="s">
        <v>202</v>
      </c>
      <c r="N42" s="238"/>
      <c r="O42" s="235"/>
      <c r="P42" s="93">
        <v>5</v>
      </c>
      <c r="Q42" s="83" t="s">
        <v>203</v>
      </c>
      <c r="R42" s="84">
        <v>50000</v>
      </c>
      <c r="S42" s="283">
        <f>SUM(P42*R42)</f>
        <v>250000</v>
      </c>
      <c r="T42" s="284"/>
      <c r="V42" s="85"/>
    </row>
    <row r="43" spans="1:22" s="18" customFormat="1" ht="12.75">
      <c r="A43" s="62"/>
      <c r="B43" s="19"/>
      <c r="C43" s="19"/>
      <c r="D43" s="91"/>
      <c r="E43" s="79"/>
      <c r="F43" s="94" t="s">
        <v>66</v>
      </c>
      <c r="G43" s="243" t="s">
        <v>181</v>
      </c>
      <c r="H43" s="235"/>
      <c r="O43" s="235"/>
      <c r="P43" s="93"/>
      <c r="Q43" s="83"/>
      <c r="R43" s="84"/>
      <c r="S43" s="236"/>
      <c r="T43" s="237"/>
      <c r="V43" s="85"/>
    </row>
    <row r="44" spans="1:22" s="18" customFormat="1" ht="12.75">
      <c r="A44" s="62"/>
      <c r="B44" s="19"/>
      <c r="C44" s="19"/>
      <c r="D44" s="91"/>
      <c r="E44" s="79"/>
      <c r="F44" s="94"/>
      <c r="G44" s="235"/>
      <c r="H44" s="235"/>
      <c r="I44" s="238">
        <v>2</v>
      </c>
      <c r="J44" s="238" t="s">
        <v>26</v>
      </c>
      <c r="K44" s="238" t="s">
        <v>27</v>
      </c>
      <c r="L44" s="238">
        <v>5</v>
      </c>
      <c r="M44" s="280" t="s">
        <v>202</v>
      </c>
      <c r="N44" s="238"/>
      <c r="O44" s="235"/>
      <c r="P44" s="93">
        <f>SUM(I44*L44)</f>
        <v>10</v>
      </c>
      <c r="Q44" s="83" t="s">
        <v>203</v>
      </c>
      <c r="R44" s="84">
        <v>50000</v>
      </c>
      <c r="S44" s="283">
        <f>SUM(P44*R44)</f>
        <v>500000</v>
      </c>
      <c r="T44" s="284"/>
      <c r="V44" s="85"/>
    </row>
    <row r="45" spans="1:22" s="18" customFormat="1" ht="23.25" customHeight="1">
      <c r="A45" s="62"/>
      <c r="B45" s="19"/>
      <c r="C45" s="19"/>
      <c r="D45" s="91"/>
      <c r="E45" s="79"/>
      <c r="F45" s="94" t="s">
        <v>66</v>
      </c>
      <c r="G45" s="392" t="s">
        <v>186</v>
      </c>
      <c r="H45" s="392"/>
      <c r="I45" s="392"/>
      <c r="J45" s="392"/>
      <c r="K45" s="392"/>
      <c r="L45" s="392"/>
      <c r="M45" s="392"/>
      <c r="N45" s="392"/>
      <c r="O45" s="393"/>
      <c r="P45" s="93"/>
      <c r="Q45" s="83"/>
      <c r="R45" s="84"/>
      <c r="S45" s="244"/>
      <c r="T45" s="245"/>
      <c r="V45" s="85"/>
    </row>
    <row r="46" spans="1:22" s="18" customFormat="1" ht="12.75">
      <c r="A46" s="62"/>
      <c r="B46" s="19"/>
      <c r="C46" s="19"/>
      <c r="D46" s="91"/>
      <c r="E46" s="79"/>
      <c r="F46" s="94"/>
      <c r="G46" s="243"/>
      <c r="H46" s="243"/>
      <c r="I46" s="246">
        <v>3</v>
      </c>
      <c r="J46" s="246" t="s">
        <v>26</v>
      </c>
      <c r="K46" s="246" t="s">
        <v>27</v>
      </c>
      <c r="L46" s="246">
        <v>5</v>
      </c>
      <c r="M46" s="280" t="s">
        <v>202</v>
      </c>
      <c r="N46" s="246"/>
      <c r="O46" s="243"/>
      <c r="P46" s="93">
        <f>SUM(I46*L46)</f>
        <v>15</v>
      </c>
      <c r="Q46" s="83" t="s">
        <v>203</v>
      </c>
      <c r="R46" s="84">
        <v>50000</v>
      </c>
      <c r="S46" s="283">
        <f>SUM(P46*R46)</f>
        <v>750000</v>
      </c>
      <c r="T46" s="284"/>
      <c r="V46" s="85"/>
    </row>
    <row r="47" spans="1:20" s="18" customFormat="1" ht="12.75">
      <c r="A47" s="62">
        <v>5</v>
      </c>
      <c r="B47" s="19">
        <v>2</v>
      </c>
      <c r="C47" s="19">
        <v>2</v>
      </c>
      <c r="D47" s="19"/>
      <c r="E47" s="79"/>
      <c r="F47" s="80" t="s">
        <v>40</v>
      </c>
      <c r="G47" s="27"/>
      <c r="H47" s="27"/>
      <c r="I47" s="35"/>
      <c r="J47" s="35"/>
      <c r="K47" s="35"/>
      <c r="L47" s="35"/>
      <c r="M47" s="35"/>
      <c r="N47" s="35"/>
      <c r="O47" s="27"/>
      <c r="P47" s="93"/>
      <c r="Q47" s="83"/>
      <c r="R47" s="84"/>
      <c r="S47" s="291">
        <f>SUM(S48+S63+S70+S75)</f>
        <v>6500000</v>
      </c>
      <c r="T47" s="292"/>
    </row>
    <row r="48" spans="1:20" s="18" customFormat="1" ht="12.75">
      <c r="A48" s="62">
        <v>5</v>
      </c>
      <c r="B48" s="19">
        <v>2</v>
      </c>
      <c r="C48" s="19">
        <v>2</v>
      </c>
      <c r="D48" s="91" t="s">
        <v>24</v>
      </c>
      <c r="E48" s="79"/>
      <c r="F48" s="80" t="s">
        <v>97</v>
      </c>
      <c r="G48" s="147"/>
      <c r="H48" s="147"/>
      <c r="I48" s="144"/>
      <c r="J48" s="144"/>
      <c r="K48" s="144"/>
      <c r="L48" s="144"/>
      <c r="M48" s="144"/>
      <c r="N48" s="144"/>
      <c r="O48" s="147"/>
      <c r="P48" s="93"/>
      <c r="Q48" s="83"/>
      <c r="R48" s="84"/>
      <c r="S48" s="291">
        <f>SUM(S49)</f>
        <v>504000</v>
      </c>
      <c r="T48" s="292"/>
    </row>
    <row r="49" spans="1:20" s="18" customFormat="1" ht="12.75">
      <c r="A49" s="62">
        <v>5</v>
      </c>
      <c r="B49" s="19">
        <v>2</v>
      </c>
      <c r="C49" s="19">
        <v>2</v>
      </c>
      <c r="D49" s="91" t="s">
        <v>24</v>
      </c>
      <c r="E49" s="95" t="s">
        <v>24</v>
      </c>
      <c r="F49" s="80" t="s">
        <v>41</v>
      </c>
      <c r="G49" s="27"/>
      <c r="H49" s="27"/>
      <c r="I49" s="35"/>
      <c r="J49" s="35"/>
      <c r="K49" s="35"/>
      <c r="L49" s="35"/>
      <c r="M49" s="35"/>
      <c r="N49" s="35"/>
      <c r="O49" s="27"/>
      <c r="P49" s="93"/>
      <c r="Q49" s="83"/>
      <c r="R49" s="84"/>
      <c r="S49" s="295">
        <f>SUM(S50:T57)</f>
        <v>504000</v>
      </c>
      <c r="T49" s="296"/>
    </row>
    <row r="50" spans="1:20" s="18" customFormat="1" ht="12.75">
      <c r="A50" s="62"/>
      <c r="B50" s="19"/>
      <c r="C50" s="19"/>
      <c r="D50" s="91"/>
      <c r="E50" s="79"/>
      <c r="F50" s="96" t="s">
        <v>106</v>
      </c>
      <c r="G50" s="27"/>
      <c r="H50" s="27"/>
      <c r="I50" s="35"/>
      <c r="J50" s="35"/>
      <c r="K50" s="35"/>
      <c r="L50" s="35"/>
      <c r="M50" s="35"/>
      <c r="N50" s="35"/>
      <c r="O50" s="27"/>
      <c r="P50" s="93">
        <v>25</v>
      </c>
      <c r="Q50" s="44" t="s">
        <v>34</v>
      </c>
      <c r="R50" s="97">
        <v>500</v>
      </c>
      <c r="S50" s="287">
        <f>P50*R50</f>
        <v>12500</v>
      </c>
      <c r="T50" s="288"/>
    </row>
    <row r="51" spans="1:20" s="18" customFormat="1" ht="12.75">
      <c r="A51" s="62"/>
      <c r="B51" s="19"/>
      <c r="C51" s="19"/>
      <c r="D51" s="91"/>
      <c r="E51" s="79"/>
      <c r="F51" s="96" t="s">
        <v>143</v>
      </c>
      <c r="G51" s="27"/>
      <c r="H51" s="27"/>
      <c r="I51" s="35"/>
      <c r="J51" s="35"/>
      <c r="K51" s="35"/>
      <c r="L51" s="35"/>
      <c r="M51" s="35"/>
      <c r="N51" s="35"/>
      <c r="O51" s="27"/>
      <c r="P51" s="93">
        <v>4</v>
      </c>
      <c r="Q51" s="44" t="s">
        <v>53</v>
      </c>
      <c r="R51" s="97">
        <v>14750</v>
      </c>
      <c r="S51" s="283">
        <f>SUM(R51*P51)</f>
        <v>59000</v>
      </c>
      <c r="T51" s="284"/>
    </row>
    <row r="52" spans="1:20" s="18" customFormat="1" ht="12.75">
      <c r="A52" s="62"/>
      <c r="B52" s="19"/>
      <c r="C52" s="19"/>
      <c r="D52" s="91"/>
      <c r="E52" s="79"/>
      <c r="F52" s="96" t="s">
        <v>42</v>
      </c>
      <c r="G52" s="27"/>
      <c r="H52" s="27"/>
      <c r="I52" s="35"/>
      <c r="J52" s="35"/>
      <c r="K52" s="35"/>
      <c r="L52" s="35"/>
      <c r="M52" s="35"/>
      <c r="N52" s="35"/>
      <c r="O52" s="27"/>
      <c r="P52" s="93">
        <v>25</v>
      </c>
      <c r="Q52" s="44" t="s">
        <v>34</v>
      </c>
      <c r="R52" s="97">
        <v>600</v>
      </c>
      <c r="S52" s="287">
        <f aca="true" t="shared" si="0" ref="S52:S57">P52*R52</f>
        <v>15000</v>
      </c>
      <c r="T52" s="288"/>
    </row>
    <row r="53" spans="1:20" s="18" customFormat="1" ht="12.75">
      <c r="A53" s="62"/>
      <c r="B53" s="19"/>
      <c r="C53" s="19"/>
      <c r="D53" s="91"/>
      <c r="E53" s="79"/>
      <c r="F53" s="96" t="s">
        <v>65</v>
      </c>
      <c r="G53" s="27"/>
      <c r="H53" s="27"/>
      <c r="I53" s="35"/>
      <c r="J53" s="35"/>
      <c r="K53" s="35"/>
      <c r="L53" s="35"/>
      <c r="M53" s="35"/>
      <c r="N53" s="35"/>
      <c r="O53" s="27"/>
      <c r="P53" s="93">
        <v>4</v>
      </c>
      <c r="Q53" s="44" t="s">
        <v>54</v>
      </c>
      <c r="R53" s="97">
        <v>57000</v>
      </c>
      <c r="S53" s="287">
        <f t="shared" si="0"/>
        <v>228000</v>
      </c>
      <c r="T53" s="288"/>
    </row>
    <row r="54" spans="1:20" s="18" customFormat="1" ht="12.75">
      <c r="A54" s="62"/>
      <c r="B54" s="19"/>
      <c r="C54" s="19"/>
      <c r="D54" s="91"/>
      <c r="E54" s="79"/>
      <c r="F54" s="96" t="s">
        <v>33</v>
      </c>
      <c r="G54" s="27"/>
      <c r="H54" s="27"/>
      <c r="I54" s="35"/>
      <c r="J54" s="35"/>
      <c r="K54" s="35"/>
      <c r="L54" s="35"/>
      <c r="M54" s="35"/>
      <c r="N54" s="35"/>
      <c r="O54" s="27"/>
      <c r="P54" s="93">
        <v>4</v>
      </c>
      <c r="Q54" s="44" t="s">
        <v>62</v>
      </c>
      <c r="R54" s="97">
        <v>36000</v>
      </c>
      <c r="S54" s="287">
        <f t="shared" si="0"/>
        <v>144000</v>
      </c>
      <c r="T54" s="288"/>
    </row>
    <row r="55" spans="1:20" s="18" customFormat="1" ht="12.75">
      <c r="A55" s="62"/>
      <c r="B55" s="19"/>
      <c r="C55" s="19"/>
      <c r="D55" s="91"/>
      <c r="E55" s="19"/>
      <c r="F55" s="96" t="s">
        <v>144</v>
      </c>
      <c r="G55" s="27"/>
      <c r="H55" s="27"/>
      <c r="I55" s="35"/>
      <c r="J55" s="35"/>
      <c r="K55" s="35"/>
      <c r="L55" s="35"/>
      <c r="M55" s="35"/>
      <c r="N55" s="35"/>
      <c r="O55" s="27"/>
      <c r="P55" s="93">
        <v>4</v>
      </c>
      <c r="Q55" s="44" t="s">
        <v>145</v>
      </c>
      <c r="R55" s="97">
        <v>7500</v>
      </c>
      <c r="S55" s="287">
        <f t="shared" si="0"/>
        <v>30000</v>
      </c>
      <c r="T55" s="288"/>
    </row>
    <row r="56" spans="1:20" s="18" customFormat="1" ht="12.75">
      <c r="A56" s="62"/>
      <c r="B56" s="19"/>
      <c r="C56" s="19"/>
      <c r="D56" s="91"/>
      <c r="E56" s="19"/>
      <c r="F56" s="96" t="s">
        <v>146</v>
      </c>
      <c r="G56" s="147"/>
      <c r="H56" s="147"/>
      <c r="I56" s="144"/>
      <c r="J56" s="144"/>
      <c r="K56" s="144"/>
      <c r="L56" s="144"/>
      <c r="M56" s="144"/>
      <c r="N56" s="144"/>
      <c r="O56" s="147"/>
      <c r="P56" s="93">
        <v>2</v>
      </c>
      <c r="Q56" s="44" t="s">
        <v>52</v>
      </c>
      <c r="R56" s="97">
        <v>1500</v>
      </c>
      <c r="S56" s="287">
        <f t="shared" si="0"/>
        <v>3000</v>
      </c>
      <c r="T56" s="288"/>
    </row>
    <row r="57" spans="1:20" s="18" customFormat="1" ht="14.25" customHeight="1">
      <c r="A57" s="62"/>
      <c r="B57" s="19"/>
      <c r="C57" s="19"/>
      <c r="D57" s="91"/>
      <c r="E57" s="19"/>
      <c r="F57" s="96" t="s">
        <v>103</v>
      </c>
      <c r="G57" s="147"/>
      <c r="H57" s="147"/>
      <c r="I57" s="144"/>
      <c r="J57" s="144"/>
      <c r="K57" s="144"/>
      <c r="L57" s="144"/>
      <c r="M57" s="144"/>
      <c r="N57" s="144"/>
      <c r="O57" s="147"/>
      <c r="P57" s="93">
        <v>5</v>
      </c>
      <c r="Q57" s="44" t="s">
        <v>52</v>
      </c>
      <c r="R57" s="97">
        <v>2500</v>
      </c>
      <c r="S57" s="287">
        <f t="shared" si="0"/>
        <v>12500</v>
      </c>
      <c r="T57" s="288"/>
    </row>
    <row r="58" spans="1:20" s="18" customFormat="1" ht="10.5" customHeight="1">
      <c r="A58" s="62"/>
      <c r="B58" s="19"/>
      <c r="C58" s="19"/>
      <c r="D58" s="91"/>
      <c r="E58" s="19"/>
      <c r="F58" s="96"/>
      <c r="G58" s="27"/>
      <c r="H58" s="27"/>
      <c r="I58" s="35"/>
      <c r="J58" s="35"/>
      <c r="K58" s="35"/>
      <c r="L58" s="35"/>
      <c r="M58" s="35"/>
      <c r="N58" s="35"/>
      <c r="O58" s="27"/>
      <c r="P58" s="93"/>
      <c r="Q58" s="44"/>
      <c r="R58" s="97"/>
      <c r="S58" s="287"/>
      <c r="T58" s="288"/>
    </row>
    <row r="59" spans="1:20" s="18" customFormat="1" ht="13.5" customHeight="1" thickBot="1">
      <c r="A59" s="62"/>
      <c r="B59" s="19"/>
      <c r="C59" s="19"/>
      <c r="D59" s="91"/>
      <c r="E59" s="19"/>
      <c r="F59" s="96"/>
      <c r="G59" s="259"/>
      <c r="H59" s="259"/>
      <c r="I59" s="260"/>
      <c r="J59" s="260"/>
      <c r="K59" s="260"/>
      <c r="L59" s="260"/>
      <c r="M59" s="260"/>
      <c r="N59" s="260"/>
      <c r="O59" s="259"/>
      <c r="P59" s="93"/>
      <c r="Q59" s="44"/>
      <c r="R59" s="97"/>
      <c r="S59" s="251"/>
      <c r="T59" s="252"/>
    </row>
    <row r="60" spans="1:20" s="18" customFormat="1" ht="13.5" customHeight="1">
      <c r="A60" s="215"/>
      <c r="B60" s="31"/>
      <c r="C60" s="31"/>
      <c r="D60" s="216"/>
      <c r="E60" s="31"/>
      <c r="F60" s="267"/>
      <c r="G60" s="218"/>
      <c r="H60" s="218"/>
      <c r="I60" s="219"/>
      <c r="J60" s="219"/>
      <c r="K60" s="219"/>
      <c r="L60" s="219"/>
      <c r="M60" s="219"/>
      <c r="N60" s="219"/>
      <c r="O60" s="218"/>
      <c r="P60" s="268"/>
      <c r="Q60" s="231"/>
      <c r="R60" s="232"/>
      <c r="S60" s="269"/>
      <c r="T60" s="270"/>
    </row>
    <row r="61" spans="1:20" s="18" customFormat="1" ht="13.5" customHeight="1">
      <c r="A61" s="62"/>
      <c r="B61" s="19"/>
      <c r="C61" s="19"/>
      <c r="D61" s="91"/>
      <c r="E61" s="19"/>
      <c r="F61" s="96"/>
      <c r="G61" s="259"/>
      <c r="H61" s="260" t="s">
        <v>154</v>
      </c>
      <c r="I61" s="260"/>
      <c r="J61" s="260"/>
      <c r="K61" s="260"/>
      <c r="L61" s="260"/>
      <c r="M61" s="260"/>
      <c r="N61" s="260"/>
      <c r="O61" s="259"/>
      <c r="P61" s="399" t="s">
        <v>191</v>
      </c>
      <c r="Q61" s="400"/>
      <c r="R61" s="97" t="s">
        <v>192</v>
      </c>
      <c r="S61" s="283" t="s">
        <v>193</v>
      </c>
      <c r="T61" s="284"/>
    </row>
    <row r="62" spans="1:20" s="18" customFormat="1" ht="13.5" customHeight="1" thickBot="1">
      <c r="A62" s="197"/>
      <c r="B62" s="29"/>
      <c r="C62" s="29"/>
      <c r="D62" s="220"/>
      <c r="E62" s="29"/>
      <c r="F62" s="271"/>
      <c r="G62" s="222"/>
      <c r="H62" s="222"/>
      <c r="I62" s="148"/>
      <c r="J62" s="148"/>
      <c r="K62" s="148"/>
      <c r="L62" s="148"/>
      <c r="M62" s="148"/>
      <c r="N62" s="148"/>
      <c r="O62" s="222"/>
      <c r="P62" s="272"/>
      <c r="Q62" s="273"/>
      <c r="R62" s="274"/>
      <c r="S62" s="275"/>
      <c r="T62" s="276"/>
    </row>
    <row r="63" spans="1:20" s="18" customFormat="1" ht="13.5" customHeight="1">
      <c r="A63" s="62">
        <v>5</v>
      </c>
      <c r="B63" s="19">
        <v>2</v>
      </c>
      <c r="C63" s="19">
        <v>2</v>
      </c>
      <c r="D63" s="91" t="s">
        <v>32</v>
      </c>
      <c r="E63" s="19"/>
      <c r="F63" s="42" t="s">
        <v>45</v>
      </c>
      <c r="G63" s="27"/>
      <c r="H63" s="27"/>
      <c r="I63" s="35"/>
      <c r="J63" s="35"/>
      <c r="K63" s="35"/>
      <c r="L63" s="35"/>
      <c r="M63" s="35"/>
      <c r="N63" s="35"/>
      <c r="O63" s="27"/>
      <c r="P63" s="43"/>
      <c r="Q63" s="44"/>
      <c r="R63" s="97" t="s">
        <v>63</v>
      </c>
      <c r="S63" s="291">
        <f>SUM(S66+S69)</f>
        <v>3150000</v>
      </c>
      <c r="T63" s="292"/>
    </row>
    <row r="64" spans="1:20" s="18" customFormat="1" ht="13.5" customHeight="1">
      <c r="A64" s="62">
        <v>5</v>
      </c>
      <c r="B64" s="19">
        <v>2</v>
      </c>
      <c r="C64" s="19">
        <v>2</v>
      </c>
      <c r="D64" s="91" t="s">
        <v>32</v>
      </c>
      <c r="E64" s="19">
        <v>16</v>
      </c>
      <c r="F64" s="45" t="s">
        <v>75</v>
      </c>
      <c r="G64" s="27"/>
      <c r="H64" s="27"/>
      <c r="I64" s="35"/>
      <c r="J64" s="35"/>
      <c r="K64" s="35"/>
      <c r="L64" s="35"/>
      <c r="M64" s="35"/>
      <c r="N64" s="35"/>
      <c r="O64" s="27"/>
      <c r="P64" s="43"/>
      <c r="Q64" s="44"/>
      <c r="R64" s="97"/>
      <c r="S64" s="283">
        <f>SUM(S66:T66)</f>
        <v>2250000</v>
      </c>
      <c r="T64" s="284"/>
    </row>
    <row r="65" spans="1:20" s="105" customFormat="1" ht="15" customHeight="1">
      <c r="A65" s="100"/>
      <c r="B65" s="101"/>
      <c r="C65" s="101"/>
      <c r="D65" s="102"/>
      <c r="E65" s="101"/>
      <c r="F65" s="297" t="s">
        <v>183</v>
      </c>
      <c r="G65" s="298"/>
      <c r="H65" s="298"/>
      <c r="I65" s="298"/>
      <c r="J65" s="298"/>
      <c r="K65" s="298"/>
      <c r="L65" s="298"/>
      <c r="M65" s="298"/>
      <c r="N65" s="298"/>
      <c r="O65" s="299"/>
      <c r="P65" s="248"/>
      <c r="Q65" s="248"/>
      <c r="R65" s="248"/>
      <c r="S65" s="43"/>
      <c r="T65" s="214"/>
    </row>
    <row r="66" spans="1:20" s="105" customFormat="1" ht="15" customHeight="1">
      <c r="A66" s="100"/>
      <c r="B66" s="101"/>
      <c r="C66" s="101"/>
      <c r="D66" s="102"/>
      <c r="E66" s="101"/>
      <c r="F66" s="239"/>
      <c r="G66" s="240"/>
      <c r="H66" s="240"/>
      <c r="I66" s="103">
        <v>45</v>
      </c>
      <c r="J66" s="103" t="s">
        <v>26</v>
      </c>
      <c r="K66" s="103" t="s">
        <v>27</v>
      </c>
      <c r="L66" s="103">
        <v>1</v>
      </c>
      <c r="M66" s="103" t="s">
        <v>29</v>
      </c>
      <c r="N66" s="103"/>
      <c r="O66" s="104"/>
      <c r="P66" s="264">
        <f>SUM(I66*L66)</f>
        <v>45</v>
      </c>
      <c r="Q66" s="49" t="s">
        <v>68</v>
      </c>
      <c r="R66" s="50">
        <v>50000</v>
      </c>
      <c r="S66" s="289">
        <f>R66*P66</f>
        <v>2250000</v>
      </c>
      <c r="T66" s="290"/>
    </row>
    <row r="67" spans="1:20" s="105" customFormat="1" ht="29.25" customHeight="1">
      <c r="A67" s="100"/>
      <c r="B67" s="101"/>
      <c r="C67" s="101"/>
      <c r="D67" s="102"/>
      <c r="E67" s="101"/>
      <c r="F67" s="297" t="s">
        <v>187</v>
      </c>
      <c r="G67" s="298"/>
      <c r="H67" s="298"/>
      <c r="I67" s="298"/>
      <c r="J67" s="298"/>
      <c r="K67" s="298"/>
      <c r="L67" s="298"/>
      <c r="M67" s="298"/>
      <c r="N67" s="298"/>
      <c r="O67" s="299"/>
      <c r="P67" s="264"/>
      <c r="Q67" s="263"/>
      <c r="R67" s="50"/>
      <c r="S67" s="255"/>
      <c r="T67" s="256"/>
    </row>
    <row r="68" spans="1:20" s="105" customFormat="1" ht="15" customHeight="1">
      <c r="A68" s="100"/>
      <c r="B68" s="101"/>
      <c r="C68" s="101"/>
      <c r="D68" s="102"/>
      <c r="E68" s="101"/>
      <c r="F68" s="394" t="s">
        <v>188</v>
      </c>
      <c r="G68" s="395"/>
      <c r="H68" s="395"/>
      <c r="I68" s="395"/>
      <c r="J68" s="395"/>
      <c r="K68" s="395"/>
      <c r="L68" s="395"/>
      <c r="M68" s="395"/>
      <c r="N68" s="395"/>
      <c r="O68" s="396"/>
      <c r="P68" s="264"/>
      <c r="Q68" s="263"/>
      <c r="R68" s="50"/>
      <c r="S68" s="255"/>
      <c r="T68" s="256"/>
    </row>
    <row r="69" spans="1:20" s="105" customFormat="1" ht="15" customHeight="1">
      <c r="A69" s="100"/>
      <c r="B69" s="101"/>
      <c r="C69" s="101"/>
      <c r="D69" s="102"/>
      <c r="E69" s="101"/>
      <c r="F69" s="257"/>
      <c r="G69" s="258"/>
      <c r="H69" s="258"/>
      <c r="I69" s="103">
        <v>2</v>
      </c>
      <c r="J69" s="103" t="s">
        <v>26</v>
      </c>
      <c r="K69" s="103" t="s">
        <v>27</v>
      </c>
      <c r="L69" s="103">
        <v>9</v>
      </c>
      <c r="M69" s="103" t="s">
        <v>29</v>
      </c>
      <c r="N69" s="103"/>
      <c r="O69" s="104"/>
      <c r="P69" s="264">
        <f>SUM(I69*L69)</f>
        <v>18</v>
      </c>
      <c r="Q69" s="263" t="s">
        <v>68</v>
      </c>
      <c r="R69" s="50">
        <v>50000</v>
      </c>
      <c r="S69" s="397">
        <f>SUM(P69*R69)</f>
        <v>900000</v>
      </c>
      <c r="T69" s="398"/>
    </row>
    <row r="70" spans="1:20" s="18" customFormat="1" ht="12.75">
      <c r="A70" s="62">
        <v>5</v>
      </c>
      <c r="B70" s="19">
        <v>2</v>
      </c>
      <c r="C70" s="19">
        <v>2</v>
      </c>
      <c r="D70" s="91" t="s">
        <v>35</v>
      </c>
      <c r="E70" s="19"/>
      <c r="F70" s="51" t="s">
        <v>49</v>
      </c>
      <c r="G70" s="52"/>
      <c r="H70" s="52"/>
      <c r="I70" s="52"/>
      <c r="J70" s="52"/>
      <c r="K70" s="52"/>
      <c r="L70" s="52"/>
      <c r="M70" s="52"/>
      <c r="N70" s="52"/>
      <c r="O70" s="52"/>
      <c r="P70" s="247" t="s">
        <v>69</v>
      </c>
      <c r="Q70" s="44"/>
      <c r="R70" s="97"/>
      <c r="S70" s="291">
        <f>SUM(S71:T73)</f>
        <v>381000</v>
      </c>
      <c r="T70" s="292"/>
    </row>
    <row r="71" spans="1:20" s="18" customFormat="1" ht="12.75">
      <c r="A71" s="62">
        <v>5</v>
      </c>
      <c r="B71" s="19">
        <v>2</v>
      </c>
      <c r="C71" s="19">
        <v>2</v>
      </c>
      <c r="D71" s="91" t="s">
        <v>35</v>
      </c>
      <c r="E71" s="106" t="s">
        <v>24</v>
      </c>
      <c r="F71" s="53" t="s">
        <v>189</v>
      </c>
      <c r="G71" s="259"/>
      <c r="H71" s="259"/>
      <c r="I71" s="260"/>
      <c r="J71" s="260"/>
      <c r="K71" s="260"/>
      <c r="L71" s="260"/>
      <c r="M71" s="260"/>
      <c r="N71" s="260"/>
      <c r="O71" s="259"/>
      <c r="P71" s="265">
        <v>3</v>
      </c>
      <c r="Q71" s="113" t="s">
        <v>190</v>
      </c>
      <c r="R71" s="56">
        <v>24000</v>
      </c>
      <c r="S71" s="285">
        <f>SUM(P71*R71)</f>
        <v>72000</v>
      </c>
      <c r="T71" s="286"/>
    </row>
    <row r="72" spans="1:20" s="18" customFormat="1" ht="12.75">
      <c r="A72" s="62">
        <v>5</v>
      </c>
      <c r="B72" s="19">
        <v>2</v>
      </c>
      <c r="C72" s="19">
        <v>2</v>
      </c>
      <c r="D72" s="91" t="s">
        <v>35</v>
      </c>
      <c r="E72" s="106" t="s">
        <v>28</v>
      </c>
      <c r="F72" s="53" t="s">
        <v>50</v>
      </c>
      <c r="G72" s="27"/>
      <c r="H72" s="27"/>
      <c r="I72" s="35"/>
      <c r="J72" s="35"/>
      <c r="K72" s="35"/>
      <c r="L72" s="35"/>
      <c r="M72" s="35"/>
      <c r="N72" s="35"/>
      <c r="O72" s="27"/>
      <c r="P72" s="54"/>
      <c r="Q72" s="44"/>
      <c r="R72" s="97"/>
      <c r="S72" s="283"/>
      <c r="T72" s="284"/>
    </row>
    <row r="73" spans="1:20" s="18" customFormat="1" ht="12.75">
      <c r="A73" s="62"/>
      <c r="B73" s="19"/>
      <c r="C73" s="19"/>
      <c r="D73" s="91"/>
      <c r="E73" s="19"/>
      <c r="F73" s="53" t="s">
        <v>109</v>
      </c>
      <c r="G73" s="27"/>
      <c r="H73" s="27"/>
      <c r="I73" s="35"/>
      <c r="J73" s="35"/>
      <c r="K73" s="35"/>
      <c r="L73" s="35"/>
      <c r="M73" s="35"/>
      <c r="N73" s="35"/>
      <c r="O73" s="27"/>
      <c r="P73" s="266">
        <v>1236</v>
      </c>
      <c r="Q73" s="55" t="s">
        <v>34</v>
      </c>
      <c r="R73" s="56">
        <v>250</v>
      </c>
      <c r="S73" s="377">
        <f>R73*P73</f>
        <v>309000</v>
      </c>
      <c r="T73" s="378"/>
    </row>
    <row r="74" spans="1:20" s="18" customFormat="1" ht="12.75">
      <c r="A74" s="62"/>
      <c r="B74" s="19"/>
      <c r="C74" s="19"/>
      <c r="D74" s="91"/>
      <c r="E74" s="19"/>
      <c r="F74" s="53"/>
      <c r="G74" s="259"/>
      <c r="H74" s="259"/>
      <c r="I74" s="260"/>
      <c r="J74" s="260"/>
      <c r="K74" s="260"/>
      <c r="L74" s="260"/>
      <c r="M74" s="260"/>
      <c r="N74" s="260"/>
      <c r="O74" s="259"/>
      <c r="P74" s="113"/>
      <c r="Q74" s="113"/>
      <c r="R74" s="56"/>
      <c r="S74" s="253"/>
      <c r="T74" s="254"/>
    </row>
    <row r="75" spans="1:20" s="18" customFormat="1" ht="12.75">
      <c r="A75" s="62">
        <v>5</v>
      </c>
      <c r="B75" s="19">
        <v>2</v>
      </c>
      <c r="C75" s="19">
        <v>2</v>
      </c>
      <c r="D75" s="91">
        <v>11</v>
      </c>
      <c r="E75" s="19"/>
      <c r="F75" s="58" t="s">
        <v>147</v>
      </c>
      <c r="G75" s="147"/>
      <c r="H75" s="147"/>
      <c r="I75" s="144"/>
      <c r="J75" s="144"/>
      <c r="K75" s="144"/>
      <c r="L75" s="144"/>
      <c r="M75" s="144"/>
      <c r="N75" s="144"/>
      <c r="O75" s="147"/>
      <c r="P75" s="113"/>
      <c r="Q75" s="113"/>
      <c r="R75" s="56"/>
      <c r="S75" s="372">
        <f>SUM(S76+S79)</f>
        <v>2465000</v>
      </c>
      <c r="T75" s="373"/>
    </row>
    <row r="76" spans="1:20" s="18" customFormat="1" ht="12.75">
      <c r="A76" s="62">
        <v>5</v>
      </c>
      <c r="B76" s="19">
        <v>2</v>
      </c>
      <c r="C76" s="19">
        <v>2</v>
      </c>
      <c r="D76" s="91">
        <v>11</v>
      </c>
      <c r="E76" s="19">
        <v>2</v>
      </c>
      <c r="F76" s="53" t="s">
        <v>184</v>
      </c>
      <c r="G76" s="249"/>
      <c r="H76" s="249"/>
      <c r="I76" s="250"/>
      <c r="J76" s="250"/>
      <c r="K76" s="250"/>
      <c r="L76" s="250"/>
      <c r="M76" s="250"/>
      <c r="N76" s="250"/>
      <c r="O76" s="249"/>
      <c r="P76" s="113"/>
      <c r="Q76" s="113"/>
      <c r="R76" s="56"/>
      <c r="S76" s="285">
        <f>SUM(S77:T78)</f>
        <v>1160000</v>
      </c>
      <c r="T76" s="286"/>
    </row>
    <row r="77" spans="1:20" s="18" customFormat="1" ht="13.5" customHeight="1">
      <c r="A77" s="62"/>
      <c r="B77" s="19"/>
      <c r="C77" s="19"/>
      <c r="D77" s="91"/>
      <c r="E77" s="19"/>
      <c r="F77" s="209" t="s">
        <v>148</v>
      </c>
      <c r="G77" s="249"/>
      <c r="H77" s="249"/>
      <c r="I77" s="250">
        <v>40</v>
      </c>
      <c r="J77" s="250" t="s">
        <v>26</v>
      </c>
      <c r="K77" s="250" t="s">
        <v>27</v>
      </c>
      <c r="L77" s="250">
        <v>1</v>
      </c>
      <c r="M77" s="103" t="s">
        <v>29</v>
      </c>
      <c r="N77" s="250"/>
      <c r="O77" s="249"/>
      <c r="P77" s="54">
        <f>SUM(I77*L77)</f>
        <v>40</v>
      </c>
      <c r="Q77" s="44" t="s">
        <v>145</v>
      </c>
      <c r="R77" s="97">
        <v>9000</v>
      </c>
      <c r="S77" s="283">
        <f>SUM(P77*R77)</f>
        <v>360000</v>
      </c>
      <c r="T77" s="284"/>
    </row>
    <row r="78" spans="1:20" s="18" customFormat="1" ht="14.25" customHeight="1">
      <c r="A78" s="62"/>
      <c r="B78" s="19"/>
      <c r="C78" s="19"/>
      <c r="D78" s="91"/>
      <c r="E78" s="19"/>
      <c r="F78" s="209" t="s">
        <v>149</v>
      </c>
      <c r="G78" s="261"/>
      <c r="H78" s="261"/>
      <c r="I78" s="262">
        <v>40</v>
      </c>
      <c r="J78" s="262" t="s">
        <v>26</v>
      </c>
      <c r="K78" s="262" t="s">
        <v>27</v>
      </c>
      <c r="L78" s="262">
        <v>1</v>
      </c>
      <c r="M78" s="103" t="s">
        <v>29</v>
      </c>
      <c r="N78" s="262"/>
      <c r="O78" s="261"/>
      <c r="P78" s="247">
        <f>SUM(I78*L78)</f>
        <v>40</v>
      </c>
      <c r="Q78" s="44" t="s">
        <v>95</v>
      </c>
      <c r="R78" s="97">
        <v>20000</v>
      </c>
      <c r="S78" s="283">
        <f>SUM(P78*R78)</f>
        <v>800000</v>
      </c>
      <c r="T78" s="284"/>
    </row>
    <row r="79" spans="1:20" s="18" customFormat="1" ht="12.75">
      <c r="A79" s="62"/>
      <c r="B79" s="19"/>
      <c r="C79" s="19"/>
      <c r="D79" s="91"/>
      <c r="E79" s="19"/>
      <c r="F79" s="53" t="s">
        <v>185</v>
      </c>
      <c r="G79" s="261"/>
      <c r="H79" s="261"/>
      <c r="I79" s="262"/>
      <c r="J79" s="262"/>
      <c r="K79" s="262"/>
      <c r="L79" s="262"/>
      <c r="M79" s="262"/>
      <c r="N79" s="262"/>
      <c r="O79" s="261"/>
      <c r="P79" s="113"/>
      <c r="Q79" s="113"/>
      <c r="R79" s="56"/>
      <c r="S79" s="285">
        <f>SUM(S80:T81)</f>
        <v>1305000</v>
      </c>
      <c r="T79" s="286"/>
    </row>
    <row r="80" spans="1:20" s="18" customFormat="1" ht="13.5" customHeight="1">
      <c r="A80" s="62"/>
      <c r="B80" s="19"/>
      <c r="C80" s="19"/>
      <c r="D80" s="91"/>
      <c r="E80" s="19"/>
      <c r="F80" s="209" t="s">
        <v>148</v>
      </c>
      <c r="G80" s="261"/>
      <c r="H80" s="261"/>
      <c r="I80" s="262">
        <v>45</v>
      </c>
      <c r="J80" s="262" t="s">
        <v>26</v>
      </c>
      <c r="K80" s="262" t="s">
        <v>27</v>
      </c>
      <c r="L80" s="262">
        <v>1</v>
      </c>
      <c r="M80" s="103" t="s">
        <v>29</v>
      </c>
      <c r="N80" s="262"/>
      <c r="O80" s="261"/>
      <c r="P80" s="54">
        <f>SUM(I80*L80)</f>
        <v>45</v>
      </c>
      <c r="Q80" s="44" t="s">
        <v>145</v>
      </c>
      <c r="R80" s="97">
        <v>9000</v>
      </c>
      <c r="S80" s="283">
        <f>SUM(P80*R80)</f>
        <v>405000</v>
      </c>
      <c r="T80" s="284"/>
    </row>
    <row r="81" spans="1:20" s="18" customFormat="1" ht="14.25" customHeight="1">
      <c r="A81" s="107"/>
      <c r="B81" s="30"/>
      <c r="C81" s="30"/>
      <c r="D81" s="108"/>
      <c r="E81" s="30"/>
      <c r="F81" s="210" t="s">
        <v>149</v>
      </c>
      <c r="G81" s="109"/>
      <c r="H81" s="109"/>
      <c r="I81" s="37">
        <v>45</v>
      </c>
      <c r="J81" s="143" t="s">
        <v>26</v>
      </c>
      <c r="K81" s="143" t="s">
        <v>27</v>
      </c>
      <c r="L81" s="37">
        <v>1</v>
      </c>
      <c r="M81" s="142" t="s">
        <v>29</v>
      </c>
      <c r="N81" s="37"/>
      <c r="O81" s="109"/>
      <c r="P81" s="59">
        <f>SUM(I81*L81)</f>
        <v>45</v>
      </c>
      <c r="Q81" s="57" t="s">
        <v>95</v>
      </c>
      <c r="R81" s="110">
        <v>20000</v>
      </c>
      <c r="S81" s="386">
        <f>SUM(P81*R81)</f>
        <v>900000</v>
      </c>
      <c r="T81" s="387"/>
    </row>
    <row r="82" spans="1:22" s="18" customFormat="1" ht="12.75">
      <c r="A82" s="388" t="s">
        <v>37</v>
      </c>
      <c r="B82" s="389"/>
      <c r="C82" s="389"/>
      <c r="D82" s="389"/>
      <c r="E82" s="389"/>
      <c r="F82" s="389"/>
      <c r="G82" s="389"/>
      <c r="H82" s="389"/>
      <c r="I82" s="389"/>
      <c r="J82" s="389"/>
      <c r="K82" s="389"/>
      <c r="L82" s="389"/>
      <c r="M82" s="389"/>
      <c r="N82" s="389"/>
      <c r="O82" s="389"/>
      <c r="P82" s="389"/>
      <c r="Q82" s="389"/>
      <c r="R82" s="389"/>
      <c r="S82" s="390">
        <f>SUM(S31+S47)</f>
        <v>20000000</v>
      </c>
      <c r="T82" s="391"/>
      <c r="V82" s="112">
        <f>25000000-S82</f>
        <v>5000000</v>
      </c>
    </row>
    <row r="83" spans="1:20" s="18" customFormat="1" ht="16.5" customHeight="1">
      <c r="A83" s="149"/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99"/>
      <c r="P83" s="150"/>
      <c r="Q83" s="180"/>
      <c r="R83" s="180"/>
      <c r="S83" s="25"/>
      <c r="T83" s="196"/>
    </row>
    <row r="84" spans="1:20" s="18" customFormat="1" ht="16.5" customHeight="1">
      <c r="A84" s="181"/>
      <c r="B84" s="10" t="s">
        <v>79</v>
      </c>
      <c r="C84" s="10"/>
      <c r="D84" s="10"/>
      <c r="E84" s="10"/>
      <c r="F84" s="10"/>
      <c r="G84" s="10"/>
      <c r="H84" s="10"/>
      <c r="I84" s="157"/>
      <c r="J84" s="157"/>
      <c r="K84" s="157"/>
      <c r="L84" s="157"/>
      <c r="M84" s="157"/>
      <c r="N84" s="19"/>
      <c r="O84" s="200"/>
      <c r="P84" s="379" t="s">
        <v>38</v>
      </c>
      <c r="Q84" s="379"/>
      <c r="R84" s="379"/>
      <c r="S84" s="379"/>
      <c r="T84" s="380"/>
    </row>
    <row r="85" spans="1:20" s="18" customFormat="1" ht="16.5" customHeight="1">
      <c r="A85" s="181"/>
      <c r="B85" s="10" t="s">
        <v>80</v>
      </c>
      <c r="C85" s="10"/>
      <c r="D85" s="10"/>
      <c r="E85" s="10"/>
      <c r="F85" s="10"/>
      <c r="G85" s="10" t="s">
        <v>4</v>
      </c>
      <c r="H85" s="182"/>
      <c r="I85" s="157"/>
      <c r="J85" s="157"/>
      <c r="K85" s="157"/>
      <c r="L85" s="157"/>
      <c r="M85" s="157"/>
      <c r="N85" s="159"/>
      <c r="O85" s="201"/>
      <c r="P85" s="160"/>
      <c r="Q85" s="157"/>
      <c r="R85" s="157"/>
      <c r="S85" s="19"/>
      <c r="T85" s="32"/>
    </row>
    <row r="86" spans="1:20" s="18" customFormat="1" ht="16.5" customHeight="1">
      <c r="A86" s="181"/>
      <c r="B86" s="10" t="s">
        <v>81</v>
      </c>
      <c r="C86" s="10"/>
      <c r="D86" s="10"/>
      <c r="E86" s="10"/>
      <c r="F86" s="10"/>
      <c r="G86" s="10" t="s">
        <v>4</v>
      </c>
      <c r="H86" s="183">
        <f>S82</f>
        <v>20000000</v>
      </c>
      <c r="I86" s="157"/>
      <c r="J86" s="157"/>
      <c r="K86" s="157"/>
      <c r="L86" s="157"/>
      <c r="M86" s="157"/>
      <c r="N86" s="184"/>
      <c r="O86" s="202"/>
      <c r="P86" s="160"/>
      <c r="Q86" s="157"/>
      <c r="R86" s="157"/>
      <c r="S86" s="19"/>
      <c r="T86" s="32"/>
    </row>
    <row r="87" spans="1:20" s="18" customFormat="1" ht="16.5" customHeight="1">
      <c r="A87" s="181"/>
      <c r="B87" s="163" t="s">
        <v>82</v>
      </c>
      <c r="C87" s="10"/>
      <c r="D87" s="10"/>
      <c r="E87" s="10"/>
      <c r="F87" s="10"/>
      <c r="G87" s="10" t="s">
        <v>4</v>
      </c>
      <c r="H87" s="183"/>
      <c r="I87" s="157"/>
      <c r="J87" s="157"/>
      <c r="K87" s="157"/>
      <c r="L87" s="157"/>
      <c r="M87" s="157"/>
      <c r="N87" s="185"/>
      <c r="O87" s="203"/>
      <c r="P87" s="160"/>
      <c r="Q87" s="157"/>
      <c r="R87" s="157"/>
      <c r="S87" s="19"/>
      <c r="T87" s="32"/>
    </row>
    <row r="88" spans="1:20" s="18" customFormat="1" ht="16.5" customHeight="1">
      <c r="A88" s="181"/>
      <c r="B88" s="163" t="s">
        <v>83</v>
      </c>
      <c r="C88" s="10"/>
      <c r="D88" s="10"/>
      <c r="E88" s="10"/>
      <c r="F88" s="10"/>
      <c r="G88" s="163" t="s">
        <v>4</v>
      </c>
      <c r="H88" s="186"/>
      <c r="I88" s="157"/>
      <c r="J88" s="157"/>
      <c r="K88" s="157"/>
      <c r="L88" s="157"/>
      <c r="M88" s="157"/>
      <c r="N88" s="19"/>
      <c r="O88" s="204"/>
      <c r="P88" s="375" t="s">
        <v>84</v>
      </c>
      <c r="Q88" s="375"/>
      <c r="R88" s="375"/>
      <c r="S88" s="375"/>
      <c r="T88" s="376"/>
    </row>
    <row r="89" spans="1:20" s="18" customFormat="1" ht="16.5" customHeight="1">
      <c r="A89" s="181"/>
      <c r="B89" s="163"/>
      <c r="C89" s="10"/>
      <c r="D89" s="10"/>
      <c r="E89" s="10"/>
      <c r="F89" s="10"/>
      <c r="G89" s="163"/>
      <c r="H89" s="182">
        <f>SUM(H87:H88)</f>
        <v>0</v>
      </c>
      <c r="I89" s="157"/>
      <c r="J89" s="157"/>
      <c r="K89" s="157"/>
      <c r="L89" s="157"/>
      <c r="M89" s="157"/>
      <c r="N89" s="19"/>
      <c r="O89" s="205"/>
      <c r="P89" s="367" t="s">
        <v>137</v>
      </c>
      <c r="Q89" s="367"/>
      <c r="R89" s="367"/>
      <c r="S89" s="367"/>
      <c r="T89" s="368"/>
    </row>
    <row r="90" spans="1:20" s="18" customFormat="1" ht="16.5" customHeight="1">
      <c r="A90" s="181"/>
      <c r="B90" s="10"/>
      <c r="C90" s="10"/>
      <c r="D90" s="10"/>
      <c r="E90" s="10"/>
      <c r="F90" s="10"/>
      <c r="G90" s="10"/>
      <c r="H90" s="182"/>
      <c r="I90" s="157"/>
      <c r="J90" s="157"/>
      <c r="K90" s="157"/>
      <c r="L90" s="157"/>
      <c r="M90" s="157"/>
      <c r="N90" s="30"/>
      <c r="O90" s="206"/>
      <c r="P90" s="381" t="s">
        <v>85</v>
      </c>
      <c r="Q90" s="381"/>
      <c r="R90" s="381"/>
      <c r="S90" s="381"/>
      <c r="T90" s="382"/>
    </row>
    <row r="91" spans="1:20" s="18" customFormat="1" ht="16.5" customHeight="1">
      <c r="A91" s="23" t="s">
        <v>138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33"/>
      <c r="T91" s="34"/>
    </row>
    <row r="92" spans="1:20" s="18" customFormat="1" ht="12.75">
      <c r="A92" s="187"/>
      <c r="B92" s="8"/>
      <c r="C92" s="8"/>
      <c r="D92" s="8"/>
      <c r="E92" s="8"/>
      <c r="F92" s="8"/>
      <c r="G92" s="8"/>
      <c r="H92" s="7"/>
      <c r="I92" s="8"/>
      <c r="J92" s="8"/>
      <c r="K92" s="8"/>
      <c r="L92" s="9"/>
      <c r="M92" s="8"/>
      <c r="O92" s="207"/>
      <c r="P92" s="383" t="s">
        <v>139</v>
      </c>
      <c r="Q92" s="384"/>
      <c r="R92" s="384"/>
      <c r="S92" s="384"/>
      <c r="T92" s="385"/>
    </row>
    <row r="93" spans="1:20" s="18" customFormat="1" ht="12.75">
      <c r="A93" s="188"/>
      <c r="B93" s="1"/>
      <c r="C93" s="1"/>
      <c r="D93" s="11"/>
      <c r="E93" s="1"/>
      <c r="F93" s="1"/>
      <c r="G93" s="1"/>
      <c r="H93" s="1"/>
      <c r="I93" s="1"/>
      <c r="J93" s="1"/>
      <c r="K93" s="1"/>
      <c r="L93" s="1"/>
      <c r="M93" s="1"/>
      <c r="O93" s="13"/>
      <c r="P93" s="366" t="s">
        <v>86</v>
      </c>
      <c r="Q93" s="367"/>
      <c r="R93" s="367"/>
      <c r="S93" s="367"/>
      <c r="T93" s="368"/>
    </row>
    <row r="94" spans="1:20" s="18" customFormat="1" ht="12.75">
      <c r="A94" s="188" t="s">
        <v>87</v>
      </c>
      <c r="B94" s="1"/>
      <c r="C94" s="1" t="s">
        <v>4</v>
      </c>
      <c r="D94" s="10"/>
      <c r="E94" s="189" t="s">
        <v>204</v>
      </c>
      <c r="F94" s="10"/>
      <c r="G94" s="190"/>
      <c r="H94" s="191"/>
      <c r="I94" s="11" t="s">
        <v>140</v>
      </c>
      <c r="J94" s="11"/>
      <c r="K94" s="10"/>
      <c r="L94" s="10"/>
      <c r="M94" s="10"/>
      <c r="O94" s="13"/>
      <c r="P94" s="366" t="s">
        <v>88</v>
      </c>
      <c r="Q94" s="367"/>
      <c r="R94" s="367"/>
      <c r="S94" s="367"/>
      <c r="T94" s="368"/>
    </row>
    <row r="95" spans="1:20" s="18" customFormat="1" ht="12.75">
      <c r="A95" s="188"/>
      <c r="B95" s="1"/>
      <c r="C95" s="1"/>
      <c r="D95" s="1"/>
      <c r="E95" s="1"/>
      <c r="F95" s="191"/>
      <c r="G95" s="191"/>
      <c r="H95" s="191"/>
      <c r="I95" s="1"/>
      <c r="J95" s="1"/>
      <c r="K95" s="10"/>
      <c r="L95" s="10"/>
      <c r="M95" s="10"/>
      <c r="O95" s="13"/>
      <c r="P95" s="366" t="s">
        <v>89</v>
      </c>
      <c r="Q95" s="367"/>
      <c r="R95" s="367"/>
      <c r="S95" s="367"/>
      <c r="T95" s="368"/>
    </row>
    <row r="96" spans="1:20" s="18" customFormat="1" ht="12.75">
      <c r="A96" s="188" t="s">
        <v>90</v>
      </c>
      <c r="B96" s="1"/>
      <c r="C96" s="1" t="s">
        <v>4</v>
      </c>
      <c r="D96" s="10"/>
      <c r="E96" s="189" t="s">
        <v>196</v>
      </c>
      <c r="F96" s="10"/>
      <c r="G96" s="190"/>
      <c r="H96" s="190"/>
      <c r="I96" s="11" t="s">
        <v>141</v>
      </c>
      <c r="J96" s="11"/>
      <c r="K96" s="10"/>
      <c r="L96" s="10"/>
      <c r="M96" s="10"/>
      <c r="N96" s="1"/>
      <c r="O96" s="1"/>
      <c r="P96" s="12"/>
      <c r="Q96" s="10"/>
      <c r="R96" s="10"/>
      <c r="S96" s="19"/>
      <c r="T96" s="32"/>
    </row>
    <row r="97" spans="1:20" s="18" customFormat="1" ht="12.75">
      <c r="A97" s="188"/>
      <c r="B97" s="1"/>
      <c r="C97" s="1"/>
      <c r="D97" s="1"/>
      <c r="E97" s="1"/>
      <c r="F97" s="189"/>
      <c r="G97" s="190"/>
      <c r="H97" s="190"/>
      <c r="I97" s="10"/>
      <c r="J97" s="10"/>
      <c r="K97" s="10"/>
      <c r="L97" s="10"/>
      <c r="M97" s="10"/>
      <c r="N97" s="1"/>
      <c r="O97" s="1"/>
      <c r="P97" s="12"/>
      <c r="Q97" s="10"/>
      <c r="R97" s="10"/>
      <c r="S97" s="19"/>
      <c r="T97" s="32"/>
    </row>
    <row r="98" spans="1:20" s="18" customFormat="1" ht="12.75">
      <c r="A98" s="188" t="s">
        <v>91</v>
      </c>
      <c r="B98" s="1"/>
      <c r="C98" s="1" t="s">
        <v>4</v>
      </c>
      <c r="D98" s="10"/>
      <c r="E98" s="189" t="s">
        <v>205</v>
      </c>
      <c r="F98" s="10"/>
      <c r="G98" s="191"/>
      <c r="H98" s="191"/>
      <c r="I98" s="11" t="s">
        <v>142</v>
      </c>
      <c r="J98" s="11"/>
      <c r="K98" s="10"/>
      <c r="L98" s="10"/>
      <c r="M98" s="10"/>
      <c r="N98" s="1"/>
      <c r="O98" s="1"/>
      <c r="P98" s="12"/>
      <c r="Q98" s="10"/>
      <c r="R98" s="10"/>
      <c r="S98" s="19"/>
      <c r="T98" s="32"/>
    </row>
    <row r="99" spans="1:20" s="18" customFormat="1" ht="12.75">
      <c r="A99" s="192"/>
      <c r="B99" s="1"/>
      <c r="C99" s="1"/>
      <c r="D99" s="13"/>
      <c r="E99" s="10"/>
      <c r="F99" s="10"/>
      <c r="G99" s="10"/>
      <c r="H99" s="10"/>
      <c r="I99" s="10"/>
      <c r="J99" s="10"/>
      <c r="K99" s="10"/>
      <c r="L99" s="10"/>
      <c r="M99" s="10"/>
      <c r="O99" s="198"/>
      <c r="P99" s="374" t="s">
        <v>92</v>
      </c>
      <c r="Q99" s="375"/>
      <c r="R99" s="375"/>
      <c r="S99" s="375"/>
      <c r="T99" s="376"/>
    </row>
    <row r="100" spans="1:20" s="18" customFormat="1" ht="12.75">
      <c r="A100" s="192"/>
      <c r="B100" s="1"/>
      <c r="C100" s="1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O100" s="13"/>
      <c r="P100" s="366" t="s">
        <v>96</v>
      </c>
      <c r="Q100" s="367"/>
      <c r="R100" s="367"/>
      <c r="S100" s="367"/>
      <c r="T100" s="368"/>
    </row>
    <row r="101" spans="1:20" s="18" customFormat="1" ht="15.75" customHeight="1" thickBot="1">
      <c r="A101" s="193"/>
      <c r="B101" s="194"/>
      <c r="C101" s="194"/>
      <c r="D101" s="194"/>
      <c r="E101" s="195"/>
      <c r="F101" s="195"/>
      <c r="G101" s="195"/>
      <c r="H101" s="195"/>
      <c r="I101" s="195"/>
      <c r="J101" s="195"/>
      <c r="K101" s="195"/>
      <c r="L101" s="195"/>
      <c r="M101" s="195"/>
      <c r="N101" s="29"/>
      <c r="O101" s="208"/>
      <c r="P101" s="369" t="s">
        <v>93</v>
      </c>
      <c r="Q101" s="370"/>
      <c r="R101" s="370"/>
      <c r="S101" s="370"/>
      <c r="T101" s="371"/>
    </row>
    <row r="102" spans="1:20" s="18" customFormat="1" ht="12.75">
      <c r="A102" s="35"/>
      <c r="B102" s="35"/>
      <c r="C102" s="35"/>
      <c r="D102" s="35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35"/>
      <c r="Q102" s="19"/>
      <c r="R102" s="63"/>
      <c r="S102" s="19"/>
      <c r="T102" s="28"/>
    </row>
    <row r="103" spans="16:20" s="18" customFormat="1" ht="12.75">
      <c r="P103" s="114"/>
      <c r="R103" s="115"/>
      <c r="T103" s="116"/>
    </row>
    <row r="104" spans="16:20" s="18" customFormat="1" ht="12.75">
      <c r="P104" s="114"/>
      <c r="R104" s="115"/>
      <c r="T104" s="116"/>
    </row>
    <row r="105" spans="16:20" s="18" customFormat="1" ht="12.75">
      <c r="P105" s="114"/>
      <c r="R105" s="115"/>
      <c r="T105" s="116"/>
    </row>
  </sheetData>
  <sheetProtection/>
  <mergeCells count="97">
    <mergeCell ref="G45:O45"/>
    <mergeCell ref="F67:O67"/>
    <mergeCell ref="F68:O68"/>
    <mergeCell ref="S69:T69"/>
    <mergeCell ref="S71:T71"/>
    <mergeCell ref="P61:Q61"/>
    <mergeCell ref="S61:T61"/>
    <mergeCell ref="P88:T88"/>
    <mergeCell ref="P89:T89"/>
    <mergeCell ref="P90:T90"/>
    <mergeCell ref="P92:T92"/>
    <mergeCell ref="S81:T81"/>
    <mergeCell ref="A82:R82"/>
    <mergeCell ref="S82:T82"/>
    <mergeCell ref="P94:T94"/>
    <mergeCell ref="P95:T95"/>
    <mergeCell ref="P99:T99"/>
    <mergeCell ref="S55:T55"/>
    <mergeCell ref="S58:T58"/>
    <mergeCell ref="S56:T56"/>
    <mergeCell ref="S57:T57"/>
    <mergeCell ref="S80:T80"/>
    <mergeCell ref="S73:T73"/>
    <mergeCell ref="P84:T84"/>
    <mergeCell ref="S1:T2"/>
    <mergeCell ref="A3:R3"/>
    <mergeCell ref="A4:R4"/>
    <mergeCell ref="S3:T3"/>
    <mergeCell ref="P100:T100"/>
    <mergeCell ref="P101:T101"/>
    <mergeCell ref="S79:T79"/>
    <mergeCell ref="S75:T75"/>
    <mergeCell ref="I10:T10"/>
    <mergeCell ref="P93:T93"/>
    <mergeCell ref="A1:K1"/>
    <mergeCell ref="A2:K2"/>
    <mergeCell ref="M1:R1"/>
    <mergeCell ref="M2:R2"/>
    <mergeCell ref="S48:T48"/>
    <mergeCell ref="S51:T51"/>
    <mergeCell ref="A15:G15"/>
    <mergeCell ref="H15:R15"/>
    <mergeCell ref="S15:T15"/>
    <mergeCell ref="A16:G16"/>
    <mergeCell ref="H16:R16"/>
    <mergeCell ref="S16:T16"/>
    <mergeCell ref="A17:G17"/>
    <mergeCell ref="H17:R17"/>
    <mergeCell ref="S17:T17"/>
    <mergeCell ref="F27:O27"/>
    <mergeCell ref="S27:T27"/>
    <mergeCell ref="A18:G18"/>
    <mergeCell ref="H18:R18"/>
    <mergeCell ref="A19:G19"/>
    <mergeCell ref="H19:R19"/>
    <mergeCell ref="S19:T19"/>
    <mergeCell ref="A20:T20"/>
    <mergeCell ref="A22:T22"/>
    <mergeCell ref="A23:T23"/>
    <mergeCell ref="A25:E26"/>
    <mergeCell ref="F25:O26"/>
    <mergeCell ref="P25:R25"/>
    <mergeCell ref="S25:T26"/>
    <mergeCell ref="A27:E27"/>
    <mergeCell ref="S36:T36"/>
    <mergeCell ref="F34:O34"/>
    <mergeCell ref="S32:T32"/>
    <mergeCell ref="S34:T34"/>
    <mergeCell ref="S35:T35"/>
    <mergeCell ref="S40:T40"/>
    <mergeCell ref="S53:T53"/>
    <mergeCell ref="S50:T50"/>
    <mergeCell ref="S64:T64"/>
    <mergeCell ref="S46:T46"/>
    <mergeCell ref="S29:T29"/>
    <mergeCell ref="S30:T30"/>
    <mergeCell ref="S31:T31"/>
    <mergeCell ref="I11:T11"/>
    <mergeCell ref="S42:T42"/>
    <mergeCell ref="S44:T44"/>
    <mergeCell ref="S47:T47"/>
    <mergeCell ref="S49:T49"/>
    <mergeCell ref="F65:O65"/>
    <mergeCell ref="S37:T37"/>
    <mergeCell ref="S38:T38"/>
    <mergeCell ref="S63:T63"/>
    <mergeCell ref="S33:T33"/>
    <mergeCell ref="G38:O38"/>
    <mergeCell ref="S39:T39"/>
    <mergeCell ref="S76:T76"/>
    <mergeCell ref="S77:T77"/>
    <mergeCell ref="S78:T78"/>
    <mergeCell ref="S72:T72"/>
    <mergeCell ref="S52:T52"/>
    <mergeCell ref="S66:T66"/>
    <mergeCell ref="S54:T54"/>
    <mergeCell ref="S70:T70"/>
  </mergeCells>
  <printOptions horizontalCentered="1"/>
  <pageMargins left="0.2362204724409449" right="0.2362204724409449" top="0.984251968503937" bottom="0.984251968503937" header="0.31496062992125984" footer="0.31496062992125984"/>
  <pageSetup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3"/>
  <sheetViews>
    <sheetView zoomScalePageLayoutView="0" workbookViewId="0" topLeftCell="A58">
      <selection activeCell="P72" sqref="P72:T72"/>
    </sheetView>
  </sheetViews>
  <sheetFormatPr defaultColWidth="3.140625" defaultRowHeight="15"/>
  <cols>
    <col min="1" max="1" width="2.8515625" style="3" customWidth="1"/>
    <col min="2" max="3" width="2.57421875" style="3" customWidth="1"/>
    <col min="4" max="4" width="3.421875" style="3" customWidth="1"/>
    <col min="5" max="5" width="3.00390625" style="3" customWidth="1"/>
    <col min="6" max="6" width="7.8515625" style="3" customWidth="1"/>
    <col min="7" max="7" width="2.28125" style="3" customWidth="1"/>
    <col min="8" max="8" width="24.8515625" style="3" customWidth="1"/>
    <col min="9" max="9" width="3.7109375" style="3" customWidth="1"/>
    <col min="10" max="10" width="3.00390625" style="3" customWidth="1"/>
    <col min="11" max="11" width="2.57421875" style="3" customWidth="1"/>
    <col min="12" max="12" width="2.8515625" style="3" customWidth="1"/>
    <col min="13" max="13" width="3.140625" style="3" customWidth="1"/>
    <col min="14" max="14" width="2.8515625" style="3" customWidth="1"/>
    <col min="15" max="15" width="4.28125" style="3" customWidth="1"/>
    <col min="16" max="16" width="5.8515625" style="4" customWidth="1"/>
    <col min="17" max="17" width="4.8515625" style="3" customWidth="1"/>
    <col min="18" max="18" width="8.57421875" style="5" customWidth="1"/>
    <col min="19" max="19" width="8.57421875" style="3" customWidth="1"/>
    <col min="20" max="20" width="3.57421875" style="6" customWidth="1"/>
    <col min="21" max="21" width="3.140625" style="3" customWidth="1"/>
    <col min="22" max="22" width="0.2890625" style="3" customWidth="1"/>
    <col min="23" max="16384" width="3.140625" style="3" customWidth="1"/>
  </cols>
  <sheetData>
    <row r="1" spans="1:20" s="61" customFormat="1" ht="22.5" customHeight="1">
      <c r="A1" s="344" t="s">
        <v>77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151"/>
      <c r="M1" s="348" t="s">
        <v>76</v>
      </c>
      <c r="N1" s="349"/>
      <c r="O1" s="349"/>
      <c r="P1" s="349"/>
      <c r="Q1" s="349"/>
      <c r="R1" s="350"/>
      <c r="S1" s="357" t="s">
        <v>0</v>
      </c>
      <c r="T1" s="425"/>
    </row>
    <row r="2" spans="1:20" s="61" customFormat="1" ht="20.25" customHeight="1">
      <c r="A2" s="346" t="s">
        <v>1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152"/>
      <c r="M2" s="351" t="s">
        <v>194</v>
      </c>
      <c r="N2" s="347"/>
      <c r="O2" s="347"/>
      <c r="P2" s="347"/>
      <c r="Q2" s="347"/>
      <c r="R2" s="352"/>
      <c r="S2" s="426"/>
      <c r="T2" s="427"/>
    </row>
    <row r="3" spans="1:20" s="61" customFormat="1" ht="15.75" customHeight="1">
      <c r="A3" s="361" t="s">
        <v>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3"/>
      <c r="S3" s="359" t="s">
        <v>131</v>
      </c>
      <c r="T3" s="360"/>
    </row>
    <row r="4" spans="1:20" s="61" customFormat="1" ht="12.75" customHeight="1">
      <c r="A4" s="364" t="s">
        <v>127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428"/>
      <c r="T4" s="429"/>
    </row>
    <row r="5" spans="1:20" s="61" customFormat="1" ht="17.25" customHeight="1">
      <c r="A5" s="22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4"/>
      <c r="O5" s="153"/>
      <c r="P5" s="155"/>
      <c r="Q5" s="153"/>
      <c r="R5" s="156"/>
      <c r="S5" s="138"/>
      <c r="T5" s="174"/>
    </row>
    <row r="6" spans="1:20" s="61" customFormat="1" ht="17.25" customHeight="1">
      <c r="A6" s="224" t="s">
        <v>3</v>
      </c>
      <c r="B6" s="157"/>
      <c r="C6" s="157"/>
      <c r="D6" s="157"/>
      <c r="E6" s="157"/>
      <c r="F6" s="157"/>
      <c r="G6" s="157" t="s">
        <v>4</v>
      </c>
      <c r="H6" s="158" t="s">
        <v>175</v>
      </c>
      <c r="I6" s="157" t="s">
        <v>209</v>
      </c>
      <c r="J6" s="157"/>
      <c r="K6" s="157"/>
      <c r="L6" s="157"/>
      <c r="M6" s="157"/>
      <c r="N6" s="159"/>
      <c r="O6" s="157"/>
      <c r="P6" s="160"/>
      <c r="Q6" s="157"/>
      <c r="R6" s="161"/>
      <c r="S6" s="21"/>
      <c r="T6" s="174"/>
    </row>
    <row r="7" spans="1:20" s="61" customFormat="1" ht="17.25" customHeight="1">
      <c r="A7" s="224" t="s">
        <v>6</v>
      </c>
      <c r="B7" s="157"/>
      <c r="C7" s="157"/>
      <c r="D7" s="157"/>
      <c r="E7" s="157"/>
      <c r="F7" s="157"/>
      <c r="G7" s="157" t="s">
        <v>4</v>
      </c>
      <c r="H7" s="162" t="s">
        <v>176</v>
      </c>
      <c r="I7" s="163" t="s">
        <v>5</v>
      </c>
      <c r="J7" s="157"/>
      <c r="K7" s="157"/>
      <c r="L7" s="157"/>
      <c r="M7" s="157"/>
      <c r="N7" s="159"/>
      <c r="O7" s="157"/>
      <c r="P7" s="160"/>
      <c r="Q7" s="157"/>
      <c r="R7" s="161"/>
      <c r="S7" s="21"/>
      <c r="T7" s="175"/>
    </row>
    <row r="8" spans="1:20" s="61" customFormat="1" ht="17.25" customHeight="1">
      <c r="A8" s="224" t="s">
        <v>132</v>
      </c>
      <c r="B8" s="157"/>
      <c r="C8" s="157"/>
      <c r="D8" s="157"/>
      <c r="E8" s="157"/>
      <c r="F8" s="157"/>
      <c r="G8" s="157" t="s">
        <v>4</v>
      </c>
      <c r="H8" s="162" t="s">
        <v>167</v>
      </c>
      <c r="I8" s="163" t="s">
        <v>5</v>
      </c>
      <c r="J8" s="157"/>
      <c r="K8" s="157"/>
      <c r="L8" s="157"/>
      <c r="M8" s="157"/>
      <c r="N8" s="159"/>
      <c r="O8" s="157"/>
      <c r="P8" s="160"/>
      <c r="Q8" s="157"/>
      <c r="R8" s="161"/>
      <c r="S8" s="21"/>
      <c r="T8" s="175"/>
    </row>
    <row r="9" spans="1:20" s="117" customFormat="1" ht="17.25" customHeight="1">
      <c r="A9" s="225" t="s">
        <v>7</v>
      </c>
      <c r="B9" s="211"/>
      <c r="C9" s="211"/>
      <c r="D9" s="211"/>
      <c r="E9" s="211"/>
      <c r="F9" s="211"/>
      <c r="G9" s="211" t="s">
        <v>4</v>
      </c>
      <c r="H9" s="162" t="s">
        <v>177</v>
      </c>
      <c r="I9" s="293" t="s">
        <v>179</v>
      </c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4"/>
    </row>
    <row r="10" spans="1:20" s="105" customFormat="1" ht="30.75" customHeight="1">
      <c r="A10" s="15" t="s">
        <v>8</v>
      </c>
      <c r="B10" s="16"/>
      <c r="C10" s="16"/>
      <c r="D10" s="16"/>
      <c r="E10" s="16"/>
      <c r="F10" s="16"/>
      <c r="G10" s="212" t="s">
        <v>4</v>
      </c>
      <c r="H10" s="162" t="s">
        <v>178</v>
      </c>
      <c r="I10" s="430" t="s">
        <v>210</v>
      </c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1"/>
    </row>
    <row r="11" spans="1:20" s="61" customFormat="1" ht="17.25" customHeight="1">
      <c r="A11" s="181" t="s">
        <v>133</v>
      </c>
      <c r="B11" s="157"/>
      <c r="C11" s="157"/>
      <c r="D11" s="157"/>
      <c r="E11" s="157"/>
      <c r="F11" s="157"/>
      <c r="G11" s="164" t="s">
        <v>4</v>
      </c>
      <c r="H11" s="165" t="s">
        <v>134</v>
      </c>
      <c r="I11" s="166"/>
      <c r="J11" s="164"/>
      <c r="K11" s="164"/>
      <c r="L11" s="164"/>
      <c r="M11" s="157"/>
      <c r="N11" s="159"/>
      <c r="O11" s="157"/>
      <c r="P11" s="160"/>
      <c r="Q11" s="157"/>
      <c r="R11" s="157"/>
      <c r="S11" s="20"/>
      <c r="T11" s="174"/>
    </row>
    <row r="12" spans="1:20" s="61" customFormat="1" ht="17.25" customHeight="1">
      <c r="A12" s="181" t="s">
        <v>9</v>
      </c>
      <c r="B12" s="157"/>
      <c r="C12" s="157"/>
      <c r="D12" s="157"/>
      <c r="E12" s="157"/>
      <c r="F12" s="157"/>
      <c r="G12" s="164" t="s">
        <v>4</v>
      </c>
      <c r="H12" s="167" t="s">
        <v>5</v>
      </c>
      <c r="I12" s="164"/>
      <c r="J12" s="164"/>
      <c r="K12" s="164"/>
      <c r="L12" s="164"/>
      <c r="M12" s="157"/>
      <c r="N12" s="159"/>
      <c r="O12" s="157"/>
      <c r="P12" s="160"/>
      <c r="Q12" s="157"/>
      <c r="R12" s="157"/>
      <c r="S12" s="20"/>
      <c r="T12" s="174"/>
    </row>
    <row r="13" spans="1:20" s="61" customFormat="1" ht="17.25" customHeight="1">
      <c r="A13" s="226" t="s">
        <v>135</v>
      </c>
      <c r="B13" s="168"/>
      <c r="C13" s="168"/>
      <c r="D13" s="168"/>
      <c r="E13" s="168"/>
      <c r="F13" s="168"/>
      <c r="G13" s="169" t="s">
        <v>4</v>
      </c>
      <c r="H13" s="170" t="s">
        <v>136</v>
      </c>
      <c r="I13" s="171"/>
      <c r="J13" s="170"/>
      <c r="K13" s="171"/>
      <c r="L13" s="171"/>
      <c r="M13" s="171"/>
      <c r="N13" s="172"/>
      <c r="O13" s="168"/>
      <c r="P13" s="173"/>
      <c r="Q13" s="168"/>
      <c r="R13" s="168"/>
      <c r="S13" s="179"/>
      <c r="T13" s="176"/>
    </row>
    <row r="14" spans="1:20" s="18" customFormat="1" ht="12.75">
      <c r="A14" s="302" t="s">
        <v>10</v>
      </c>
      <c r="B14" s="303"/>
      <c r="C14" s="303"/>
      <c r="D14" s="303"/>
      <c r="E14" s="303"/>
      <c r="F14" s="303"/>
      <c r="G14" s="303"/>
      <c r="H14" s="336" t="s">
        <v>11</v>
      </c>
      <c r="I14" s="337"/>
      <c r="J14" s="337"/>
      <c r="K14" s="337"/>
      <c r="L14" s="337"/>
      <c r="M14" s="337"/>
      <c r="N14" s="337"/>
      <c r="O14" s="337"/>
      <c r="P14" s="337"/>
      <c r="Q14" s="337"/>
      <c r="R14" s="353"/>
      <c r="S14" s="303" t="s">
        <v>12</v>
      </c>
      <c r="T14" s="311"/>
    </row>
    <row r="15" spans="1:20" s="18" customFormat="1" ht="15" customHeight="1">
      <c r="A15" s="354" t="s">
        <v>13</v>
      </c>
      <c r="B15" s="355"/>
      <c r="C15" s="355"/>
      <c r="D15" s="355"/>
      <c r="E15" s="355"/>
      <c r="F15" s="355"/>
      <c r="G15" s="356"/>
      <c r="H15" s="410" t="s">
        <v>211</v>
      </c>
      <c r="I15" s="411"/>
      <c r="J15" s="411"/>
      <c r="K15" s="411"/>
      <c r="L15" s="411"/>
      <c r="M15" s="411"/>
      <c r="N15" s="411"/>
      <c r="O15" s="411"/>
      <c r="P15" s="411"/>
      <c r="Q15" s="411"/>
      <c r="R15" s="412"/>
      <c r="S15" s="329">
        <v>1</v>
      </c>
      <c r="T15" s="330"/>
    </row>
    <row r="16" spans="1:20" s="18" customFormat="1" ht="12.75">
      <c r="A16" s="331" t="s">
        <v>14</v>
      </c>
      <c r="B16" s="332"/>
      <c r="C16" s="332"/>
      <c r="D16" s="332"/>
      <c r="E16" s="332"/>
      <c r="F16" s="332"/>
      <c r="G16" s="333"/>
      <c r="H16" s="309" t="s">
        <v>58</v>
      </c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34">
        <f>S29</f>
        <v>20000000</v>
      </c>
      <c r="T16" s="335"/>
    </row>
    <row r="17" spans="1:20" s="18" customFormat="1" ht="12.75">
      <c r="A17" s="354" t="s">
        <v>15</v>
      </c>
      <c r="B17" s="355"/>
      <c r="C17" s="355"/>
      <c r="D17" s="355"/>
      <c r="E17" s="355"/>
      <c r="F17" s="355"/>
      <c r="G17" s="356"/>
      <c r="H17" s="432" t="s">
        <v>128</v>
      </c>
      <c r="I17" s="433"/>
      <c r="J17" s="433"/>
      <c r="K17" s="433"/>
      <c r="L17" s="433"/>
      <c r="M17" s="433"/>
      <c r="N17" s="433"/>
      <c r="O17" s="433"/>
      <c r="P17" s="433"/>
      <c r="Q17" s="433"/>
      <c r="R17" s="434"/>
      <c r="S17" s="39">
        <v>1</v>
      </c>
      <c r="T17" s="40" t="s">
        <v>39</v>
      </c>
    </row>
    <row r="18" spans="1:20" s="18" customFormat="1" ht="12.75">
      <c r="A18" s="331" t="s">
        <v>16</v>
      </c>
      <c r="B18" s="332"/>
      <c r="C18" s="332"/>
      <c r="D18" s="332"/>
      <c r="E18" s="332"/>
      <c r="F18" s="332"/>
      <c r="G18" s="333"/>
      <c r="H18" s="309" t="s">
        <v>129</v>
      </c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10">
        <v>1</v>
      </c>
      <c r="T18" s="311"/>
    </row>
    <row r="19" spans="1:20" s="18" customFormat="1" ht="12.75">
      <c r="A19" s="312" t="s">
        <v>70</v>
      </c>
      <c r="B19" s="313"/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4"/>
    </row>
    <row r="20" spans="1:20" s="18" customFormat="1" ht="4.5" customHeight="1">
      <c r="A20" s="65" t="s">
        <v>17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7"/>
      <c r="Q20" s="66"/>
      <c r="R20" s="68"/>
      <c r="S20" s="66"/>
      <c r="T20" s="69"/>
    </row>
    <row r="21" spans="1:20" s="18" customFormat="1" ht="15" customHeight="1">
      <c r="A21" s="315" t="s">
        <v>57</v>
      </c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7"/>
    </row>
    <row r="22" spans="1:20" s="18" customFormat="1" ht="15.75" customHeight="1">
      <c r="A22" s="315" t="s">
        <v>56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7"/>
    </row>
    <row r="23" spans="1:20" s="18" customFormat="1" ht="4.5" customHeight="1">
      <c r="A23" s="62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35"/>
      <c r="Q23" s="19"/>
      <c r="R23" s="63"/>
      <c r="S23" s="19"/>
      <c r="T23" s="64"/>
    </row>
    <row r="24" spans="1:20" s="18" customFormat="1" ht="12.75">
      <c r="A24" s="318" t="s">
        <v>18</v>
      </c>
      <c r="B24" s="319"/>
      <c r="C24" s="319"/>
      <c r="D24" s="319"/>
      <c r="E24" s="319"/>
      <c r="F24" s="320" t="s">
        <v>19</v>
      </c>
      <c r="G24" s="321"/>
      <c r="H24" s="321"/>
      <c r="I24" s="321"/>
      <c r="J24" s="321"/>
      <c r="K24" s="321"/>
      <c r="L24" s="321"/>
      <c r="M24" s="321"/>
      <c r="N24" s="321"/>
      <c r="O24" s="321"/>
      <c r="P24" s="319" t="s">
        <v>20</v>
      </c>
      <c r="Q24" s="319"/>
      <c r="R24" s="319"/>
      <c r="S24" s="324" t="s">
        <v>21</v>
      </c>
      <c r="T24" s="325"/>
    </row>
    <row r="25" spans="1:20" s="18" customFormat="1" ht="25.5">
      <c r="A25" s="318"/>
      <c r="B25" s="319"/>
      <c r="C25" s="319"/>
      <c r="D25" s="319"/>
      <c r="E25" s="319"/>
      <c r="F25" s="322"/>
      <c r="G25" s="323"/>
      <c r="H25" s="323"/>
      <c r="I25" s="323"/>
      <c r="J25" s="323"/>
      <c r="K25" s="323"/>
      <c r="L25" s="323"/>
      <c r="M25" s="323"/>
      <c r="N25" s="323"/>
      <c r="O25" s="323"/>
      <c r="P25" s="41" t="s">
        <v>60</v>
      </c>
      <c r="Q25" s="41" t="s">
        <v>61</v>
      </c>
      <c r="R25" s="70" t="s">
        <v>22</v>
      </c>
      <c r="S25" s="324"/>
      <c r="T25" s="325"/>
    </row>
    <row r="26" spans="1:20" s="18" customFormat="1" ht="12.75">
      <c r="A26" s="302">
        <v>1</v>
      </c>
      <c r="B26" s="303"/>
      <c r="C26" s="303"/>
      <c r="D26" s="303"/>
      <c r="E26" s="303"/>
      <c r="F26" s="336">
        <v>2</v>
      </c>
      <c r="G26" s="337"/>
      <c r="H26" s="337"/>
      <c r="I26" s="337"/>
      <c r="J26" s="337"/>
      <c r="K26" s="337"/>
      <c r="L26" s="337"/>
      <c r="M26" s="337"/>
      <c r="N26" s="337"/>
      <c r="O26" s="337"/>
      <c r="P26" s="135">
        <v>3</v>
      </c>
      <c r="Q26" s="135">
        <v>4</v>
      </c>
      <c r="R26" s="139">
        <v>5</v>
      </c>
      <c r="S26" s="303">
        <v>6</v>
      </c>
      <c r="T26" s="311"/>
    </row>
    <row r="27" spans="1:20" s="18" customFormat="1" ht="12.75">
      <c r="A27" s="73"/>
      <c r="B27" s="25"/>
      <c r="C27" s="25"/>
      <c r="D27" s="25"/>
      <c r="E27" s="74"/>
      <c r="F27" s="75"/>
      <c r="G27" s="25"/>
      <c r="H27" s="25"/>
      <c r="I27" s="38"/>
      <c r="J27" s="38"/>
      <c r="K27" s="38"/>
      <c r="L27" s="38"/>
      <c r="M27" s="38"/>
      <c r="N27" s="38"/>
      <c r="O27" s="26"/>
      <c r="P27" s="76"/>
      <c r="Q27" s="75"/>
      <c r="R27" s="77"/>
      <c r="S27" s="75"/>
      <c r="T27" s="78"/>
    </row>
    <row r="28" spans="1:22" s="18" customFormat="1" ht="12.75">
      <c r="A28" s="36">
        <v>5</v>
      </c>
      <c r="B28" s="35"/>
      <c r="C28" s="35"/>
      <c r="D28" s="19"/>
      <c r="E28" s="79"/>
      <c r="F28" s="80" t="s">
        <v>59</v>
      </c>
      <c r="G28" s="81"/>
      <c r="H28" s="81"/>
      <c r="I28" s="35"/>
      <c r="J28" s="35"/>
      <c r="K28" s="35"/>
      <c r="L28" s="35"/>
      <c r="M28" s="35"/>
      <c r="N28" s="35"/>
      <c r="O28" s="27"/>
      <c r="P28" s="82"/>
      <c r="Q28" s="83"/>
      <c r="R28" s="84"/>
      <c r="S28" s="300">
        <f>S29</f>
        <v>20000000</v>
      </c>
      <c r="T28" s="301"/>
      <c r="V28" s="85"/>
    </row>
    <row r="29" spans="1:20" s="18" customFormat="1" ht="12.75">
      <c r="A29" s="36">
        <v>5</v>
      </c>
      <c r="B29" s="35">
        <v>2</v>
      </c>
      <c r="C29" s="35"/>
      <c r="D29" s="19"/>
      <c r="E29" s="79"/>
      <c r="F29" s="80" t="s">
        <v>23</v>
      </c>
      <c r="G29" s="81"/>
      <c r="H29" s="81"/>
      <c r="I29" s="35"/>
      <c r="J29" s="35"/>
      <c r="K29" s="35"/>
      <c r="L29" s="35"/>
      <c r="M29" s="35"/>
      <c r="N29" s="35"/>
      <c r="O29" s="27"/>
      <c r="P29" s="82"/>
      <c r="Q29" s="83"/>
      <c r="R29" s="84"/>
      <c r="S29" s="295">
        <f>S30+S31</f>
        <v>20000000</v>
      </c>
      <c r="T29" s="296"/>
    </row>
    <row r="30" spans="1:20" s="18" customFormat="1" ht="12.75">
      <c r="A30" s="36">
        <v>5</v>
      </c>
      <c r="B30" s="35">
        <v>2</v>
      </c>
      <c r="C30" s="35">
        <v>1</v>
      </c>
      <c r="D30" s="19"/>
      <c r="E30" s="79"/>
      <c r="F30" s="80" t="s">
        <v>47</v>
      </c>
      <c r="G30" s="27"/>
      <c r="H30" s="27"/>
      <c r="I30" s="35"/>
      <c r="J30" s="35"/>
      <c r="K30" s="35"/>
      <c r="L30" s="35"/>
      <c r="M30" s="35"/>
      <c r="N30" s="35"/>
      <c r="O30" s="27"/>
      <c r="P30" s="82"/>
      <c r="Q30" s="83"/>
      <c r="R30" s="86"/>
      <c r="S30" s="295">
        <v>0</v>
      </c>
      <c r="T30" s="296"/>
    </row>
    <row r="31" spans="1:20" s="18" customFormat="1" ht="12.75">
      <c r="A31" s="62">
        <v>5</v>
      </c>
      <c r="B31" s="19">
        <v>2</v>
      </c>
      <c r="C31" s="19">
        <v>2</v>
      </c>
      <c r="D31" s="19"/>
      <c r="E31" s="79"/>
      <c r="F31" s="80" t="s">
        <v>40</v>
      </c>
      <c r="G31" s="27"/>
      <c r="H31" s="27"/>
      <c r="I31" s="35"/>
      <c r="J31" s="35"/>
      <c r="K31" s="35"/>
      <c r="L31" s="35"/>
      <c r="M31" s="35"/>
      <c r="N31" s="35"/>
      <c r="O31" s="27"/>
      <c r="P31" s="93"/>
      <c r="Q31" s="83"/>
      <c r="R31" s="84"/>
      <c r="S31" s="291">
        <f>SUM(S32+S47+S56+S61)</f>
        <v>20000000</v>
      </c>
      <c r="T31" s="292"/>
    </row>
    <row r="32" spans="1:20" s="18" customFormat="1" ht="12.75">
      <c r="A32" s="62">
        <v>5</v>
      </c>
      <c r="B32" s="19">
        <v>2</v>
      </c>
      <c r="C32" s="19">
        <v>2</v>
      </c>
      <c r="D32" s="91" t="s">
        <v>24</v>
      </c>
      <c r="E32" s="79"/>
      <c r="F32" s="80" t="s">
        <v>97</v>
      </c>
      <c r="G32" s="147"/>
      <c r="H32" s="147"/>
      <c r="I32" s="144"/>
      <c r="J32" s="144"/>
      <c r="K32" s="144"/>
      <c r="L32" s="144"/>
      <c r="M32" s="144"/>
      <c r="N32" s="144"/>
      <c r="O32" s="147"/>
      <c r="P32" s="93"/>
      <c r="Q32" s="83"/>
      <c r="R32" s="84"/>
      <c r="S32" s="291">
        <f>SUM(S33+S44)</f>
        <v>2157500</v>
      </c>
      <c r="T32" s="292"/>
    </row>
    <row r="33" spans="1:20" s="18" customFormat="1" ht="12.75">
      <c r="A33" s="62">
        <v>5</v>
      </c>
      <c r="B33" s="19">
        <v>2</v>
      </c>
      <c r="C33" s="19">
        <v>2</v>
      </c>
      <c r="D33" s="91" t="s">
        <v>24</v>
      </c>
      <c r="E33" s="95" t="s">
        <v>24</v>
      </c>
      <c r="F33" s="80" t="s">
        <v>41</v>
      </c>
      <c r="G33" s="27"/>
      <c r="H33" s="27"/>
      <c r="I33" s="35"/>
      <c r="J33" s="35"/>
      <c r="K33" s="35"/>
      <c r="L33" s="35"/>
      <c r="M33" s="35"/>
      <c r="N33" s="35"/>
      <c r="O33" s="27"/>
      <c r="P33" s="93"/>
      <c r="Q33" s="83"/>
      <c r="R33" s="84"/>
      <c r="S33" s="295">
        <f>SUM(S34:T43)</f>
        <v>2079500</v>
      </c>
      <c r="T33" s="296"/>
    </row>
    <row r="34" spans="1:25" s="18" customFormat="1" ht="12.75">
      <c r="A34" s="62"/>
      <c r="B34" s="19"/>
      <c r="C34" s="19"/>
      <c r="D34" s="91"/>
      <c r="E34" s="79"/>
      <c r="F34" s="96" t="s">
        <v>102</v>
      </c>
      <c r="G34" s="27"/>
      <c r="H34" s="27"/>
      <c r="I34" s="35"/>
      <c r="J34" s="35"/>
      <c r="K34" s="35"/>
      <c r="L34" s="35"/>
      <c r="M34" s="35"/>
      <c r="N34" s="35"/>
      <c r="O34" s="27"/>
      <c r="P34" s="119">
        <v>100</v>
      </c>
      <c r="Q34" s="44" t="s">
        <v>52</v>
      </c>
      <c r="R34" s="97">
        <v>3650</v>
      </c>
      <c r="S34" s="283">
        <f>SUM(P34*R34)</f>
        <v>365000</v>
      </c>
      <c r="T34" s="284"/>
      <c r="Y34" s="18" t="s">
        <v>122</v>
      </c>
    </row>
    <row r="35" spans="1:25" s="18" customFormat="1" ht="12.75">
      <c r="A35" s="62"/>
      <c r="B35" s="19"/>
      <c r="C35" s="19"/>
      <c r="D35" s="91"/>
      <c r="E35" s="79"/>
      <c r="F35" s="96" t="s">
        <v>103</v>
      </c>
      <c r="G35" s="27"/>
      <c r="H35" s="27"/>
      <c r="I35" s="35"/>
      <c r="J35" s="35"/>
      <c r="K35" s="35"/>
      <c r="L35" s="35"/>
      <c r="M35" s="35"/>
      <c r="N35" s="35"/>
      <c r="O35" s="27"/>
      <c r="P35" s="119">
        <v>100</v>
      </c>
      <c r="Q35" s="44" t="s">
        <v>52</v>
      </c>
      <c r="R35" s="97">
        <v>2500</v>
      </c>
      <c r="S35" s="283">
        <f>SUM(P35*R35)</f>
        <v>250000</v>
      </c>
      <c r="T35" s="284"/>
      <c r="Y35" s="18" t="s">
        <v>123</v>
      </c>
    </row>
    <row r="36" spans="1:25" s="18" customFormat="1" ht="12.75">
      <c r="A36" s="62"/>
      <c r="B36" s="19"/>
      <c r="C36" s="19"/>
      <c r="D36" s="91"/>
      <c r="E36" s="79"/>
      <c r="F36" s="96" t="s">
        <v>104</v>
      </c>
      <c r="G36" s="27"/>
      <c r="H36" s="27"/>
      <c r="I36" s="35"/>
      <c r="J36" s="35"/>
      <c r="K36" s="35"/>
      <c r="L36" s="35"/>
      <c r="M36" s="35"/>
      <c r="N36" s="35"/>
      <c r="O36" s="27"/>
      <c r="P36" s="119">
        <v>100</v>
      </c>
      <c r="Q36" s="44" t="s">
        <v>52</v>
      </c>
      <c r="R36" s="97">
        <v>3650</v>
      </c>
      <c r="S36" s="283">
        <f>SUM(P36*R36)</f>
        <v>365000</v>
      </c>
      <c r="T36" s="284"/>
      <c r="Y36" s="18" t="s">
        <v>124</v>
      </c>
    </row>
    <row r="37" spans="1:25" s="18" customFormat="1" ht="12.75">
      <c r="A37" s="62"/>
      <c r="B37" s="19"/>
      <c r="C37" s="19"/>
      <c r="D37" s="91"/>
      <c r="E37" s="79"/>
      <c r="F37" s="96" t="s">
        <v>64</v>
      </c>
      <c r="G37" s="27"/>
      <c r="H37" s="27"/>
      <c r="I37" s="35"/>
      <c r="J37" s="35"/>
      <c r="K37" s="35"/>
      <c r="L37" s="35"/>
      <c r="M37" s="35"/>
      <c r="N37" s="35"/>
      <c r="O37" s="27"/>
      <c r="P37" s="119">
        <v>7</v>
      </c>
      <c r="Q37" s="44" t="s">
        <v>53</v>
      </c>
      <c r="R37" s="97">
        <v>18000</v>
      </c>
      <c r="S37" s="287">
        <f>SUM(P37*R37)</f>
        <v>126000</v>
      </c>
      <c r="T37" s="288"/>
      <c r="Y37" s="18" t="s">
        <v>125</v>
      </c>
    </row>
    <row r="38" spans="1:20" s="18" customFormat="1" ht="12.75">
      <c r="A38" s="62"/>
      <c r="B38" s="19"/>
      <c r="C38" s="19"/>
      <c r="D38" s="91"/>
      <c r="E38" s="79"/>
      <c r="F38" s="96" t="s">
        <v>65</v>
      </c>
      <c r="G38" s="27"/>
      <c r="H38" s="27"/>
      <c r="I38" s="35"/>
      <c r="J38" s="35"/>
      <c r="K38" s="35"/>
      <c r="L38" s="35"/>
      <c r="M38" s="35"/>
      <c r="N38" s="35"/>
      <c r="O38" s="27"/>
      <c r="P38" s="119">
        <v>8</v>
      </c>
      <c r="Q38" s="44" t="s">
        <v>54</v>
      </c>
      <c r="R38" s="97">
        <v>57000</v>
      </c>
      <c r="S38" s="287">
        <f aca="true" t="shared" si="0" ref="S38:S43">P38*R38</f>
        <v>456000</v>
      </c>
      <c r="T38" s="288"/>
    </row>
    <row r="39" spans="1:20" s="18" customFormat="1" ht="12.75">
      <c r="A39" s="62"/>
      <c r="B39" s="19"/>
      <c r="C39" s="19"/>
      <c r="D39" s="91"/>
      <c r="E39" s="19"/>
      <c r="F39" s="96" t="s">
        <v>33</v>
      </c>
      <c r="G39" s="27"/>
      <c r="H39" s="27"/>
      <c r="I39" s="35"/>
      <c r="J39" s="35"/>
      <c r="K39" s="35"/>
      <c r="L39" s="35"/>
      <c r="M39" s="35"/>
      <c r="N39" s="35"/>
      <c r="O39" s="27"/>
      <c r="P39" s="119">
        <v>8</v>
      </c>
      <c r="Q39" s="44" t="s">
        <v>62</v>
      </c>
      <c r="R39" s="97">
        <v>36000</v>
      </c>
      <c r="S39" s="287">
        <f t="shared" si="0"/>
        <v>288000</v>
      </c>
      <c r="T39" s="288"/>
    </row>
    <row r="40" spans="1:20" s="18" customFormat="1" ht="12.75">
      <c r="A40" s="62"/>
      <c r="B40" s="19"/>
      <c r="C40" s="19"/>
      <c r="D40" s="91"/>
      <c r="E40" s="19"/>
      <c r="F40" s="96" t="s">
        <v>106</v>
      </c>
      <c r="G40" s="27"/>
      <c r="H40" s="27"/>
      <c r="I40" s="35"/>
      <c r="J40" s="35"/>
      <c r="K40" s="35"/>
      <c r="L40" s="35"/>
      <c r="M40" s="35"/>
      <c r="N40" s="35"/>
      <c r="O40" s="27"/>
      <c r="P40" s="54">
        <v>44</v>
      </c>
      <c r="Q40" s="44" t="s">
        <v>52</v>
      </c>
      <c r="R40" s="97">
        <v>500</v>
      </c>
      <c r="S40" s="283">
        <f t="shared" si="0"/>
        <v>22000</v>
      </c>
      <c r="T40" s="284"/>
    </row>
    <row r="41" spans="1:20" s="18" customFormat="1" ht="12.75">
      <c r="A41" s="62"/>
      <c r="B41" s="19"/>
      <c r="C41" s="19"/>
      <c r="D41" s="91"/>
      <c r="E41" s="19"/>
      <c r="F41" s="96" t="s">
        <v>107</v>
      </c>
      <c r="G41" s="27"/>
      <c r="H41" s="27"/>
      <c r="I41" s="35"/>
      <c r="J41" s="35"/>
      <c r="K41" s="35"/>
      <c r="L41" s="35"/>
      <c r="M41" s="35"/>
      <c r="N41" s="35"/>
      <c r="O41" s="27"/>
      <c r="P41" s="54">
        <v>5</v>
      </c>
      <c r="Q41" s="44" t="s">
        <v>53</v>
      </c>
      <c r="R41" s="97">
        <v>13000</v>
      </c>
      <c r="S41" s="283">
        <f t="shared" si="0"/>
        <v>65000</v>
      </c>
      <c r="T41" s="284"/>
    </row>
    <row r="42" spans="1:20" s="18" customFormat="1" ht="12.75">
      <c r="A42" s="62"/>
      <c r="B42" s="19"/>
      <c r="C42" s="19"/>
      <c r="D42" s="91"/>
      <c r="E42" s="19"/>
      <c r="F42" s="96" t="s">
        <v>105</v>
      </c>
      <c r="G42" s="27"/>
      <c r="H42" s="27"/>
      <c r="I42" s="35"/>
      <c r="J42" s="35"/>
      <c r="K42" s="35"/>
      <c r="L42" s="35"/>
      <c r="M42" s="35"/>
      <c r="N42" s="35"/>
      <c r="O42" s="27"/>
      <c r="P42" s="54">
        <v>5</v>
      </c>
      <c r="Q42" s="44" t="s">
        <v>52</v>
      </c>
      <c r="R42" s="97">
        <v>6500</v>
      </c>
      <c r="S42" s="283">
        <f t="shared" si="0"/>
        <v>32500</v>
      </c>
      <c r="T42" s="284"/>
    </row>
    <row r="43" spans="1:20" s="18" customFormat="1" ht="12.75">
      <c r="A43" s="62"/>
      <c r="B43" s="19"/>
      <c r="C43" s="19"/>
      <c r="D43" s="91"/>
      <c r="E43" s="19"/>
      <c r="F43" s="96" t="s">
        <v>126</v>
      </c>
      <c r="G43" s="27"/>
      <c r="H43" s="27"/>
      <c r="I43" s="35"/>
      <c r="J43" s="35"/>
      <c r="K43" s="35"/>
      <c r="L43" s="35"/>
      <c r="M43" s="35"/>
      <c r="N43" s="35"/>
      <c r="O43" s="27"/>
      <c r="P43" s="54">
        <v>1</v>
      </c>
      <c r="Q43" s="44" t="s">
        <v>52</v>
      </c>
      <c r="R43" s="97">
        <v>110000</v>
      </c>
      <c r="S43" s="283">
        <f t="shared" si="0"/>
        <v>110000</v>
      </c>
      <c r="T43" s="284"/>
    </row>
    <row r="44" spans="1:20" s="18" customFormat="1" ht="12.75">
      <c r="A44" s="123">
        <v>5</v>
      </c>
      <c r="B44" s="124">
        <v>2</v>
      </c>
      <c r="C44" s="124">
        <v>2</v>
      </c>
      <c r="D44" s="125">
        <v>1</v>
      </c>
      <c r="E44" s="124">
        <v>11</v>
      </c>
      <c r="F44" s="14" t="s">
        <v>115</v>
      </c>
      <c r="G44" s="118"/>
      <c r="H44" s="118"/>
      <c r="I44" s="2"/>
      <c r="J44" s="2"/>
      <c r="K44" s="2"/>
      <c r="L44" s="2"/>
      <c r="M44" s="2"/>
      <c r="N44" s="2"/>
      <c r="O44" s="118"/>
      <c r="P44" s="113"/>
      <c r="Q44" s="113"/>
      <c r="R44" s="56"/>
      <c r="S44" s="372">
        <f>SUM(S45)</f>
        <v>78000</v>
      </c>
      <c r="T44" s="373"/>
    </row>
    <row r="45" spans="1:20" s="18" customFormat="1" ht="12.75">
      <c r="A45" s="123"/>
      <c r="B45" s="124"/>
      <c r="C45" s="124"/>
      <c r="D45" s="125"/>
      <c r="E45" s="124"/>
      <c r="F45" s="14" t="s">
        <v>116</v>
      </c>
      <c r="G45" s="118"/>
      <c r="H45" s="118"/>
      <c r="I45" s="2">
        <v>1</v>
      </c>
      <c r="J45" s="2" t="s">
        <v>117</v>
      </c>
      <c r="K45" s="2" t="s">
        <v>27</v>
      </c>
      <c r="L45" s="2">
        <v>3</v>
      </c>
      <c r="M45" s="2" t="s">
        <v>117</v>
      </c>
      <c r="N45" s="2" t="s">
        <v>27</v>
      </c>
      <c r="O45" s="118" t="s">
        <v>118</v>
      </c>
      <c r="P45" s="113">
        <v>3</v>
      </c>
      <c r="Q45" s="113" t="s">
        <v>117</v>
      </c>
      <c r="R45" s="56">
        <v>26000</v>
      </c>
      <c r="S45" s="377">
        <f>R45*P45</f>
        <v>78000</v>
      </c>
      <c r="T45" s="378"/>
    </row>
    <row r="46" spans="1:20" s="18" customFormat="1" ht="8.25" customHeight="1">
      <c r="A46" s="123"/>
      <c r="B46" s="124"/>
      <c r="C46" s="124"/>
      <c r="D46" s="125"/>
      <c r="E46" s="124"/>
      <c r="F46" s="14"/>
      <c r="G46" s="118"/>
      <c r="H46" s="118"/>
      <c r="I46" s="2"/>
      <c r="J46" s="2"/>
      <c r="K46" s="2"/>
      <c r="L46" s="2"/>
      <c r="M46" s="2"/>
      <c r="N46" s="2"/>
      <c r="O46" s="118"/>
      <c r="P46" s="113"/>
      <c r="Q46" s="113"/>
      <c r="R46" s="56"/>
      <c r="S46" s="145"/>
      <c r="T46" s="146"/>
    </row>
    <row r="47" spans="1:20" s="18" customFormat="1" ht="12.75">
      <c r="A47" s="62">
        <v>5</v>
      </c>
      <c r="B47" s="19">
        <v>2</v>
      </c>
      <c r="C47" s="19">
        <v>2</v>
      </c>
      <c r="D47" s="91" t="s">
        <v>32</v>
      </c>
      <c r="E47" s="19"/>
      <c r="F47" s="42" t="s">
        <v>45</v>
      </c>
      <c r="G47" s="27"/>
      <c r="H47" s="27"/>
      <c r="I47" s="35"/>
      <c r="J47" s="35"/>
      <c r="K47" s="35"/>
      <c r="L47" s="35"/>
      <c r="M47" s="35"/>
      <c r="N47" s="35"/>
      <c r="O47" s="27"/>
      <c r="P47" s="43"/>
      <c r="Q47" s="44"/>
      <c r="R47" s="97" t="s">
        <v>63</v>
      </c>
      <c r="S47" s="291">
        <f>SUM(S48+S51+S53)</f>
        <v>8400000</v>
      </c>
      <c r="T47" s="292"/>
    </row>
    <row r="48" spans="1:20" s="18" customFormat="1" ht="12.75">
      <c r="A48" s="62">
        <v>5</v>
      </c>
      <c r="B48" s="19">
        <v>2</v>
      </c>
      <c r="C48" s="19">
        <v>2</v>
      </c>
      <c r="D48" s="91" t="s">
        <v>32</v>
      </c>
      <c r="E48" s="79">
        <v>10</v>
      </c>
      <c r="F48" s="304" t="s">
        <v>110</v>
      </c>
      <c r="G48" s="305"/>
      <c r="H48" s="305"/>
      <c r="I48" s="305"/>
      <c r="J48" s="305"/>
      <c r="K48" s="305"/>
      <c r="L48" s="305"/>
      <c r="M48" s="305"/>
      <c r="N48" s="305"/>
      <c r="O48" s="306"/>
      <c r="P48" s="93"/>
      <c r="Q48" s="83"/>
      <c r="R48" s="84"/>
      <c r="S48" s="291">
        <f>SUM(S49:T50)</f>
        <v>2600000</v>
      </c>
      <c r="T48" s="292"/>
    </row>
    <row r="49" spans="1:20" s="18" customFormat="1" ht="12.75">
      <c r="A49" s="62"/>
      <c r="B49" s="19"/>
      <c r="C49" s="19"/>
      <c r="D49" s="91"/>
      <c r="E49" s="79"/>
      <c r="F49" s="92" t="s">
        <v>111</v>
      </c>
      <c r="G49" s="27"/>
      <c r="H49" s="27"/>
      <c r="I49" s="35">
        <v>2</v>
      </c>
      <c r="J49" s="35" t="s">
        <v>112</v>
      </c>
      <c r="K49" s="35" t="s">
        <v>27</v>
      </c>
      <c r="L49" s="35">
        <v>2</v>
      </c>
      <c r="M49" s="35" t="s">
        <v>39</v>
      </c>
      <c r="N49" s="35"/>
      <c r="O49" s="27"/>
      <c r="P49" s="93">
        <v>4</v>
      </c>
      <c r="Q49" s="83" t="s">
        <v>68</v>
      </c>
      <c r="R49" s="84">
        <v>450000</v>
      </c>
      <c r="S49" s="283">
        <f>P49*R49</f>
        <v>1800000</v>
      </c>
      <c r="T49" s="284"/>
    </row>
    <row r="50" spans="1:20" s="18" customFormat="1" ht="12.75">
      <c r="A50" s="62"/>
      <c r="B50" s="19"/>
      <c r="C50" s="19"/>
      <c r="D50" s="91"/>
      <c r="E50" s="79"/>
      <c r="F50" s="92" t="s">
        <v>113</v>
      </c>
      <c r="G50" s="27"/>
      <c r="H50" s="27"/>
      <c r="I50" s="35">
        <v>2</v>
      </c>
      <c r="J50" s="35" t="s">
        <v>112</v>
      </c>
      <c r="K50" s="35" t="s">
        <v>27</v>
      </c>
      <c r="L50" s="35">
        <v>2</v>
      </c>
      <c r="M50" s="35" t="s">
        <v>39</v>
      </c>
      <c r="N50" s="35"/>
      <c r="O50" s="27"/>
      <c r="P50" s="93">
        <v>4</v>
      </c>
      <c r="Q50" s="83" t="s">
        <v>68</v>
      </c>
      <c r="R50" s="84">
        <v>200000</v>
      </c>
      <c r="S50" s="283">
        <f>P50*R50</f>
        <v>800000</v>
      </c>
      <c r="T50" s="284"/>
    </row>
    <row r="51" spans="1:20" s="18" customFormat="1" ht="12.75">
      <c r="A51" s="62">
        <v>5</v>
      </c>
      <c r="B51" s="19">
        <v>2</v>
      </c>
      <c r="C51" s="19">
        <v>2</v>
      </c>
      <c r="D51" s="91" t="s">
        <v>32</v>
      </c>
      <c r="E51" s="19">
        <v>16</v>
      </c>
      <c r="F51" s="45" t="s">
        <v>120</v>
      </c>
      <c r="G51" s="27"/>
      <c r="H51" s="27"/>
      <c r="I51" s="35"/>
      <c r="J51" s="35"/>
      <c r="K51" s="35"/>
      <c r="L51" s="35"/>
      <c r="M51" s="35"/>
      <c r="N51" s="35"/>
      <c r="O51" s="27"/>
      <c r="P51" s="43"/>
      <c r="Q51" s="44"/>
      <c r="R51" s="97"/>
      <c r="S51" s="291">
        <f>SUM(S52)</f>
        <v>300000</v>
      </c>
      <c r="T51" s="292"/>
    </row>
    <row r="52" spans="1:20" s="18" customFormat="1" ht="12.75">
      <c r="A52" s="62"/>
      <c r="B52" s="19"/>
      <c r="C52" s="19"/>
      <c r="D52" s="22"/>
      <c r="E52" s="19"/>
      <c r="F52" s="45" t="s">
        <v>161</v>
      </c>
      <c r="G52" s="27"/>
      <c r="H52" s="27"/>
      <c r="I52" s="35">
        <v>2</v>
      </c>
      <c r="J52" s="28" t="s">
        <v>26</v>
      </c>
      <c r="K52" s="28" t="s">
        <v>27</v>
      </c>
      <c r="L52" s="28">
        <v>2</v>
      </c>
      <c r="M52" s="144" t="s">
        <v>39</v>
      </c>
      <c r="N52" s="35"/>
      <c r="O52" s="27"/>
      <c r="P52" s="228">
        <v>4</v>
      </c>
      <c r="Q52" s="126" t="s">
        <v>121</v>
      </c>
      <c r="R52" s="127">
        <v>75000</v>
      </c>
      <c r="S52" s="408">
        <f>R52*P52</f>
        <v>300000</v>
      </c>
      <c r="T52" s="409"/>
    </row>
    <row r="53" spans="1:20" s="18" customFormat="1" ht="12.75">
      <c r="A53" s="62">
        <v>5</v>
      </c>
      <c r="B53" s="19">
        <v>2</v>
      </c>
      <c r="C53" s="19">
        <v>2</v>
      </c>
      <c r="D53" s="91" t="s">
        <v>32</v>
      </c>
      <c r="E53" s="19">
        <v>18</v>
      </c>
      <c r="F53" s="45" t="s">
        <v>75</v>
      </c>
      <c r="G53" s="27"/>
      <c r="H53" s="27"/>
      <c r="I53" s="35"/>
      <c r="J53" s="35"/>
      <c r="K53" s="35"/>
      <c r="L53" s="35"/>
      <c r="M53" s="35"/>
      <c r="N53" s="35"/>
      <c r="O53" s="27"/>
      <c r="P53" s="43"/>
      <c r="Q53" s="44"/>
      <c r="R53" s="97"/>
      <c r="S53" s="291">
        <f>SUM(S55:T55)</f>
        <v>5500000</v>
      </c>
      <c r="T53" s="292"/>
    </row>
    <row r="54" spans="1:20" s="18" customFormat="1" ht="12.75" customHeight="1">
      <c r="A54" s="62"/>
      <c r="B54" s="19"/>
      <c r="C54" s="19"/>
      <c r="D54" s="91"/>
      <c r="E54" s="19"/>
      <c r="F54" s="46" t="s">
        <v>66</v>
      </c>
      <c r="G54" s="392" t="s">
        <v>108</v>
      </c>
      <c r="H54" s="392"/>
      <c r="I54" s="392"/>
      <c r="J54" s="392"/>
      <c r="K54" s="392"/>
      <c r="L54" s="392"/>
      <c r="M54" s="392"/>
      <c r="N54" s="392"/>
      <c r="O54" s="27"/>
      <c r="P54" s="43"/>
      <c r="Q54" s="44"/>
      <c r="R54" s="97"/>
      <c r="S54" s="98"/>
      <c r="T54" s="99"/>
    </row>
    <row r="55" spans="1:20" s="105" customFormat="1" ht="15" customHeight="1">
      <c r="A55" s="100"/>
      <c r="B55" s="101"/>
      <c r="C55" s="101"/>
      <c r="D55" s="102"/>
      <c r="E55" s="101"/>
      <c r="F55" s="47"/>
      <c r="G55" s="48"/>
      <c r="H55" s="48"/>
      <c r="I55" s="103">
        <v>100</v>
      </c>
      <c r="J55" s="103" t="s">
        <v>26</v>
      </c>
      <c r="K55" s="103" t="s">
        <v>27</v>
      </c>
      <c r="L55" s="103">
        <v>1</v>
      </c>
      <c r="M55" s="103" t="s">
        <v>29</v>
      </c>
      <c r="N55" s="103"/>
      <c r="O55" s="104"/>
      <c r="P55" s="49">
        <v>100</v>
      </c>
      <c r="Q55" s="49" t="s">
        <v>68</v>
      </c>
      <c r="R55" s="50">
        <v>55000</v>
      </c>
      <c r="S55" s="289">
        <f>R55*P55</f>
        <v>5500000</v>
      </c>
      <c r="T55" s="290"/>
    </row>
    <row r="56" spans="1:20" s="18" customFormat="1" ht="15" customHeight="1">
      <c r="A56" s="62">
        <v>5</v>
      </c>
      <c r="B56" s="19">
        <v>2</v>
      </c>
      <c r="C56" s="19">
        <v>2</v>
      </c>
      <c r="D56" s="91" t="s">
        <v>35</v>
      </c>
      <c r="E56" s="19"/>
      <c r="F56" s="51" t="s">
        <v>49</v>
      </c>
      <c r="G56" s="52"/>
      <c r="H56" s="52"/>
      <c r="I56" s="52"/>
      <c r="J56" s="52"/>
      <c r="K56" s="52"/>
      <c r="L56" s="52"/>
      <c r="M56" s="52"/>
      <c r="N56" s="52"/>
      <c r="O56" s="28" t="s">
        <v>69</v>
      </c>
      <c r="P56" s="120"/>
      <c r="Q56" s="120"/>
      <c r="R56" s="120"/>
      <c r="S56" s="406">
        <f>SUM(S58:T59)</f>
        <v>442500</v>
      </c>
      <c r="T56" s="407"/>
    </row>
    <row r="57" spans="1:20" s="18" customFormat="1" ht="12.75">
      <c r="A57" s="62">
        <v>5</v>
      </c>
      <c r="B57" s="19">
        <v>2</v>
      </c>
      <c r="C57" s="19">
        <v>2</v>
      </c>
      <c r="D57" s="91" t="s">
        <v>35</v>
      </c>
      <c r="E57" s="106" t="s">
        <v>28</v>
      </c>
      <c r="F57" s="53" t="s">
        <v>50</v>
      </c>
      <c r="G57" s="27"/>
      <c r="H57" s="27"/>
      <c r="I57" s="35"/>
      <c r="J57" s="35"/>
      <c r="K57" s="35"/>
      <c r="L57" s="35"/>
      <c r="M57" s="35"/>
      <c r="N57" s="35"/>
      <c r="O57" s="27"/>
      <c r="P57" s="54"/>
      <c r="Q57" s="44"/>
      <c r="R57" s="97"/>
      <c r="S57" s="283"/>
      <c r="T57" s="284"/>
    </row>
    <row r="58" spans="1:20" s="18" customFormat="1" ht="12.75">
      <c r="A58" s="62"/>
      <c r="B58" s="19"/>
      <c r="C58" s="19"/>
      <c r="D58" s="91"/>
      <c r="E58" s="19"/>
      <c r="F58" s="53" t="s">
        <v>109</v>
      </c>
      <c r="G58" s="27"/>
      <c r="H58" s="27"/>
      <c r="I58" s="35"/>
      <c r="J58" s="35"/>
      <c r="K58" s="35"/>
      <c r="L58" s="35"/>
      <c r="M58" s="35"/>
      <c r="N58" s="35"/>
      <c r="O58" s="27"/>
      <c r="P58" s="55">
        <v>1770</v>
      </c>
      <c r="Q58" s="55" t="s">
        <v>34</v>
      </c>
      <c r="R58" s="56">
        <v>250</v>
      </c>
      <c r="S58" s="377">
        <f>SUM(P58*R58)</f>
        <v>442500</v>
      </c>
      <c r="T58" s="378"/>
    </row>
    <row r="59" spans="1:20" s="18" customFormat="1" ht="6.75" customHeight="1">
      <c r="A59" s="62"/>
      <c r="B59" s="19"/>
      <c r="C59" s="19"/>
      <c r="D59" s="91"/>
      <c r="E59" s="19"/>
      <c r="F59" s="53"/>
      <c r="G59" s="27"/>
      <c r="H59" s="27"/>
      <c r="I59" s="35"/>
      <c r="J59" s="35"/>
      <c r="K59" s="35"/>
      <c r="L59" s="35"/>
      <c r="M59" s="35"/>
      <c r="N59" s="35"/>
      <c r="O59" s="27"/>
      <c r="P59" s="113"/>
      <c r="Q59" s="113"/>
      <c r="R59" s="56"/>
      <c r="S59" s="121"/>
      <c r="T59" s="122"/>
    </row>
    <row r="60" spans="1:20" s="18" customFormat="1" ht="12.75">
      <c r="A60" s="62">
        <v>5</v>
      </c>
      <c r="B60" s="19">
        <v>2</v>
      </c>
      <c r="C60" s="19">
        <v>2</v>
      </c>
      <c r="D60" s="91">
        <v>11</v>
      </c>
      <c r="E60" s="79"/>
      <c r="F60" s="58" t="s">
        <v>51</v>
      </c>
      <c r="G60" s="27"/>
      <c r="H60" s="27"/>
      <c r="I60" s="35"/>
      <c r="J60" s="35"/>
      <c r="K60" s="35"/>
      <c r="L60" s="35"/>
      <c r="M60" s="35"/>
      <c r="N60" s="35"/>
      <c r="O60" s="27"/>
      <c r="P60" s="54"/>
      <c r="Q60" s="44"/>
      <c r="R60" s="97"/>
      <c r="S60" s="291"/>
      <c r="T60" s="292"/>
    </row>
    <row r="61" spans="1:20" s="18" customFormat="1" ht="12.75">
      <c r="A61" s="62">
        <v>5</v>
      </c>
      <c r="B61" s="19">
        <v>2</v>
      </c>
      <c r="C61" s="19">
        <v>2</v>
      </c>
      <c r="D61" s="91">
        <v>11</v>
      </c>
      <c r="E61" s="95" t="s">
        <v>28</v>
      </c>
      <c r="F61" s="53" t="s">
        <v>36</v>
      </c>
      <c r="G61" s="27"/>
      <c r="H61" s="27"/>
      <c r="I61" s="35"/>
      <c r="J61" s="35"/>
      <c r="K61" s="35"/>
      <c r="L61" s="35"/>
      <c r="M61" s="35"/>
      <c r="N61" s="35"/>
      <c r="O61" s="27"/>
      <c r="P61" s="54"/>
      <c r="Q61" s="44"/>
      <c r="R61" s="97"/>
      <c r="S61" s="291">
        <f>SUM(S62)</f>
        <v>9000000</v>
      </c>
      <c r="T61" s="292"/>
    </row>
    <row r="62" spans="1:20" s="18" customFormat="1" ht="15" customHeight="1">
      <c r="A62" s="62"/>
      <c r="B62" s="19"/>
      <c r="C62" s="19"/>
      <c r="D62" s="91"/>
      <c r="E62" s="106"/>
      <c r="F62" s="401" t="s">
        <v>78</v>
      </c>
      <c r="G62" s="402"/>
      <c r="H62" s="402"/>
      <c r="I62" s="35"/>
      <c r="J62" s="35"/>
      <c r="K62" s="35"/>
      <c r="L62" s="35"/>
      <c r="M62" s="35"/>
      <c r="N62" s="35"/>
      <c r="O62" s="27"/>
      <c r="P62" s="54"/>
      <c r="Q62" s="44"/>
      <c r="R62" s="97"/>
      <c r="S62" s="291">
        <f>SUM(S63:T67)</f>
        <v>9000000</v>
      </c>
      <c r="T62" s="292"/>
    </row>
    <row r="63" spans="1:22" s="18" customFormat="1" ht="13.5" thickBot="1">
      <c r="A63" s="62"/>
      <c r="B63" s="19"/>
      <c r="C63" s="19"/>
      <c r="D63" s="91"/>
      <c r="E63" s="19"/>
      <c r="F63" s="53" t="s">
        <v>55</v>
      </c>
      <c r="G63" s="27"/>
      <c r="H63" s="27"/>
      <c r="I63" s="35">
        <v>100</v>
      </c>
      <c r="J63" s="35" t="s">
        <v>26</v>
      </c>
      <c r="K63" s="35" t="s">
        <v>27</v>
      </c>
      <c r="L63" s="35">
        <v>2</v>
      </c>
      <c r="M63" s="35" t="s">
        <v>29</v>
      </c>
      <c r="N63" s="35"/>
      <c r="O63" s="27"/>
      <c r="P63" s="54">
        <f>I63*L63</f>
        <v>200</v>
      </c>
      <c r="Q63" s="44" t="s">
        <v>195</v>
      </c>
      <c r="R63" s="97">
        <v>25000</v>
      </c>
      <c r="S63" s="377">
        <f>R63*P63</f>
        <v>5000000</v>
      </c>
      <c r="T63" s="378"/>
      <c r="V63" s="18" t="s">
        <v>63</v>
      </c>
    </row>
    <row r="64" spans="1:20" s="18" customFormat="1" ht="15" customHeight="1">
      <c r="A64" s="215"/>
      <c r="B64" s="31"/>
      <c r="C64" s="31"/>
      <c r="D64" s="216"/>
      <c r="E64" s="31"/>
      <c r="F64" s="217"/>
      <c r="G64" s="218"/>
      <c r="H64" s="435" t="s">
        <v>154</v>
      </c>
      <c r="I64" s="219"/>
      <c r="J64" s="219"/>
      <c r="K64" s="219"/>
      <c r="L64" s="219"/>
      <c r="M64" s="219"/>
      <c r="N64" s="219"/>
      <c r="O64" s="218"/>
      <c r="P64" s="413" t="s">
        <v>168</v>
      </c>
      <c r="Q64" s="414"/>
      <c r="R64" s="417" t="s">
        <v>165</v>
      </c>
      <c r="S64" s="419" t="s">
        <v>169</v>
      </c>
      <c r="T64" s="420"/>
    </row>
    <row r="65" spans="1:20" s="18" customFormat="1" ht="15.75" customHeight="1" thickBot="1">
      <c r="A65" s="197"/>
      <c r="B65" s="29"/>
      <c r="C65" s="29"/>
      <c r="D65" s="220"/>
      <c r="E65" s="29"/>
      <c r="F65" s="221"/>
      <c r="G65" s="222"/>
      <c r="H65" s="436"/>
      <c r="I65" s="148"/>
      <c r="J65" s="148"/>
      <c r="K65" s="148"/>
      <c r="L65" s="148"/>
      <c r="M65" s="148"/>
      <c r="N65" s="148"/>
      <c r="O65" s="222"/>
      <c r="P65" s="415"/>
      <c r="Q65" s="416"/>
      <c r="R65" s="418"/>
      <c r="S65" s="421"/>
      <c r="T65" s="422"/>
    </row>
    <row r="66" spans="1:20" s="18" customFormat="1" ht="12.75">
      <c r="A66" s="215"/>
      <c r="B66" s="31"/>
      <c r="C66" s="31"/>
      <c r="D66" s="216"/>
      <c r="E66" s="31"/>
      <c r="F66" s="217" t="s">
        <v>119</v>
      </c>
      <c r="G66" s="218"/>
      <c r="H66" s="218"/>
      <c r="I66" s="219">
        <v>100</v>
      </c>
      <c r="J66" s="219" t="s">
        <v>26</v>
      </c>
      <c r="K66" s="219" t="s">
        <v>27</v>
      </c>
      <c r="L66" s="219">
        <v>2</v>
      </c>
      <c r="M66" s="219" t="s">
        <v>29</v>
      </c>
      <c r="N66" s="219"/>
      <c r="O66" s="218"/>
      <c r="P66" s="230">
        <f>I66*L66</f>
        <v>200</v>
      </c>
      <c r="Q66" s="231" t="s">
        <v>53</v>
      </c>
      <c r="R66" s="232">
        <v>10000</v>
      </c>
      <c r="S66" s="403">
        <f>R66*P66</f>
        <v>2000000</v>
      </c>
      <c r="T66" s="404"/>
    </row>
    <row r="67" spans="1:20" s="18" customFormat="1" ht="15" customHeight="1">
      <c r="A67" s="62"/>
      <c r="B67" s="19"/>
      <c r="C67" s="19"/>
      <c r="D67" s="91"/>
      <c r="E67" s="19"/>
      <c r="F67" s="405" t="s">
        <v>182</v>
      </c>
      <c r="G67" s="281"/>
      <c r="H67" s="281"/>
      <c r="I67" s="144">
        <v>100</v>
      </c>
      <c r="J67" s="144" t="s">
        <v>26</v>
      </c>
      <c r="K67" s="144" t="s">
        <v>27</v>
      </c>
      <c r="L67" s="144">
        <v>2</v>
      </c>
      <c r="M67" s="144" t="s">
        <v>29</v>
      </c>
      <c r="N67" s="144"/>
      <c r="O67" s="147"/>
      <c r="P67" s="54">
        <f>I67*L67</f>
        <v>200</v>
      </c>
      <c r="Q67" s="44" t="s">
        <v>53</v>
      </c>
      <c r="R67" s="97">
        <v>10000</v>
      </c>
      <c r="S67" s="377">
        <f>R67*P67</f>
        <v>2000000</v>
      </c>
      <c r="T67" s="378"/>
    </row>
    <row r="68" spans="1:20" s="18" customFormat="1" ht="12.75">
      <c r="A68" s="62"/>
      <c r="B68" s="19"/>
      <c r="C68" s="19"/>
      <c r="D68" s="91"/>
      <c r="E68" s="19"/>
      <c r="F68" s="53"/>
      <c r="G68" s="147"/>
      <c r="H68" s="147"/>
      <c r="I68" s="144"/>
      <c r="J68" s="144"/>
      <c r="K68" s="144"/>
      <c r="L68" s="144"/>
      <c r="M68" s="144"/>
      <c r="N68" s="144"/>
      <c r="O68" s="147"/>
      <c r="P68" s="54"/>
      <c r="Q68" s="44"/>
      <c r="R68" s="97"/>
      <c r="S68" s="285"/>
      <c r="T68" s="286"/>
    </row>
    <row r="69" spans="1:20" s="18" customFormat="1" ht="12.75">
      <c r="A69" s="107"/>
      <c r="B69" s="30"/>
      <c r="C69" s="30"/>
      <c r="D69" s="108"/>
      <c r="E69" s="30"/>
      <c r="F69" s="229"/>
      <c r="G69" s="109"/>
      <c r="H69" s="109"/>
      <c r="I69" s="143"/>
      <c r="J69" s="143"/>
      <c r="K69" s="143"/>
      <c r="L69" s="143"/>
      <c r="M69" s="143"/>
      <c r="N69" s="143"/>
      <c r="O69" s="111"/>
      <c r="P69" s="59"/>
      <c r="Q69" s="60"/>
      <c r="R69" s="110"/>
      <c r="S69" s="423"/>
      <c r="T69" s="424"/>
    </row>
    <row r="70" spans="1:22" s="18" customFormat="1" ht="12.75">
      <c r="A70" s="388" t="s">
        <v>37</v>
      </c>
      <c r="B70" s="389"/>
      <c r="C70" s="389"/>
      <c r="D70" s="389"/>
      <c r="E70" s="389"/>
      <c r="F70" s="389"/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89"/>
      <c r="R70" s="389"/>
      <c r="S70" s="390">
        <f>SUM(S30+S31)</f>
        <v>20000000</v>
      </c>
      <c r="T70" s="391"/>
      <c r="V70" s="112">
        <f>25000000-S70</f>
        <v>5000000</v>
      </c>
    </row>
    <row r="71" spans="1:20" s="18" customFormat="1" ht="16.5" customHeight="1">
      <c r="A71" s="149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99"/>
      <c r="P71" s="150"/>
      <c r="Q71" s="180"/>
      <c r="R71" s="180"/>
      <c r="S71" s="25"/>
      <c r="T71" s="196"/>
    </row>
    <row r="72" spans="1:20" s="18" customFormat="1" ht="16.5" customHeight="1">
      <c r="A72" s="181"/>
      <c r="B72" s="10" t="s">
        <v>79</v>
      </c>
      <c r="C72" s="10"/>
      <c r="D72" s="10"/>
      <c r="E72" s="10"/>
      <c r="F72" s="10"/>
      <c r="G72" s="10"/>
      <c r="H72" s="10"/>
      <c r="I72" s="157"/>
      <c r="J72" s="157"/>
      <c r="K72" s="157"/>
      <c r="L72" s="157"/>
      <c r="M72" s="157"/>
      <c r="N72" s="19"/>
      <c r="O72" s="200"/>
      <c r="P72" s="379" t="s">
        <v>38</v>
      </c>
      <c r="Q72" s="379"/>
      <c r="R72" s="379"/>
      <c r="S72" s="379"/>
      <c r="T72" s="380"/>
    </row>
    <row r="73" spans="1:20" s="18" customFormat="1" ht="16.5" customHeight="1">
      <c r="A73" s="181"/>
      <c r="B73" s="10" t="s">
        <v>80</v>
      </c>
      <c r="C73" s="10"/>
      <c r="D73" s="10"/>
      <c r="E73" s="10"/>
      <c r="F73" s="10"/>
      <c r="G73" s="10" t="s">
        <v>4</v>
      </c>
      <c r="H73" s="182"/>
      <c r="I73" s="157"/>
      <c r="J73" s="157"/>
      <c r="K73" s="157"/>
      <c r="L73" s="157"/>
      <c r="M73" s="157"/>
      <c r="N73" s="159"/>
      <c r="O73" s="201"/>
      <c r="P73" s="160"/>
      <c r="Q73" s="157"/>
      <c r="R73" s="157"/>
      <c r="S73" s="19"/>
      <c r="T73" s="32"/>
    </row>
    <row r="74" spans="1:20" s="18" customFormat="1" ht="16.5" customHeight="1">
      <c r="A74" s="181"/>
      <c r="B74" s="10" t="s">
        <v>81</v>
      </c>
      <c r="C74" s="10"/>
      <c r="D74" s="10"/>
      <c r="E74" s="10"/>
      <c r="F74" s="10"/>
      <c r="G74" s="10" t="s">
        <v>4</v>
      </c>
      <c r="I74" s="157"/>
      <c r="J74" s="157"/>
      <c r="K74" s="157"/>
      <c r="L74" s="157"/>
      <c r="M74" s="157"/>
      <c r="N74" s="184"/>
      <c r="O74" s="202"/>
      <c r="P74" s="160"/>
      <c r="Q74" s="157"/>
      <c r="R74" s="157"/>
      <c r="S74" s="19"/>
      <c r="T74" s="32"/>
    </row>
    <row r="75" spans="1:20" s="18" customFormat="1" ht="16.5" customHeight="1">
      <c r="A75" s="181"/>
      <c r="B75" s="163" t="s">
        <v>82</v>
      </c>
      <c r="C75" s="10"/>
      <c r="D75" s="10"/>
      <c r="E75" s="10"/>
      <c r="F75" s="10"/>
      <c r="G75" s="10" t="s">
        <v>4</v>
      </c>
      <c r="H75" s="183">
        <f>S70</f>
        <v>20000000</v>
      </c>
      <c r="I75" s="157"/>
      <c r="J75" s="157"/>
      <c r="K75" s="157"/>
      <c r="L75" s="157"/>
      <c r="M75" s="157"/>
      <c r="N75" s="185"/>
      <c r="O75" s="203"/>
      <c r="P75" s="160"/>
      <c r="Q75" s="157"/>
      <c r="R75" s="157"/>
      <c r="S75" s="19"/>
      <c r="T75" s="32"/>
    </row>
    <row r="76" spans="1:20" s="18" customFormat="1" ht="16.5" customHeight="1">
      <c r="A76" s="181"/>
      <c r="B76" s="163" t="s">
        <v>83</v>
      </c>
      <c r="C76" s="10"/>
      <c r="D76" s="10"/>
      <c r="E76" s="10"/>
      <c r="F76" s="10"/>
      <c r="G76" s="163" t="s">
        <v>4</v>
      </c>
      <c r="H76" s="186"/>
      <c r="I76" s="157"/>
      <c r="J76" s="157"/>
      <c r="K76" s="157"/>
      <c r="L76" s="157"/>
      <c r="M76" s="157"/>
      <c r="N76" s="19"/>
      <c r="O76" s="204"/>
      <c r="P76" s="375" t="s">
        <v>84</v>
      </c>
      <c r="Q76" s="375"/>
      <c r="R76" s="375"/>
      <c r="S76" s="375"/>
      <c r="T76" s="376"/>
    </row>
    <row r="77" spans="1:20" s="18" customFormat="1" ht="16.5" customHeight="1">
      <c r="A77" s="181"/>
      <c r="B77" s="163"/>
      <c r="C77" s="10"/>
      <c r="D77" s="10"/>
      <c r="E77" s="10"/>
      <c r="F77" s="10"/>
      <c r="G77" s="163"/>
      <c r="H77" s="182">
        <f>SUM(H75:H76)</f>
        <v>20000000</v>
      </c>
      <c r="I77" s="157"/>
      <c r="J77" s="157"/>
      <c r="K77" s="157"/>
      <c r="L77" s="157"/>
      <c r="M77" s="157"/>
      <c r="N77" s="19"/>
      <c r="O77" s="205"/>
      <c r="P77" s="367" t="s">
        <v>137</v>
      </c>
      <c r="Q77" s="367"/>
      <c r="R77" s="367"/>
      <c r="S77" s="367"/>
      <c r="T77" s="368"/>
    </row>
    <row r="78" spans="1:20" s="18" customFormat="1" ht="16.5" customHeight="1">
      <c r="A78" s="181"/>
      <c r="B78" s="10"/>
      <c r="C78" s="10"/>
      <c r="D78" s="10"/>
      <c r="E78" s="10"/>
      <c r="F78" s="10"/>
      <c r="G78" s="10"/>
      <c r="H78" s="182"/>
      <c r="I78" s="157"/>
      <c r="J78" s="157"/>
      <c r="K78" s="157"/>
      <c r="L78" s="157"/>
      <c r="M78" s="157"/>
      <c r="N78" s="30"/>
      <c r="O78" s="206"/>
      <c r="P78" s="381" t="s">
        <v>85</v>
      </c>
      <c r="Q78" s="381"/>
      <c r="R78" s="381"/>
      <c r="S78" s="381"/>
      <c r="T78" s="382"/>
    </row>
    <row r="79" spans="1:20" s="18" customFormat="1" ht="16.5" customHeight="1">
      <c r="A79" s="23" t="s">
        <v>138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33"/>
      <c r="T79" s="34"/>
    </row>
    <row r="80" spans="1:20" s="18" customFormat="1" ht="12.75">
      <c r="A80" s="187"/>
      <c r="B80" s="8"/>
      <c r="C80" s="8"/>
      <c r="D80" s="8"/>
      <c r="E80" s="8"/>
      <c r="F80" s="8"/>
      <c r="G80" s="8"/>
      <c r="H80" s="7"/>
      <c r="I80" s="8"/>
      <c r="J80" s="8"/>
      <c r="K80" s="8"/>
      <c r="L80" s="9"/>
      <c r="M80" s="8"/>
      <c r="O80" s="207"/>
      <c r="P80" s="383" t="s">
        <v>139</v>
      </c>
      <c r="Q80" s="384"/>
      <c r="R80" s="384"/>
      <c r="S80" s="384"/>
      <c r="T80" s="385"/>
    </row>
    <row r="81" spans="1:20" s="18" customFormat="1" ht="12.75">
      <c r="A81" s="188"/>
      <c r="B81" s="1"/>
      <c r="C81" s="1"/>
      <c r="D81" s="11"/>
      <c r="E81" s="1"/>
      <c r="F81" s="1"/>
      <c r="G81" s="1"/>
      <c r="H81" s="1"/>
      <c r="I81" s="1"/>
      <c r="J81" s="1"/>
      <c r="K81" s="1"/>
      <c r="L81" s="1"/>
      <c r="M81" s="1"/>
      <c r="O81" s="13"/>
      <c r="P81" s="366" t="s">
        <v>86</v>
      </c>
      <c r="Q81" s="367"/>
      <c r="R81" s="367"/>
      <c r="S81" s="367"/>
      <c r="T81" s="368"/>
    </row>
    <row r="82" spans="1:20" s="18" customFormat="1" ht="12.75">
      <c r="A82" s="188" t="s">
        <v>87</v>
      </c>
      <c r="B82" s="1"/>
      <c r="C82" s="1" t="s">
        <v>4</v>
      </c>
      <c r="D82" s="10"/>
      <c r="E82" s="189" t="s">
        <v>197</v>
      </c>
      <c r="F82" s="10"/>
      <c r="G82" s="190"/>
      <c r="H82" s="191"/>
      <c r="I82" s="11" t="s">
        <v>140</v>
      </c>
      <c r="J82" s="11"/>
      <c r="K82" s="10"/>
      <c r="L82" s="10"/>
      <c r="M82" s="10"/>
      <c r="O82" s="13"/>
      <c r="P82" s="366" t="s">
        <v>88</v>
      </c>
      <c r="Q82" s="367"/>
      <c r="R82" s="367"/>
      <c r="S82" s="367"/>
      <c r="T82" s="368"/>
    </row>
    <row r="83" spans="1:20" s="18" customFormat="1" ht="12.75">
      <c r="A83" s="188"/>
      <c r="B83" s="1"/>
      <c r="C83" s="1"/>
      <c r="D83" s="1"/>
      <c r="E83" s="1"/>
      <c r="F83" s="191"/>
      <c r="G83" s="191"/>
      <c r="H83" s="191"/>
      <c r="I83" s="1"/>
      <c r="J83" s="1"/>
      <c r="K83" s="10"/>
      <c r="L83" s="10"/>
      <c r="M83" s="10"/>
      <c r="O83" s="13"/>
      <c r="P83" s="366" t="s">
        <v>89</v>
      </c>
      <c r="Q83" s="367"/>
      <c r="R83" s="367"/>
      <c r="S83" s="367"/>
      <c r="T83" s="368"/>
    </row>
    <row r="84" spans="1:20" s="18" customFormat="1" ht="12.75">
      <c r="A84" s="188" t="s">
        <v>90</v>
      </c>
      <c r="B84" s="1"/>
      <c r="C84" s="1" t="s">
        <v>4</v>
      </c>
      <c r="D84" s="10"/>
      <c r="E84" s="189" t="s">
        <v>196</v>
      </c>
      <c r="F84" s="10"/>
      <c r="G84" s="190"/>
      <c r="H84" s="190"/>
      <c r="I84" s="11" t="s">
        <v>141</v>
      </c>
      <c r="J84" s="11"/>
      <c r="K84" s="10"/>
      <c r="L84" s="10"/>
      <c r="M84" s="10"/>
      <c r="N84" s="1"/>
      <c r="O84" s="1"/>
      <c r="P84" s="12"/>
      <c r="Q84" s="10"/>
      <c r="R84" s="10"/>
      <c r="S84" s="19"/>
      <c r="T84" s="32"/>
    </row>
    <row r="85" spans="1:20" s="18" customFormat="1" ht="12.75">
      <c r="A85" s="188"/>
      <c r="B85" s="1"/>
      <c r="C85" s="1"/>
      <c r="D85" s="1"/>
      <c r="E85" s="1"/>
      <c r="F85" s="189"/>
      <c r="G85" s="190"/>
      <c r="H85" s="190"/>
      <c r="I85" s="10"/>
      <c r="J85" s="10"/>
      <c r="K85" s="10"/>
      <c r="L85" s="10"/>
      <c r="M85" s="10"/>
      <c r="N85" s="1"/>
      <c r="O85" s="1"/>
      <c r="P85" s="12"/>
      <c r="Q85" s="10"/>
      <c r="R85" s="10"/>
      <c r="S85" s="19"/>
      <c r="T85" s="32"/>
    </row>
    <row r="86" spans="1:20" s="18" customFormat="1" ht="12.75">
      <c r="A86" s="188" t="s">
        <v>91</v>
      </c>
      <c r="B86" s="1"/>
      <c r="C86" s="1" t="s">
        <v>4</v>
      </c>
      <c r="D86" s="10"/>
      <c r="E86" s="189" t="s">
        <v>198</v>
      </c>
      <c r="F86" s="10"/>
      <c r="G86" s="191"/>
      <c r="H86" s="191"/>
      <c r="I86" s="11" t="s">
        <v>142</v>
      </c>
      <c r="J86" s="11"/>
      <c r="K86" s="10"/>
      <c r="L86" s="10"/>
      <c r="M86" s="10"/>
      <c r="N86" s="1"/>
      <c r="O86" s="1"/>
      <c r="P86" s="12"/>
      <c r="Q86" s="10"/>
      <c r="R86" s="10"/>
      <c r="S86" s="19"/>
      <c r="T86" s="32"/>
    </row>
    <row r="87" spans="1:20" s="18" customFormat="1" ht="12.75">
      <c r="A87" s="192"/>
      <c r="B87" s="1"/>
      <c r="C87" s="1"/>
      <c r="D87" s="13"/>
      <c r="E87" s="10"/>
      <c r="F87" s="10"/>
      <c r="G87" s="10"/>
      <c r="H87" s="10"/>
      <c r="I87" s="10"/>
      <c r="J87" s="10"/>
      <c r="K87" s="10"/>
      <c r="L87" s="10"/>
      <c r="M87" s="10"/>
      <c r="O87" s="198"/>
      <c r="P87" s="374" t="s">
        <v>92</v>
      </c>
      <c r="Q87" s="375"/>
      <c r="R87" s="375"/>
      <c r="S87" s="375"/>
      <c r="T87" s="376"/>
    </row>
    <row r="88" spans="1:20" s="18" customFormat="1" ht="12.75">
      <c r="A88" s="192"/>
      <c r="B88" s="1"/>
      <c r="C88" s="1"/>
      <c r="D88" s="11"/>
      <c r="E88" s="10"/>
      <c r="F88" s="10"/>
      <c r="G88" s="10"/>
      <c r="H88" s="10"/>
      <c r="I88" s="10"/>
      <c r="J88" s="10"/>
      <c r="K88" s="10"/>
      <c r="L88" s="10"/>
      <c r="M88" s="10"/>
      <c r="O88" s="13"/>
      <c r="P88" s="366" t="s">
        <v>96</v>
      </c>
      <c r="Q88" s="367"/>
      <c r="R88" s="367"/>
      <c r="S88" s="367"/>
      <c r="T88" s="368"/>
    </row>
    <row r="89" spans="1:20" s="18" customFormat="1" ht="15.75" customHeight="1" thickBot="1">
      <c r="A89" s="193"/>
      <c r="B89" s="194"/>
      <c r="C89" s="194"/>
      <c r="D89" s="194"/>
      <c r="E89" s="195"/>
      <c r="F89" s="195"/>
      <c r="G89" s="195"/>
      <c r="H89" s="195"/>
      <c r="I89" s="195"/>
      <c r="J89" s="195"/>
      <c r="K89" s="195"/>
      <c r="L89" s="195"/>
      <c r="M89" s="195"/>
      <c r="N89" s="29"/>
      <c r="O89" s="208"/>
      <c r="P89" s="369" t="s">
        <v>93</v>
      </c>
      <c r="Q89" s="370"/>
      <c r="R89" s="370"/>
      <c r="S89" s="370"/>
      <c r="T89" s="371"/>
    </row>
    <row r="90" spans="1:20" s="18" customFormat="1" ht="12.75">
      <c r="A90" s="35"/>
      <c r="B90" s="35"/>
      <c r="C90" s="35"/>
      <c r="D90" s="35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35"/>
      <c r="Q90" s="19"/>
      <c r="R90" s="63"/>
      <c r="S90" s="19"/>
      <c r="T90" s="28"/>
    </row>
    <row r="91" spans="16:20" s="18" customFormat="1" ht="12.75">
      <c r="P91" s="114"/>
      <c r="R91" s="115"/>
      <c r="T91" s="116"/>
    </row>
    <row r="92" spans="16:20" s="18" customFormat="1" ht="12.75">
      <c r="P92" s="114"/>
      <c r="R92" s="115"/>
      <c r="T92" s="116"/>
    </row>
    <row r="93" spans="16:20" s="18" customFormat="1" ht="12.75">
      <c r="P93" s="114"/>
      <c r="R93" s="115"/>
      <c r="T93" s="116"/>
    </row>
  </sheetData>
  <sheetProtection/>
  <mergeCells count="92">
    <mergeCell ref="P82:T82"/>
    <mergeCell ref="H17:R17"/>
    <mergeCell ref="S49:T49"/>
    <mergeCell ref="P24:R24"/>
    <mergeCell ref="S24:T25"/>
    <mergeCell ref="H64:H65"/>
    <mergeCell ref="F26:O26"/>
    <mergeCell ref="A19:T19"/>
    <mergeCell ref="S38:T38"/>
    <mergeCell ref="S39:T39"/>
    <mergeCell ref="S1:T2"/>
    <mergeCell ref="A3:R3"/>
    <mergeCell ref="S3:T4"/>
    <mergeCell ref="A4:R4"/>
    <mergeCell ref="A1:K1"/>
    <mergeCell ref="P76:T76"/>
    <mergeCell ref="S14:T14"/>
    <mergeCell ref="I10:T10"/>
    <mergeCell ref="I9:T9"/>
    <mergeCell ref="M1:R1"/>
    <mergeCell ref="S32:T32"/>
    <mergeCell ref="A21:T21"/>
    <mergeCell ref="A22:T22"/>
    <mergeCell ref="P80:T80"/>
    <mergeCell ref="P81:T81"/>
    <mergeCell ref="A70:R70"/>
    <mergeCell ref="A26:E26"/>
    <mergeCell ref="S37:T37"/>
    <mergeCell ref="S26:T26"/>
    <mergeCell ref="S28:T28"/>
    <mergeCell ref="A2:K2"/>
    <mergeCell ref="M2:R2"/>
    <mergeCell ref="A14:G14"/>
    <mergeCell ref="H14:R14"/>
    <mergeCell ref="S16:T16"/>
    <mergeCell ref="P87:T87"/>
    <mergeCell ref="A17:G17"/>
    <mergeCell ref="A18:G18"/>
    <mergeCell ref="H18:R18"/>
    <mergeCell ref="S18:T18"/>
    <mergeCell ref="P88:T88"/>
    <mergeCell ref="P89:T89"/>
    <mergeCell ref="P64:Q65"/>
    <mergeCell ref="R64:R65"/>
    <mergeCell ref="S64:T65"/>
    <mergeCell ref="P78:T78"/>
    <mergeCell ref="S68:T68"/>
    <mergeCell ref="S69:T69"/>
    <mergeCell ref="P77:T77"/>
    <mergeCell ref="P83:T83"/>
    <mergeCell ref="A15:G15"/>
    <mergeCell ref="H15:R15"/>
    <mergeCell ref="S15:T15"/>
    <mergeCell ref="A16:G16"/>
    <mergeCell ref="H16:R16"/>
    <mergeCell ref="A24:E25"/>
    <mergeCell ref="F24:O25"/>
    <mergeCell ref="S29:T29"/>
    <mergeCell ref="S30:T30"/>
    <mergeCell ref="S43:T43"/>
    <mergeCell ref="S42:T42"/>
    <mergeCell ref="S31:T31"/>
    <mergeCell ref="S33:T33"/>
    <mergeCell ref="S34:T34"/>
    <mergeCell ref="S35:T35"/>
    <mergeCell ref="S36:T36"/>
    <mergeCell ref="S40:T40"/>
    <mergeCell ref="F48:O48"/>
    <mergeCell ref="S48:T48"/>
    <mergeCell ref="S41:T41"/>
    <mergeCell ref="S47:T47"/>
    <mergeCell ref="G54:N54"/>
    <mergeCell ref="S50:T50"/>
    <mergeCell ref="S44:T44"/>
    <mergeCell ref="S55:T55"/>
    <mergeCell ref="S56:T56"/>
    <mergeCell ref="S57:T57"/>
    <mergeCell ref="S58:T58"/>
    <mergeCell ref="S45:T45"/>
    <mergeCell ref="S60:T60"/>
    <mergeCell ref="S51:T51"/>
    <mergeCell ref="S52:T52"/>
    <mergeCell ref="S53:T53"/>
    <mergeCell ref="S70:T70"/>
    <mergeCell ref="P72:T72"/>
    <mergeCell ref="S61:T61"/>
    <mergeCell ref="F62:H62"/>
    <mergeCell ref="S62:T62"/>
    <mergeCell ref="S63:T63"/>
    <mergeCell ref="S66:T66"/>
    <mergeCell ref="F67:H67"/>
    <mergeCell ref="S67:T67"/>
  </mergeCells>
  <printOptions/>
  <pageMargins left="0.1968503937007874" right="0.1968503937007874" top="0.3937007874015748" bottom="0.3937007874015748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8"/>
  <sheetViews>
    <sheetView zoomScalePageLayoutView="0" workbookViewId="0" topLeftCell="A55">
      <selection activeCell="J6" sqref="J6"/>
    </sheetView>
  </sheetViews>
  <sheetFormatPr defaultColWidth="3.140625" defaultRowHeight="15"/>
  <cols>
    <col min="1" max="1" width="2.8515625" style="3" customWidth="1"/>
    <col min="2" max="3" width="2.57421875" style="3" customWidth="1"/>
    <col min="4" max="4" width="3.421875" style="3" customWidth="1"/>
    <col min="5" max="5" width="3.00390625" style="3" customWidth="1"/>
    <col min="6" max="6" width="7.8515625" style="3" customWidth="1"/>
    <col min="7" max="7" width="2.28125" style="3" customWidth="1"/>
    <col min="8" max="8" width="23.7109375" style="3" customWidth="1"/>
    <col min="9" max="9" width="3.7109375" style="3" customWidth="1"/>
    <col min="10" max="10" width="3.00390625" style="3" customWidth="1"/>
    <col min="11" max="11" width="2.421875" style="3" customWidth="1"/>
    <col min="12" max="12" width="3.28125" style="3" customWidth="1"/>
    <col min="13" max="13" width="3.57421875" style="3" customWidth="1"/>
    <col min="14" max="14" width="3.421875" style="3" customWidth="1"/>
    <col min="15" max="15" width="3.8515625" style="3" customWidth="1"/>
    <col min="16" max="16" width="4.8515625" style="4" customWidth="1"/>
    <col min="17" max="17" width="4.8515625" style="3" customWidth="1"/>
    <col min="18" max="18" width="8.8515625" style="5" customWidth="1"/>
    <col min="19" max="19" width="8.57421875" style="3" customWidth="1"/>
    <col min="20" max="20" width="4.28125" style="6" customWidth="1"/>
    <col min="21" max="21" width="3.140625" style="3" customWidth="1"/>
    <col min="22" max="22" width="0.2890625" style="3" customWidth="1"/>
    <col min="23" max="16384" width="3.140625" style="3" customWidth="1"/>
  </cols>
  <sheetData>
    <row r="1" spans="1:20" s="61" customFormat="1" ht="22.5" customHeight="1">
      <c r="A1" s="344" t="s">
        <v>77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151"/>
      <c r="M1" s="348" t="s">
        <v>76</v>
      </c>
      <c r="N1" s="349"/>
      <c r="O1" s="349"/>
      <c r="P1" s="349"/>
      <c r="Q1" s="349"/>
      <c r="R1" s="350"/>
      <c r="S1" s="357" t="s">
        <v>0</v>
      </c>
      <c r="T1" s="358"/>
    </row>
    <row r="2" spans="1:20" s="61" customFormat="1" ht="20.25" customHeight="1">
      <c r="A2" s="346" t="s">
        <v>1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152"/>
      <c r="M2" s="351" t="s">
        <v>130</v>
      </c>
      <c r="N2" s="347"/>
      <c r="O2" s="347"/>
      <c r="P2" s="347"/>
      <c r="Q2" s="347"/>
      <c r="R2" s="352"/>
      <c r="S2" s="359"/>
      <c r="T2" s="360"/>
    </row>
    <row r="3" spans="1:20" s="61" customFormat="1" ht="15.75" customHeight="1">
      <c r="A3" s="361" t="s">
        <v>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3"/>
      <c r="S3" s="359" t="s">
        <v>131</v>
      </c>
      <c r="T3" s="360"/>
    </row>
    <row r="4" spans="1:20" s="61" customFormat="1" ht="12.75" customHeight="1">
      <c r="A4" s="364" t="s">
        <v>127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428"/>
      <c r="T4" s="429"/>
    </row>
    <row r="5" spans="1:20" s="61" customFormat="1" ht="17.25" customHeight="1">
      <c r="A5" s="22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4"/>
      <c r="O5" s="153"/>
      <c r="P5" s="155"/>
      <c r="Q5" s="153"/>
      <c r="R5" s="156"/>
      <c r="S5" s="138"/>
      <c r="T5" s="174"/>
    </row>
    <row r="6" spans="1:20" s="61" customFormat="1" ht="17.25" customHeight="1">
      <c r="A6" s="224" t="s">
        <v>3</v>
      </c>
      <c r="B6" s="157"/>
      <c r="C6" s="157"/>
      <c r="D6" s="157"/>
      <c r="E6" s="157"/>
      <c r="F6" s="157"/>
      <c r="G6" s="157" t="s">
        <v>4</v>
      </c>
      <c r="H6" s="158" t="s">
        <v>155</v>
      </c>
      <c r="I6" s="157" t="s">
        <v>212</v>
      </c>
      <c r="J6" s="157"/>
      <c r="K6" s="157"/>
      <c r="L6" s="157"/>
      <c r="M6" s="157"/>
      <c r="N6" s="159"/>
      <c r="O6" s="157"/>
      <c r="P6" s="160"/>
      <c r="Q6" s="157"/>
      <c r="R6" s="161"/>
      <c r="S6" s="21"/>
      <c r="T6" s="174"/>
    </row>
    <row r="7" spans="1:20" s="61" customFormat="1" ht="17.25" customHeight="1">
      <c r="A7" s="224" t="s">
        <v>6</v>
      </c>
      <c r="B7" s="157"/>
      <c r="C7" s="157"/>
      <c r="D7" s="157"/>
      <c r="E7" s="157"/>
      <c r="F7" s="157"/>
      <c r="G7" s="157" t="s">
        <v>4</v>
      </c>
      <c r="H7" s="162" t="s">
        <v>156</v>
      </c>
      <c r="I7" s="163" t="s">
        <v>5</v>
      </c>
      <c r="J7" s="157"/>
      <c r="K7" s="157"/>
      <c r="L7" s="157"/>
      <c r="M7" s="157"/>
      <c r="N7" s="159"/>
      <c r="O7" s="157"/>
      <c r="P7" s="160"/>
      <c r="Q7" s="157"/>
      <c r="R7" s="161"/>
      <c r="S7" s="21"/>
      <c r="T7" s="175"/>
    </row>
    <row r="8" spans="1:20" s="61" customFormat="1" ht="17.25" customHeight="1">
      <c r="A8" s="224" t="s">
        <v>132</v>
      </c>
      <c r="B8" s="157"/>
      <c r="C8" s="157"/>
      <c r="D8" s="157"/>
      <c r="E8" s="157"/>
      <c r="F8" s="157"/>
      <c r="G8" s="157" t="s">
        <v>4</v>
      </c>
      <c r="H8" s="162" t="s">
        <v>156</v>
      </c>
      <c r="I8" s="163" t="s">
        <v>5</v>
      </c>
      <c r="J8" s="157"/>
      <c r="K8" s="157"/>
      <c r="L8" s="157"/>
      <c r="M8" s="157"/>
      <c r="N8" s="159"/>
      <c r="O8" s="157"/>
      <c r="P8" s="160"/>
      <c r="Q8" s="157"/>
      <c r="R8" s="161"/>
      <c r="S8" s="21"/>
      <c r="T8" s="175"/>
    </row>
    <row r="9" spans="1:20" s="117" customFormat="1" ht="16.5" customHeight="1">
      <c r="A9" s="225" t="s">
        <v>7</v>
      </c>
      <c r="B9" s="211"/>
      <c r="C9" s="211"/>
      <c r="D9" s="211"/>
      <c r="E9" s="211"/>
      <c r="F9" s="211"/>
      <c r="G9" s="211" t="s">
        <v>4</v>
      </c>
      <c r="H9" s="162" t="s">
        <v>157</v>
      </c>
      <c r="I9" s="293" t="s">
        <v>213</v>
      </c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4"/>
    </row>
    <row r="10" spans="1:20" s="105" customFormat="1" ht="17.25" customHeight="1">
      <c r="A10" s="15" t="s">
        <v>8</v>
      </c>
      <c r="B10" s="16"/>
      <c r="C10" s="16"/>
      <c r="D10" s="16"/>
      <c r="E10" s="16"/>
      <c r="F10" s="16"/>
      <c r="G10" s="212" t="s">
        <v>4</v>
      </c>
      <c r="H10" s="162" t="s">
        <v>158</v>
      </c>
      <c r="I10" s="16" t="s">
        <v>160</v>
      </c>
      <c r="J10" s="212"/>
      <c r="K10" s="212"/>
      <c r="L10" s="212"/>
      <c r="M10" s="16"/>
      <c r="N10" s="17"/>
      <c r="O10" s="16"/>
      <c r="P10" s="213"/>
      <c r="Q10" s="16"/>
      <c r="R10" s="16"/>
      <c r="S10" s="101"/>
      <c r="T10" s="214"/>
    </row>
    <row r="11" spans="1:20" s="61" customFormat="1" ht="17.25" customHeight="1">
      <c r="A11" s="181" t="s">
        <v>133</v>
      </c>
      <c r="B11" s="157"/>
      <c r="C11" s="157"/>
      <c r="D11" s="157"/>
      <c r="E11" s="157"/>
      <c r="F11" s="157"/>
      <c r="G11" s="164" t="s">
        <v>4</v>
      </c>
      <c r="H11" s="165" t="s">
        <v>159</v>
      </c>
      <c r="I11" s="166"/>
      <c r="J11" s="164"/>
      <c r="K11" s="164"/>
      <c r="L11" s="164"/>
      <c r="M11" s="157"/>
      <c r="N11" s="159"/>
      <c r="O11" s="157"/>
      <c r="P11" s="160"/>
      <c r="Q11" s="157"/>
      <c r="R11" s="157"/>
      <c r="S11" s="20"/>
      <c r="T11" s="174"/>
    </row>
    <row r="12" spans="1:20" s="61" customFormat="1" ht="17.25" customHeight="1">
      <c r="A12" s="181" t="s">
        <v>9</v>
      </c>
      <c r="B12" s="157"/>
      <c r="C12" s="157"/>
      <c r="D12" s="157"/>
      <c r="E12" s="157"/>
      <c r="F12" s="157"/>
      <c r="G12" s="164" t="s">
        <v>4</v>
      </c>
      <c r="H12" s="167" t="s">
        <v>5</v>
      </c>
      <c r="I12" s="164"/>
      <c r="J12" s="164"/>
      <c r="K12" s="164"/>
      <c r="L12" s="164"/>
      <c r="M12" s="157"/>
      <c r="N12" s="159"/>
      <c r="O12" s="157"/>
      <c r="P12" s="160"/>
      <c r="Q12" s="157"/>
      <c r="R12" s="157"/>
      <c r="S12" s="20"/>
      <c r="T12" s="174"/>
    </row>
    <row r="13" spans="1:20" s="61" customFormat="1" ht="17.25" customHeight="1">
      <c r="A13" s="226" t="s">
        <v>135</v>
      </c>
      <c r="B13" s="168"/>
      <c r="C13" s="168"/>
      <c r="D13" s="168"/>
      <c r="E13" s="168"/>
      <c r="F13" s="168"/>
      <c r="G13" s="169" t="s">
        <v>4</v>
      </c>
      <c r="H13" s="170" t="s">
        <v>136</v>
      </c>
      <c r="I13" s="171"/>
      <c r="J13" s="170"/>
      <c r="K13" s="171"/>
      <c r="L13" s="171"/>
      <c r="M13" s="171"/>
      <c r="N13" s="172"/>
      <c r="O13" s="168"/>
      <c r="P13" s="173"/>
      <c r="Q13" s="168"/>
      <c r="R13" s="168"/>
      <c r="S13" s="179"/>
      <c r="T13" s="176"/>
    </row>
    <row r="14" spans="1:20" s="18" customFormat="1" ht="12.75">
      <c r="A14" s="302" t="s">
        <v>10</v>
      </c>
      <c r="B14" s="303"/>
      <c r="C14" s="303"/>
      <c r="D14" s="303"/>
      <c r="E14" s="303"/>
      <c r="F14" s="303"/>
      <c r="G14" s="303"/>
      <c r="H14" s="336" t="s">
        <v>11</v>
      </c>
      <c r="I14" s="337"/>
      <c r="J14" s="337"/>
      <c r="K14" s="337"/>
      <c r="L14" s="337"/>
      <c r="M14" s="337"/>
      <c r="N14" s="337"/>
      <c r="O14" s="337"/>
      <c r="P14" s="337"/>
      <c r="Q14" s="337"/>
      <c r="R14" s="353"/>
      <c r="S14" s="303" t="s">
        <v>12</v>
      </c>
      <c r="T14" s="311"/>
    </row>
    <row r="15" spans="1:20" s="18" customFormat="1" ht="15" customHeight="1">
      <c r="A15" s="354" t="s">
        <v>13</v>
      </c>
      <c r="B15" s="355"/>
      <c r="C15" s="355"/>
      <c r="D15" s="355"/>
      <c r="E15" s="355"/>
      <c r="F15" s="355"/>
      <c r="G15" s="356"/>
      <c r="H15" s="410" t="s">
        <v>214</v>
      </c>
      <c r="I15" s="411"/>
      <c r="J15" s="411"/>
      <c r="K15" s="411"/>
      <c r="L15" s="411"/>
      <c r="M15" s="411"/>
      <c r="N15" s="411"/>
      <c r="O15" s="411"/>
      <c r="P15" s="411"/>
      <c r="Q15" s="411"/>
      <c r="R15" s="412"/>
      <c r="S15" s="329">
        <v>0.09</v>
      </c>
      <c r="T15" s="330"/>
    </row>
    <row r="16" spans="1:20" s="18" customFormat="1" ht="12.75">
      <c r="A16" s="331" t="s">
        <v>14</v>
      </c>
      <c r="B16" s="332"/>
      <c r="C16" s="332"/>
      <c r="D16" s="332"/>
      <c r="E16" s="332"/>
      <c r="F16" s="332"/>
      <c r="G16" s="333"/>
      <c r="H16" s="309" t="s">
        <v>58</v>
      </c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34">
        <f>S29</f>
        <v>20000000</v>
      </c>
      <c r="T16" s="335"/>
    </row>
    <row r="17" spans="1:20" s="18" customFormat="1" ht="12.75">
      <c r="A17" s="354" t="s">
        <v>15</v>
      </c>
      <c r="B17" s="355"/>
      <c r="C17" s="355"/>
      <c r="D17" s="355"/>
      <c r="E17" s="355"/>
      <c r="F17" s="355"/>
      <c r="G17" s="356"/>
      <c r="H17" s="432" t="s">
        <v>98</v>
      </c>
      <c r="I17" s="433"/>
      <c r="J17" s="433"/>
      <c r="K17" s="433"/>
      <c r="L17" s="433"/>
      <c r="M17" s="433"/>
      <c r="N17" s="433"/>
      <c r="O17" s="433"/>
      <c r="P17" s="433"/>
      <c r="Q17" s="433"/>
      <c r="R17" s="434"/>
      <c r="S17" s="39">
        <v>1</v>
      </c>
      <c r="T17" s="40" t="s">
        <v>39</v>
      </c>
    </row>
    <row r="18" spans="1:20" s="18" customFormat="1" ht="12.75">
      <c r="A18" s="331" t="s">
        <v>16</v>
      </c>
      <c r="B18" s="332"/>
      <c r="C18" s="332"/>
      <c r="D18" s="332"/>
      <c r="E18" s="332"/>
      <c r="F18" s="332"/>
      <c r="G18" s="333"/>
      <c r="H18" s="309" t="s">
        <v>170</v>
      </c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10">
        <v>0.75</v>
      </c>
      <c r="T18" s="311"/>
    </row>
    <row r="19" spans="1:20" s="18" customFormat="1" ht="12.75">
      <c r="A19" s="312" t="s">
        <v>70</v>
      </c>
      <c r="B19" s="313"/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4"/>
    </row>
    <row r="20" spans="1:20" s="18" customFormat="1" ht="4.5" customHeight="1">
      <c r="A20" s="65" t="s">
        <v>17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7"/>
      <c r="Q20" s="66"/>
      <c r="R20" s="68"/>
      <c r="S20" s="66"/>
      <c r="T20" s="69"/>
    </row>
    <row r="21" spans="1:20" s="18" customFormat="1" ht="15" customHeight="1">
      <c r="A21" s="315" t="s">
        <v>57</v>
      </c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7"/>
    </row>
    <row r="22" spans="1:20" s="18" customFormat="1" ht="15.75" customHeight="1">
      <c r="A22" s="315" t="s">
        <v>56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7"/>
    </row>
    <row r="23" spans="1:20" s="18" customFormat="1" ht="4.5" customHeight="1">
      <c r="A23" s="62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33"/>
      <c r="Q23" s="19"/>
      <c r="R23" s="63"/>
      <c r="S23" s="19"/>
      <c r="T23" s="64"/>
    </row>
    <row r="24" spans="1:20" s="18" customFormat="1" ht="12.75">
      <c r="A24" s="318" t="s">
        <v>18</v>
      </c>
      <c r="B24" s="319"/>
      <c r="C24" s="319"/>
      <c r="D24" s="319"/>
      <c r="E24" s="319"/>
      <c r="F24" s="320" t="s">
        <v>19</v>
      </c>
      <c r="G24" s="321"/>
      <c r="H24" s="321"/>
      <c r="I24" s="321"/>
      <c r="J24" s="321"/>
      <c r="K24" s="321"/>
      <c r="L24" s="321"/>
      <c r="M24" s="321"/>
      <c r="N24" s="321"/>
      <c r="O24" s="321"/>
      <c r="P24" s="319" t="s">
        <v>20</v>
      </c>
      <c r="Q24" s="319"/>
      <c r="R24" s="319"/>
      <c r="S24" s="324" t="s">
        <v>21</v>
      </c>
      <c r="T24" s="325"/>
    </row>
    <row r="25" spans="1:20" s="18" customFormat="1" ht="25.5">
      <c r="A25" s="318"/>
      <c r="B25" s="319"/>
      <c r="C25" s="319"/>
      <c r="D25" s="319"/>
      <c r="E25" s="319"/>
      <c r="F25" s="322"/>
      <c r="G25" s="323"/>
      <c r="H25" s="323"/>
      <c r="I25" s="323"/>
      <c r="J25" s="323"/>
      <c r="K25" s="323"/>
      <c r="L25" s="323"/>
      <c r="M25" s="323"/>
      <c r="N25" s="323"/>
      <c r="O25" s="323"/>
      <c r="P25" s="134" t="s">
        <v>60</v>
      </c>
      <c r="Q25" s="134" t="s">
        <v>61</v>
      </c>
      <c r="R25" s="70" t="s">
        <v>22</v>
      </c>
      <c r="S25" s="324"/>
      <c r="T25" s="325"/>
    </row>
    <row r="26" spans="1:20" s="18" customFormat="1" ht="12.75">
      <c r="A26" s="302">
        <v>1</v>
      </c>
      <c r="B26" s="303"/>
      <c r="C26" s="303"/>
      <c r="D26" s="303"/>
      <c r="E26" s="303"/>
      <c r="F26" s="336">
        <v>2</v>
      </c>
      <c r="G26" s="337"/>
      <c r="H26" s="337"/>
      <c r="I26" s="337"/>
      <c r="J26" s="337"/>
      <c r="K26" s="337"/>
      <c r="L26" s="337"/>
      <c r="M26" s="337"/>
      <c r="N26" s="337"/>
      <c r="O26" s="337"/>
      <c r="P26" s="135">
        <v>3</v>
      </c>
      <c r="Q26" s="135">
        <v>4</v>
      </c>
      <c r="R26" s="72">
        <v>5</v>
      </c>
      <c r="S26" s="303">
        <v>6</v>
      </c>
      <c r="T26" s="311"/>
    </row>
    <row r="27" spans="1:20" s="18" customFormat="1" ht="12.75">
      <c r="A27" s="73"/>
      <c r="B27" s="25"/>
      <c r="C27" s="25"/>
      <c r="D27" s="25"/>
      <c r="E27" s="74"/>
      <c r="F27" s="75"/>
      <c r="G27" s="25"/>
      <c r="H27" s="25"/>
      <c r="I27" s="137"/>
      <c r="J27" s="137"/>
      <c r="K27" s="137"/>
      <c r="L27" s="137"/>
      <c r="M27" s="137"/>
      <c r="N27" s="137"/>
      <c r="O27" s="26"/>
      <c r="P27" s="76"/>
      <c r="Q27" s="75"/>
      <c r="R27" s="77"/>
      <c r="S27" s="75"/>
      <c r="T27" s="78"/>
    </row>
    <row r="28" spans="1:22" s="18" customFormat="1" ht="12.75">
      <c r="A28" s="136">
        <v>5</v>
      </c>
      <c r="B28" s="133"/>
      <c r="C28" s="133"/>
      <c r="D28" s="19"/>
      <c r="E28" s="79"/>
      <c r="F28" s="80" t="s">
        <v>59</v>
      </c>
      <c r="G28" s="81"/>
      <c r="H28" s="81"/>
      <c r="I28" s="133"/>
      <c r="J28" s="133"/>
      <c r="K28" s="133"/>
      <c r="L28" s="133"/>
      <c r="M28" s="133"/>
      <c r="N28" s="133"/>
      <c r="O28" s="128"/>
      <c r="P28" s="82"/>
      <c r="Q28" s="83"/>
      <c r="R28" s="84"/>
      <c r="S28" s="300">
        <f>S29</f>
        <v>20000000</v>
      </c>
      <c r="T28" s="301"/>
      <c r="V28" s="85"/>
    </row>
    <row r="29" spans="1:20" s="18" customFormat="1" ht="12.75">
      <c r="A29" s="136">
        <v>5</v>
      </c>
      <c r="B29" s="133">
        <v>2</v>
      </c>
      <c r="C29" s="133"/>
      <c r="D29" s="19"/>
      <c r="E29" s="79"/>
      <c r="F29" s="80" t="s">
        <v>23</v>
      </c>
      <c r="G29" s="81"/>
      <c r="H29" s="81"/>
      <c r="I29" s="133"/>
      <c r="J29" s="133"/>
      <c r="K29" s="133"/>
      <c r="L29" s="133"/>
      <c r="M29" s="133"/>
      <c r="N29" s="133"/>
      <c r="O29" s="128"/>
      <c r="P29" s="82"/>
      <c r="Q29" s="83"/>
      <c r="R29" s="84"/>
      <c r="S29" s="295">
        <f>S30+S37</f>
        <v>20000000</v>
      </c>
      <c r="T29" s="296"/>
    </row>
    <row r="30" spans="1:20" s="18" customFormat="1" ht="12.75">
      <c r="A30" s="136">
        <v>5</v>
      </c>
      <c r="B30" s="133">
        <v>2</v>
      </c>
      <c r="C30" s="133">
        <v>1</v>
      </c>
      <c r="D30" s="19"/>
      <c r="E30" s="79"/>
      <c r="F30" s="80" t="s">
        <v>47</v>
      </c>
      <c r="G30" s="128"/>
      <c r="H30" s="128"/>
      <c r="I30" s="133"/>
      <c r="J30" s="133"/>
      <c r="K30" s="133"/>
      <c r="L30" s="133"/>
      <c r="M30" s="133"/>
      <c r="N30" s="133"/>
      <c r="O30" s="128"/>
      <c r="P30" s="82"/>
      <c r="Q30" s="83"/>
      <c r="R30" s="86"/>
      <c r="S30" s="295">
        <f>S31</f>
        <v>3600000</v>
      </c>
      <c r="T30" s="296"/>
    </row>
    <row r="31" spans="1:20" s="18" customFormat="1" ht="12.75">
      <c r="A31" s="87" t="s">
        <v>43</v>
      </c>
      <c r="B31" s="88" t="s">
        <v>44</v>
      </c>
      <c r="C31" s="88" t="s">
        <v>46</v>
      </c>
      <c r="D31" s="88" t="s">
        <v>24</v>
      </c>
      <c r="E31" s="89"/>
      <c r="F31" s="90" t="s">
        <v>25</v>
      </c>
      <c r="G31" s="128"/>
      <c r="H31" s="128"/>
      <c r="I31" s="133"/>
      <c r="J31" s="133"/>
      <c r="K31" s="133"/>
      <c r="L31" s="133"/>
      <c r="M31" s="133"/>
      <c r="N31" s="133"/>
      <c r="O31" s="128"/>
      <c r="P31" s="82"/>
      <c r="Q31" s="83"/>
      <c r="R31" s="84"/>
      <c r="S31" s="295">
        <f>SUM(S32)</f>
        <v>3600000</v>
      </c>
      <c r="T31" s="296"/>
    </row>
    <row r="32" spans="1:20" s="18" customFormat="1" ht="12.75">
      <c r="A32" s="87" t="s">
        <v>43</v>
      </c>
      <c r="B32" s="88" t="s">
        <v>44</v>
      </c>
      <c r="C32" s="88" t="s">
        <v>46</v>
      </c>
      <c r="D32" s="88" t="s">
        <v>24</v>
      </c>
      <c r="E32" s="89" t="s">
        <v>24</v>
      </c>
      <c r="F32" s="90" t="s">
        <v>114</v>
      </c>
      <c r="G32" s="128"/>
      <c r="H32" s="128"/>
      <c r="I32" s="133"/>
      <c r="J32" s="133"/>
      <c r="K32" s="133"/>
      <c r="L32" s="133"/>
      <c r="M32" s="133"/>
      <c r="N32" s="133"/>
      <c r="O32" s="128"/>
      <c r="P32" s="82"/>
      <c r="Q32" s="83"/>
      <c r="R32" s="84"/>
      <c r="S32" s="291">
        <f>SUM(S33)</f>
        <v>3600000</v>
      </c>
      <c r="T32" s="292"/>
    </row>
    <row r="33" spans="1:20" s="18" customFormat="1" ht="14.25" customHeight="1">
      <c r="A33" s="62"/>
      <c r="B33" s="19"/>
      <c r="C33" s="19"/>
      <c r="D33" s="91"/>
      <c r="E33" s="79"/>
      <c r="F33" s="304" t="s">
        <v>99</v>
      </c>
      <c r="G33" s="305"/>
      <c r="H33" s="305"/>
      <c r="I33" s="305"/>
      <c r="J33" s="305"/>
      <c r="K33" s="305"/>
      <c r="L33" s="305"/>
      <c r="M33" s="305"/>
      <c r="N33" s="305"/>
      <c r="O33" s="306"/>
      <c r="P33" s="82"/>
      <c r="Q33" s="83"/>
      <c r="R33" s="84"/>
      <c r="S33" s="307">
        <f>SUM(S34:T35)</f>
        <v>3600000</v>
      </c>
      <c r="T33" s="308"/>
    </row>
    <row r="34" spans="1:28" s="18" customFormat="1" ht="12.75">
      <c r="A34" s="62"/>
      <c r="B34" s="19"/>
      <c r="C34" s="19"/>
      <c r="D34" s="91"/>
      <c r="E34" s="79"/>
      <c r="F34" s="92" t="s">
        <v>66</v>
      </c>
      <c r="G34" s="128" t="s">
        <v>100</v>
      </c>
      <c r="H34" s="128"/>
      <c r="I34" s="133">
        <v>1</v>
      </c>
      <c r="J34" s="133" t="s">
        <v>26</v>
      </c>
      <c r="K34" s="133" t="s">
        <v>27</v>
      </c>
      <c r="L34" s="133">
        <v>6</v>
      </c>
      <c r="M34" s="133" t="s">
        <v>29</v>
      </c>
      <c r="N34" s="133"/>
      <c r="O34" s="128"/>
      <c r="P34" s="93">
        <f>I34*L34</f>
        <v>6</v>
      </c>
      <c r="Q34" s="83" t="s">
        <v>68</v>
      </c>
      <c r="R34" s="84">
        <v>350000</v>
      </c>
      <c r="S34" s="283">
        <f>P34*R34</f>
        <v>2100000</v>
      </c>
      <c r="T34" s="284"/>
      <c r="AA34" s="291">
        <f>S62</f>
        <v>375000</v>
      </c>
      <c r="AB34" s="292"/>
    </row>
    <row r="35" spans="1:20" s="18" customFormat="1" ht="12.75">
      <c r="A35" s="62"/>
      <c r="B35" s="19"/>
      <c r="C35" s="19"/>
      <c r="D35" s="91"/>
      <c r="E35" s="79"/>
      <c r="F35" s="92" t="s">
        <v>66</v>
      </c>
      <c r="G35" s="128" t="s">
        <v>101</v>
      </c>
      <c r="H35" s="128"/>
      <c r="I35" s="133">
        <v>1</v>
      </c>
      <c r="J35" s="133" t="s">
        <v>26</v>
      </c>
      <c r="K35" s="133" t="s">
        <v>27</v>
      </c>
      <c r="L35" s="133">
        <v>6</v>
      </c>
      <c r="M35" s="133" t="s">
        <v>29</v>
      </c>
      <c r="N35" s="133"/>
      <c r="O35" s="128"/>
      <c r="P35" s="93">
        <f>I35*L35</f>
        <v>6</v>
      </c>
      <c r="Q35" s="83" t="s">
        <v>68</v>
      </c>
      <c r="R35" s="84">
        <v>250000</v>
      </c>
      <c r="S35" s="283">
        <f>P35*R35</f>
        <v>1500000</v>
      </c>
      <c r="T35" s="284"/>
    </row>
    <row r="36" spans="1:20" s="18" customFormat="1" ht="12.75">
      <c r="A36" s="62"/>
      <c r="B36" s="19"/>
      <c r="C36" s="19"/>
      <c r="D36" s="91"/>
      <c r="E36" s="79"/>
      <c r="F36" s="92"/>
      <c r="G36" s="128"/>
      <c r="H36" s="128"/>
      <c r="I36" s="133"/>
      <c r="J36" s="133"/>
      <c r="K36" s="133"/>
      <c r="L36" s="133"/>
      <c r="M36" s="133"/>
      <c r="N36" s="133"/>
      <c r="O36" s="128"/>
      <c r="P36" s="93"/>
      <c r="Q36" s="83"/>
      <c r="R36" s="84"/>
      <c r="S36" s="129"/>
      <c r="T36" s="130"/>
    </row>
    <row r="37" spans="1:20" s="18" customFormat="1" ht="12.75">
      <c r="A37" s="62">
        <v>5</v>
      </c>
      <c r="B37" s="19">
        <v>2</v>
      </c>
      <c r="C37" s="19">
        <v>2</v>
      </c>
      <c r="D37" s="19"/>
      <c r="E37" s="79"/>
      <c r="F37" s="80" t="s">
        <v>40</v>
      </c>
      <c r="G37" s="128"/>
      <c r="H37" s="128"/>
      <c r="I37" s="133"/>
      <c r="J37" s="133"/>
      <c r="K37" s="133"/>
      <c r="L37" s="133"/>
      <c r="M37" s="133"/>
      <c r="N37" s="133"/>
      <c r="O37" s="128"/>
      <c r="P37" s="93"/>
      <c r="Q37" s="83"/>
      <c r="R37" s="84"/>
      <c r="S37" s="291">
        <f>SUM(S38+S52+S60+S68)</f>
        <v>16400000</v>
      </c>
      <c r="T37" s="292"/>
    </row>
    <row r="38" spans="1:20" s="18" customFormat="1" ht="12.75">
      <c r="A38" s="62">
        <v>5</v>
      </c>
      <c r="B38" s="19">
        <v>2</v>
      </c>
      <c r="C38" s="19">
        <v>2</v>
      </c>
      <c r="D38" s="91" t="s">
        <v>24</v>
      </c>
      <c r="E38" s="79"/>
      <c r="F38" s="80" t="s">
        <v>97</v>
      </c>
      <c r="G38" s="147"/>
      <c r="H38" s="147"/>
      <c r="I38" s="144"/>
      <c r="J38" s="144"/>
      <c r="K38" s="144"/>
      <c r="L38" s="144"/>
      <c r="M38" s="144"/>
      <c r="N38" s="144"/>
      <c r="O38" s="147"/>
      <c r="P38" s="93"/>
      <c r="Q38" s="83"/>
      <c r="R38" s="84"/>
      <c r="S38" s="295">
        <f>SUM(S39+S49)</f>
        <v>1805000</v>
      </c>
      <c r="T38" s="296"/>
    </row>
    <row r="39" spans="1:20" s="18" customFormat="1" ht="12.75">
      <c r="A39" s="62">
        <v>5</v>
      </c>
      <c r="B39" s="19">
        <v>2</v>
      </c>
      <c r="C39" s="19">
        <v>2</v>
      </c>
      <c r="D39" s="91" t="s">
        <v>24</v>
      </c>
      <c r="E39" s="95" t="s">
        <v>24</v>
      </c>
      <c r="F39" s="80" t="s">
        <v>41</v>
      </c>
      <c r="G39" s="128"/>
      <c r="H39" s="128"/>
      <c r="I39" s="133"/>
      <c r="J39" s="133"/>
      <c r="K39" s="133"/>
      <c r="L39" s="133"/>
      <c r="M39" s="133"/>
      <c r="N39" s="133"/>
      <c r="O39" s="128"/>
      <c r="P39" s="93"/>
      <c r="Q39" s="83"/>
      <c r="R39" s="84"/>
      <c r="S39" s="295">
        <f>SUM(S40:T48)</f>
        <v>1727000</v>
      </c>
      <c r="T39" s="296"/>
    </row>
    <row r="40" spans="1:25" s="18" customFormat="1" ht="12.75">
      <c r="A40" s="62"/>
      <c r="B40" s="19"/>
      <c r="C40" s="19"/>
      <c r="D40" s="91"/>
      <c r="E40" s="79"/>
      <c r="F40" s="96" t="s">
        <v>102</v>
      </c>
      <c r="G40" s="128"/>
      <c r="H40" s="128"/>
      <c r="I40" s="133"/>
      <c r="J40" s="133"/>
      <c r="K40" s="133"/>
      <c r="L40" s="133"/>
      <c r="M40" s="133"/>
      <c r="N40" s="133"/>
      <c r="O40" s="128"/>
      <c r="P40" s="119">
        <v>90</v>
      </c>
      <c r="Q40" s="44" t="s">
        <v>52</v>
      </c>
      <c r="R40" s="97">
        <v>3650</v>
      </c>
      <c r="S40" s="283">
        <f>SUM(P40*R40)</f>
        <v>328500</v>
      </c>
      <c r="T40" s="284"/>
      <c r="Y40" s="18" t="s">
        <v>122</v>
      </c>
    </row>
    <row r="41" spans="1:25" s="18" customFormat="1" ht="12.75">
      <c r="A41" s="62"/>
      <c r="B41" s="19"/>
      <c r="C41" s="19"/>
      <c r="D41" s="91"/>
      <c r="E41" s="79"/>
      <c r="F41" s="96" t="s">
        <v>103</v>
      </c>
      <c r="G41" s="128"/>
      <c r="H41" s="128"/>
      <c r="I41" s="133"/>
      <c r="J41" s="133"/>
      <c r="K41" s="133"/>
      <c r="L41" s="133"/>
      <c r="M41" s="133"/>
      <c r="N41" s="133"/>
      <c r="O41" s="128"/>
      <c r="P41" s="119">
        <v>90</v>
      </c>
      <c r="Q41" s="44" t="s">
        <v>52</v>
      </c>
      <c r="R41" s="97">
        <v>2500</v>
      </c>
      <c r="S41" s="283">
        <f>SUM(P41*R41)</f>
        <v>225000</v>
      </c>
      <c r="T41" s="284"/>
      <c r="Y41" s="18" t="s">
        <v>123</v>
      </c>
    </row>
    <row r="42" spans="1:25" s="18" customFormat="1" ht="12.75">
      <c r="A42" s="62"/>
      <c r="B42" s="19"/>
      <c r="C42" s="19"/>
      <c r="D42" s="91"/>
      <c r="E42" s="79"/>
      <c r="F42" s="96" t="s">
        <v>104</v>
      </c>
      <c r="G42" s="128"/>
      <c r="H42" s="128"/>
      <c r="I42" s="133"/>
      <c r="J42" s="133"/>
      <c r="K42" s="133"/>
      <c r="L42" s="133"/>
      <c r="M42" s="133"/>
      <c r="N42" s="133"/>
      <c r="O42" s="128"/>
      <c r="P42" s="119">
        <v>90</v>
      </c>
      <c r="Q42" s="44" t="s">
        <v>52</v>
      </c>
      <c r="R42" s="97">
        <v>3650</v>
      </c>
      <c r="S42" s="283">
        <f>SUM(P42*R42)</f>
        <v>328500</v>
      </c>
      <c r="T42" s="284"/>
      <c r="Y42" s="18" t="s">
        <v>124</v>
      </c>
    </row>
    <row r="43" spans="1:25" s="18" customFormat="1" ht="12.75">
      <c r="A43" s="62"/>
      <c r="B43" s="19"/>
      <c r="C43" s="19"/>
      <c r="D43" s="91"/>
      <c r="E43" s="79"/>
      <c r="F43" s="96" t="s">
        <v>64</v>
      </c>
      <c r="G43" s="128"/>
      <c r="H43" s="128"/>
      <c r="I43" s="133"/>
      <c r="J43" s="133"/>
      <c r="K43" s="133"/>
      <c r="L43" s="133"/>
      <c r="M43" s="133"/>
      <c r="N43" s="133"/>
      <c r="O43" s="128"/>
      <c r="P43" s="119">
        <v>5</v>
      </c>
      <c r="Q43" s="44" t="s">
        <v>53</v>
      </c>
      <c r="R43" s="97">
        <v>18000</v>
      </c>
      <c r="S43" s="287">
        <f>SUM(P43*R43)</f>
        <v>90000</v>
      </c>
      <c r="T43" s="288"/>
      <c r="Y43" s="18" t="s">
        <v>125</v>
      </c>
    </row>
    <row r="44" spans="1:20" s="18" customFormat="1" ht="12.75">
      <c r="A44" s="62"/>
      <c r="B44" s="19"/>
      <c r="C44" s="19"/>
      <c r="D44" s="91"/>
      <c r="E44" s="79"/>
      <c r="F44" s="96" t="s">
        <v>65</v>
      </c>
      <c r="G44" s="128"/>
      <c r="H44" s="128"/>
      <c r="I44" s="133"/>
      <c r="J44" s="133"/>
      <c r="K44" s="133"/>
      <c r="L44" s="133"/>
      <c r="M44" s="133"/>
      <c r="N44" s="133"/>
      <c r="O44" s="128"/>
      <c r="P44" s="119">
        <v>8</v>
      </c>
      <c r="Q44" s="44" t="s">
        <v>54</v>
      </c>
      <c r="R44" s="97">
        <v>57000</v>
      </c>
      <c r="S44" s="287">
        <f>P44*R44</f>
        <v>456000</v>
      </c>
      <c r="T44" s="288"/>
    </row>
    <row r="45" spans="1:20" s="18" customFormat="1" ht="12.75">
      <c r="A45" s="62"/>
      <c r="B45" s="19"/>
      <c r="C45" s="19"/>
      <c r="D45" s="91"/>
      <c r="E45" s="19"/>
      <c r="F45" s="96" t="s">
        <v>33</v>
      </c>
      <c r="G45" s="128"/>
      <c r="H45" s="128"/>
      <c r="I45" s="133"/>
      <c r="J45" s="133"/>
      <c r="K45" s="133"/>
      <c r="L45" s="133"/>
      <c r="M45" s="133"/>
      <c r="N45" s="133"/>
      <c r="O45" s="128"/>
      <c r="P45" s="119">
        <v>5</v>
      </c>
      <c r="Q45" s="44" t="s">
        <v>62</v>
      </c>
      <c r="R45" s="97">
        <v>36000</v>
      </c>
      <c r="S45" s="287">
        <f>P45*R45</f>
        <v>180000</v>
      </c>
      <c r="T45" s="288"/>
    </row>
    <row r="46" spans="1:20" s="18" customFormat="1" ht="12.75">
      <c r="A46" s="62"/>
      <c r="B46" s="19"/>
      <c r="C46" s="19"/>
      <c r="D46" s="91"/>
      <c r="E46" s="19"/>
      <c r="F46" s="96" t="s">
        <v>106</v>
      </c>
      <c r="G46" s="128"/>
      <c r="H46" s="128"/>
      <c r="I46" s="133"/>
      <c r="J46" s="133"/>
      <c r="K46" s="133"/>
      <c r="L46" s="133"/>
      <c r="M46" s="133"/>
      <c r="N46" s="133"/>
      <c r="O46" s="128"/>
      <c r="P46" s="54">
        <v>30</v>
      </c>
      <c r="Q46" s="44" t="s">
        <v>52</v>
      </c>
      <c r="R46" s="97">
        <v>500</v>
      </c>
      <c r="S46" s="283">
        <f>P46*R46</f>
        <v>15000</v>
      </c>
      <c r="T46" s="284"/>
    </row>
    <row r="47" spans="1:20" s="18" customFormat="1" ht="12.75">
      <c r="A47" s="62"/>
      <c r="B47" s="19"/>
      <c r="C47" s="19"/>
      <c r="D47" s="91"/>
      <c r="E47" s="19"/>
      <c r="F47" s="96" t="s">
        <v>107</v>
      </c>
      <c r="G47" s="128"/>
      <c r="H47" s="128"/>
      <c r="I47" s="133"/>
      <c r="J47" s="133"/>
      <c r="K47" s="133"/>
      <c r="L47" s="133"/>
      <c r="M47" s="133"/>
      <c r="N47" s="133"/>
      <c r="O47" s="128"/>
      <c r="P47" s="54">
        <v>5</v>
      </c>
      <c r="Q47" s="44" t="s">
        <v>53</v>
      </c>
      <c r="R47" s="97">
        <v>13000</v>
      </c>
      <c r="S47" s="283">
        <f>P47*R47</f>
        <v>65000</v>
      </c>
      <c r="T47" s="284"/>
    </row>
    <row r="48" spans="1:20" s="18" customFormat="1" ht="12.75">
      <c r="A48" s="62"/>
      <c r="B48" s="19"/>
      <c r="C48" s="19"/>
      <c r="D48" s="91"/>
      <c r="E48" s="19"/>
      <c r="F48" s="96" t="s">
        <v>105</v>
      </c>
      <c r="G48" s="128"/>
      <c r="H48" s="128"/>
      <c r="I48" s="133"/>
      <c r="J48" s="133"/>
      <c r="K48" s="133"/>
      <c r="L48" s="133"/>
      <c r="M48" s="133"/>
      <c r="N48" s="133"/>
      <c r="O48" s="128"/>
      <c r="P48" s="54">
        <v>6</v>
      </c>
      <c r="Q48" s="44" t="s">
        <v>52</v>
      </c>
      <c r="R48" s="97">
        <v>6500</v>
      </c>
      <c r="S48" s="283">
        <f>P48*R48</f>
        <v>39000</v>
      </c>
      <c r="T48" s="284"/>
    </row>
    <row r="49" spans="1:20" s="18" customFormat="1" ht="12.75">
      <c r="A49" s="62">
        <v>5</v>
      </c>
      <c r="B49" s="19">
        <v>2</v>
      </c>
      <c r="C49" s="19">
        <v>2</v>
      </c>
      <c r="D49" s="91" t="s">
        <v>24</v>
      </c>
      <c r="E49" s="19">
        <v>11</v>
      </c>
      <c r="F49" s="53" t="s">
        <v>115</v>
      </c>
      <c r="G49" s="128"/>
      <c r="H49" s="128"/>
      <c r="I49" s="133"/>
      <c r="J49" s="133"/>
      <c r="K49" s="133"/>
      <c r="L49" s="133"/>
      <c r="M49" s="133"/>
      <c r="N49" s="133"/>
      <c r="O49" s="128"/>
      <c r="P49" s="113"/>
      <c r="Q49" s="113"/>
      <c r="R49" s="56"/>
      <c r="S49" s="372">
        <f>SUM(S50)</f>
        <v>78000</v>
      </c>
      <c r="T49" s="373"/>
    </row>
    <row r="50" spans="1:20" s="18" customFormat="1" ht="12.75">
      <c r="A50" s="62"/>
      <c r="B50" s="19"/>
      <c r="C50" s="19"/>
      <c r="D50" s="22"/>
      <c r="E50" s="19"/>
      <c r="F50" s="53" t="s">
        <v>116</v>
      </c>
      <c r="G50" s="128"/>
      <c r="H50" s="128"/>
      <c r="I50" s="133">
        <v>1</v>
      </c>
      <c r="J50" s="133" t="s">
        <v>117</v>
      </c>
      <c r="K50" s="133" t="s">
        <v>27</v>
      </c>
      <c r="L50" s="133">
        <v>3</v>
      </c>
      <c r="M50" s="133" t="s">
        <v>117</v>
      </c>
      <c r="N50" s="133" t="s">
        <v>27</v>
      </c>
      <c r="O50" s="128" t="s">
        <v>118</v>
      </c>
      <c r="P50" s="113">
        <v>3</v>
      </c>
      <c r="Q50" s="113" t="s">
        <v>117</v>
      </c>
      <c r="R50" s="56">
        <v>26000</v>
      </c>
      <c r="S50" s="377">
        <f>R50*P50</f>
        <v>78000</v>
      </c>
      <c r="T50" s="378"/>
    </row>
    <row r="51" spans="1:20" s="18" customFormat="1" ht="12.75">
      <c r="A51" s="62"/>
      <c r="B51" s="19"/>
      <c r="C51" s="19"/>
      <c r="D51" s="22"/>
      <c r="E51" s="19"/>
      <c r="F51" s="53"/>
      <c r="G51" s="147"/>
      <c r="H51" s="147"/>
      <c r="I51" s="144"/>
      <c r="J51" s="144"/>
      <c r="K51" s="144"/>
      <c r="L51" s="144"/>
      <c r="M51" s="144"/>
      <c r="N51" s="144"/>
      <c r="O51" s="147"/>
      <c r="P51" s="113"/>
      <c r="Q51" s="113"/>
      <c r="R51" s="56"/>
      <c r="S51" s="145"/>
      <c r="T51" s="146"/>
    </row>
    <row r="52" spans="1:20" s="18" customFormat="1" ht="12.75">
      <c r="A52" s="62">
        <v>5</v>
      </c>
      <c r="B52" s="19">
        <v>2</v>
      </c>
      <c r="C52" s="19">
        <v>2</v>
      </c>
      <c r="D52" s="91" t="s">
        <v>32</v>
      </c>
      <c r="E52" s="19"/>
      <c r="F52" s="42" t="s">
        <v>45</v>
      </c>
      <c r="G52" s="128"/>
      <c r="H52" s="128"/>
      <c r="I52" s="133"/>
      <c r="J52" s="133"/>
      <c r="K52" s="133"/>
      <c r="L52" s="133"/>
      <c r="M52" s="133"/>
      <c r="N52" s="133"/>
      <c r="O52" s="128"/>
      <c r="P52" s="43"/>
      <c r="Q52" s="44"/>
      <c r="R52" s="97" t="s">
        <v>63</v>
      </c>
      <c r="S52" s="291">
        <f>SUM(S53+S56+S58)</f>
        <v>10350000</v>
      </c>
      <c r="T52" s="292"/>
    </row>
    <row r="53" spans="1:20" s="18" customFormat="1" ht="12.75">
      <c r="A53" s="62">
        <v>5</v>
      </c>
      <c r="B53" s="19">
        <v>2</v>
      </c>
      <c r="C53" s="19">
        <v>2</v>
      </c>
      <c r="D53" s="91" t="s">
        <v>32</v>
      </c>
      <c r="E53" s="79">
        <v>10</v>
      </c>
      <c r="F53" s="304" t="s">
        <v>110</v>
      </c>
      <c r="G53" s="305"/>
      <c r="H53" s="305"/>
      <c r="I53" s="305"/>
      <c r="J53" s="305"/>
      <c r="K53" s="305"/>
      <c r="L53" s="305"/>
      <c r="M53" s="305"/>
      <c r="N53" s="305"/>
      <c r="O53" s="306"/>
      <c r="P53" s="93"/>
      <c r="Q53" s="83"/>
      <c r="R53" s="84"/>
      <c r="S53" s="291">
        <f>SUM(S54:T55)</f>
        <v>1200000</v>
      </c>
      <c r="T53" s="292"/>
    </row>
    <row r="54" spans="1:20" s="18" customFormat="1" ht="12.75">
      <c r="A54" s="62"/>
      <c r="B54" s="19"/>
      <c r="C54" s="19"/>
      <c r="D54" s="91"/>
      <c r="E54" s="79"/>
      <c r="F54" s="92" t="s">
        <v>111</v>
      </c>
      <c r="G54" s="128"/>
      <c r="H54" s="128"/>
      <c r="I54" s="133">
        <v>2</v>
      </c>
      <c r="J54" s="133" t="s">
        <v>112</v>
      </c>
      <c r="K54" s="133" t="s">
        <v>27</v>
      </c>
      <c r="L54" s="133">
        <v>1</v>
      </c>
      <c r="M54" s="133" t="s">
        <v>39</v>
      </c>
      <c r="N54" s="133"/>
      <c r="O54" s="128"/>
      <c r="P54" s="93">
        <v>2</v>
      </c>
      <c r="Q54" s="83" t="s">
        <v>68</v>
      </c>
      <c r="R54" s="84">
        <v>400000</v>
      </c>
      <c r="S54" s="283">
        <f>P54*R54</f>
        <v>800000</v>
      </c>
      <c r="T54" s="284"/>
    </row>
    <row r="55" spans="1:20" s="18" customFormat="1" ht="12.75">
      <c r="A55" s="62"/>
      <c r="B55" s="19"/>
      <c r="C55" s="19"/>
      <c r="D55" s="91"/>
      <c r="E55" s="79"/>
      <c r="F55" s="92" t="s">
        <v>113</v>
      </c>
      <c r="G55" s="128"/>
      <c r="H55" s="128"/>
      <c r="I55" s="133">
        <v>2</v>
      </c>
      <c r="J55" s="133" t="s">
        <v>112</v>
      </c>
      <c r="K55" s="133" t="s">
        <v>27</v>
      </c>
      <c r="L55" s="133">
        <v>1</v>
      </c>
      <c r="M55" s="133" t="s">
        <v>39</v>
      </c>
      <c r="N55" s="133"/>
      <c r="O55" s="128"/>
      <c r="P55" s="93">
        <v>2</v>
      </c>
      <c r="Q55" s="83" t="s">
        <v>68</v>
      </c>
      <c r="R55" s="84">
        <v>200000</v>
      </c>
      <c r="S55" s="283">
        <f>P55*R55</f>
        <v>400000</v>
      </c>
      <c r="T55" s="284"/>
    </row>
    <row r="56" spans="1:20" s="18" customFormat="1" ht="12.75">
      <c r="A56" s="62">
        <v>5</v>
      </c>
      <c r="B56" s="19">
        <v>2</v>
      </c>
      <c r="C56" s="19">
        <v>2</v>
      </c>
      <c r="D56" s="91" t="s">
        <v>32</v>
      </c>
      <c r="E56" s="19">
        <v>16</v>
      </c>
      <c r="F56" s="45" t="s">
        <v>75</v>
      </c>
      <c r="G56" s="128"/>
      <c r="H56" s="128"/>
      <c r="I56" s="133"/>
      <c r="J56" s="133"/>
      <c r="K56" s="133"/>
      <c r="L56" s="133"/>
      <c r="M56" s="133"/>
      <c r="N56" s="133"/>
      <c r="O56" s="128"/>
      <c r="P56" s="43"/>
      <c r="Q56" s="44"/>
      <c r="R56" s="97"/>
      <c r="S56" s="291">
        <f>SUM(S57:T57)</f>
        <v>9000000</v>
      </c>
      <c r="T56" s="292"/>
    </row>
    <row r="57" spans="1:20" s="105" customFormat="1" ht="15" customHeight="1">
      <c r="A57" s="100"/>
      <c r="B57" s="101"/>
      <c r="C57" s="101"/>
      <c r="D57" s="102"/>
      <c r="E57" s="227"/>
      <c r="F57" s="439" t="s">
        <v>163</v>
      </c>
      <c r="G57" s="439"/>
      <c r="H57" s="439"/>
      <c r="I57" s="103">
        <v>90</v>
      </c>
      <c r="J57" s="103" t="s">
        <v>26</v>
      </c>
      <c r="K57" s="103" t="s">
        <v>27</v>
      </c>
      <c r="L57" s="103">
        <v>1</v>
      </c>
      <c r="M57" s="103" t="s">
        <v>29</v>
      </c>
      <c r="N57" s="103"/>
      <c r="O57" s="104"/>
      <c r="P57" s="49">
        <v>90</v>
      </c>
      <c r="Q57" s="49" t="s">
        <v>68</v>
      </c>
      <c r="R57" s="50">
        <v>100000</v>
      </c>
      <c r="S57" s="289">
        <f>R57*P57</f>
        <v>9000000</v>
      </c>
      <c r="T57" s="290"/>
    </row>
    <row r="58" spans="1:20" s="18" customFormat="1" ht="12.75">
      <c r="A58" s="62">
        <v>5</v>
      </c>
      <c r="B58" s="19">
        <v>2</v>
      </c>
      <c r="C58" s="19">
        <v>2</v>
      </c>
      <c r="D58" s="91" t="s">
        <v>32</v>
      </c>
      <c r="E58" s="19">
        <v>18</v>
      </c>
      <c r="F58" s="45" t="s">
        <v>120</v>
      </c>
      <c r="G58" s="128"/>
      <c r="H58" s="128"/>
      <c r="I58" s="133"/>
      <c r="J58" s="133"/>
      <c r="K58" s="133"/>
      <c r="L58" s="133"/>
      <c r="M58" s="133"/>
      <c r="N58" s="133"/>
      <c r="O58" s="128"/>
      <c r="P58" s="43"/>
      <c r="Q58" s="44"/>
      <c r="R58" s="97"/>
      <c r="S58" s="291">
        <f>SUM(S59)</f>
        <v>150000</v>
      </c>
      <c r="T58" s="292"/>
    </row>
    <row r="59" spans="1:20" s="18" customFormat="1" ht="12.75">
      <c r="A59" s="62"/>
      <c r="B59" s="19"/>
      <c r="C59" s="19"/>
      <c r="D59" s="22"/>
      <c r="E59" s="19"/>
      <c r="F59" s="45" t="s">
        <v>162</v>
      </c>
      <c r="G59" s="128"/>
      <c r="H59" s="128"/>
      <c r="I59" s="133">
        <v>2</v>
      </c>
      <c r="J59" s="28" t="s">
        <v>26</v>
      </c>
      <c r="K59" s="28" t="s">
        <v>27</v>
      </c>
      <c r="L59" s="28">
        <v>1</v>
      </c>
      <c r="M59" s="144" t="s">
        <v>39</v>
      </c>
      <c r="N59" s="133"/>
      <c r="O59" s="128"/>
      <c r="P59" s="126">
        <v>2</v>
      </c>
      <c r="Q59" s="126" t="s">
        <v>121</v>
      </c>
      <c r="R59" s="127">
        <v>75000</v>
      </c>
      <c r="S59" s="408">
        <f>R59*P59</f>
        <v>150000</v>
      </c>
      <c r="T59" s="409"/>
    </row>
    <row r="60" spans="1:20" s="18" customFormat="1" ht="15" customHeight="1">
      <c r="A60" s="62">
        <v>5</v>
      </c>
      <c r="B60" s="19">
        <v>2</v>
      </c>
      <c r="C60" s="19">
        <v>2</v>
      </c>
      <c r="D60" s="91" t="s">
        <v>35</v>
      </c>
      <c r="E60" s="19"/>
      <c r="F60" s="51" t="s">
        <v>49</v>
      </c>
      <c r="G60" s="52"/>
      <c r="H60" s="52"/>
      <c r="I60" s="52"/>
      <c r="J60" s="52"/>
      <c r="K60" s="52"/>
      <c r="L60" s="52"/>
      <c r="M60" s="52"/>
      <c r="N60" s="52"/>
      <c r="O60" s="28" t="s">
        <v>69</v>
      </c>
      <c r="P60" s="120"/>
      <c r="Q60" s="120"/>
      <c r="R60" s="120"/>
      <c r="S60" s="406">
        <f>SUM(S62:T64)</f>
        <v>375000</v>
      </c>
      <c r="T60" s="407"/>
    </row>
    <row r="61" spans="1:20" s="18" customFormat="1" ht="12.75">
      <c r="A61" s="62">
        <v>5</v>
      </c>
      <c r="B61" s="19">
        <v>2</v>
      </c>
      <c r="C61" s="19">
        <v>2</v>
      </c>
      <c r="D61" s="91" t="s">
        <v>35</v>
      </c>
      <c r="E61" s="106" t="s">
        <v>28</v>
      </c>
      <c r="F61" s="53" t="s">
        <v>50</v>
      </c>
      <c r="G61" s="128"/>
      <c r="H61" s="128"/>
      <c r="I61" s="133"/>
      <c r="J61" s="133"/>
      <c r="K61" s="133"/>
      <c r="L61" s="133"/>
      <c r="M61" s="133"/>
      <c r="N61" s="133"/>
      <c r="O61" s="128"/>
      <c r="P61" s="54"/>
      <c r="Q61" s="44"/>
      <c r="R61" s="97"/>
      <c r="S61" s="283"/>
      <c r="T61" s="284"/>
    </row>
    <row r="62" spans="1:20" s="18" customFormat="1" ht="12.75">
      <c r="A62" s="62"/>
      <c r="B62" s="19"/>
      <c r="C62" s="19"/>
      <c r="D62" s="91"/>
      <c r="E62" s="19"/>
      <c r="F62" s="53" t="s">
        <v>109</v>
      </c>
      <c r="G62" s="128"/>
      <c r="H62" s="128"/>
      <c r="I62" s="133"/>
      <c r="J62" s="133"/>
      <c r="K62" s="133"/>
      <c r="L62" s="133"/>
      <c r="M62" s="133"/>
      <c r="N62" s="133"/>
      <c r="O62" s="128"/>
      <c r="P62" s="55">
        <v>1500</v>
      </c>
      <c r="Q62" s="55" t="s">
        <v>34</v>
      </c>
      <c r="R62" s="56">
        <v>250</v>
      </c>
      <c r="S62" s="377">
        <f>SUM(P62*R62)</f>
        <v>375000</v>
      </c>
      <c r="T62" s="378"/>
    </row>
    <row r="63" spans="1:20" s="18" customFormat="1" ht="12.75">
      <c r="A63" s="62"/>
      <c r="B63" s="19"/>
      <c r="C63" s="19"/>
      <c r="D63" s="91"/>
      <c r="E63" s="19"/>
      <c r="F63" s="53"/>
      <c r="G63" s="279"/>
      <c r="H63" s="279"/>
      <c r="I63" s="280"/>
      <c r="J63" s="280"/>
      <c r="K63" s="280"/>
      <c r="L63" s="280"/>
      <c r="M63" s="280"/>
      <c r="N63" s="280"/>
      <c r="O63" s="279"/>
      <c r="P63" s="113"/>
      <c r="Q63" s="113"/>
      <c r="R63" s="56"/>
      <c r="S63" s="277"/>
      <c r="T63" s="278"/>
    </row>
    <row r="64" spans="1:20" s="18" customFormat="1" ht="9.75" customHeight="1" thickBot="1">
      <c r="A64" s="62"/>
      <c r="B64" s="19"/>
      <c r="C64" s="19"/>
      <c r="D64" s="91"/>
      <c r="E64" s="19"/>
      <c r="F64" s="53"/>
      <c r="G64" s="128"/>
      <c r="H64" s="128"/>
      <c r="I64" s="133"/>
      <c r="J64" s="133"/>
      <c r="K64" s="133"/>
      <c r="L64" s="133"/>
      <c r="M64" s="133"/>
      <c r="N64" s="133"/>
      <c r="O64" s="128"/>
      <c r="P64" s="113"/>
      <c r="Q64" s="113"/>
      <c r="R64" s="56"/>
      <c r="S64" s="131"/>
      <c r="T64" s="132"/>
    </row>
    <row r="65" spans="1:20" s="18" customFormat="1" ht="11.25" customHeight="1">
      <c r="A65" s="215"/>
      <c r="B65" s="31"/>
      <c r="C65" s="31"/>
      <c r="D65" s="216"/>
      <c r="E65" s="31"/>
      <c r="F65" s="217"/>
      <c r="G65" s="218"/>
      <c r="H65" s="435" t="s">
        <v>154</v>
      </c>
      <c r="I65" s="219"/>
      <c r="J65" s="219"/>
      <c r="K65" s="219"/>
      <c r="L65" s="219"/>
      <c r="M65" s="219"/>
      <c r="N65" s="219"/>
      <c r="O65" s="218"/>
      <c r="P65" s="440" t="s">
        <v>164</v>
      </c>
      <c r="Q65" s="441"/>
      <c r="R65" s="444" t="s">
        <v>165</v>
      </c>
      <c r="S65" s="419" t="s">
        <v>166</v>
      </c>
      <c r="T65" s="420"/>
    </row>
    <row r="66" spans="1:20" s="18" customFormat="1" ht="15.75" customHeight="1" thickBot="1">
      <c r="A66" s="197"/>
      <c r="B66" s="29"/>
      <c r="C66" s="29"/>
      <c r="D66" s="220"/>
      <c r="E66" s="29"/>
      <c r="F66" s="221"/>
      <c r="G66" s="222"/>
      <c r="H66" s="436"/>
      <c r="I66" s="148"/>
      <c r="J66" s="148"/>
      <c r="K66" s="148"/>
      <c r="L66" s="148"/>
      <c r="M66" s="148"/>
      <c r="N66" s="148"/>
      <c r="O66" s="222"/>
      <c r="P66" s="442"/>
      <c r="Q66" s="443"/>
      <c r="R66" s="445"/>
      <c r="S66" s="421"/>
      <c r="T66" s="422"/>
    </row>
    <row r="67" spans="1:20" s="18" customFormat="1" ht="12.75">
      <c r="A67" s="215">
        <v>5</v>
      </c>
      <c r="B67" s="31">
        <v>2</v>
      </c>
      <c r="C67" s="31">
        <v>2</v>
      </c>
      <c r="D67" s="216">
        <v>11</v>
      </c>
      <c r="E67" s="233"/>
      <c r="F67" s="234" t="s">
        <v>51</v>
      </c>
      <c r="G67" s="218"/>
      <c r="H67" s="218"/>
      <c r="I67" s="219"/>
      <c r="J67" s="219"/>
      <c r="K67" s="219"/>
      <c r="L67" s="219"/>
      <c r="M67" s="219"/>
      <c r="N67" s="219"/>
      <c r="O67" s="218"/>
      <c r="P67" s="230"/>
      <c r="Q67" s="231"/>
      <c r="R67" s="232"/>
      <c r="S67" s="437"/>
      <c r="T67" s="438"/>
    </row>
    <row r="68" spans="1:20" s="18" customFormat="1" ht="12.75">
      <c r="A68" s="62">
        <v>5</v>
      </c>
      <c r="B68" s="19">
        <v>2</v>
      </c>
      <c r="C68" s="19">
        <v>2</v>
      </c>
      <c r="D68" s="91">
        <v>11</v>
      </c>
      <c r="E68" s="95" t="s">
        <v>28</v>
      </c>
      <c r="F68" s="53" t="s">
        <v>36</v>
      </c>
      <c r="G68" s="147"/>
      <c r="H68" s="147"/>
      <c r="I68" s="144"/>
      <c r="J68" s="144"/>
      <c r="K68" s="144"/>
      <c r="L68" s="144"/>
      <c r="M68" s="144"/>
      <c r="N68" s="144"/>
      <c r="O68" s="147"/>
      <c r="P68" s="54"/>
      <c r="Q68" s="44"/>
      <c r="R68" s="97"/>
      <c r="S68" s="291">
        <f>SUM(S69)</f>
        <v>3870000</v>
      </c>
      <c r="T68" s="292"/>
    </row>
    <row r="69" spans="1:20" s="18" customFormat="1" ht="15" customHeight="1">
      <c r="A69" s="62"/>
      <c r="B69" s="19"/>
      <c r="C69" s="19"/>
      <c r="D69" s="91"/>
      <c r="E69" s="106"/>
      <c r="F69" s="401" t="s">
        <v>78</v>
      </c>
      <c r="G69" s="402"/>
      <c r="H69" s="402"/>
      <c r="I69" s="144"/>
      <c r="J69" s="144"/>
      <c r="K69" s="144"/>
      <c r="L69" s="144"/>
      <c r="M69" s="144"/>
      <c r="N69" s="144"/>
      <c r="O69" s="147"/>
      <c r="P69" s="54"/>
      <c r="Q69" s="44"/>
      <c r="R69" s="97"/>
      <c r="S69" s="291">
        <f>SUM(S70:T72)</f>
        <v>3870000</v>
      </c>
      <c r="T69" s="292"/>
    </row>
    <row r="70" spans="1:22" s="18" customFormat="1" ht="12.75">
      <c r="A70" s="62"/>
      <c r="B70" s="19"/>
      <c r="C70" s="19"/>
      <c r="D70" s="91"/>
      <c r="E70" s="19"/>
      <c r="F70" s="53" t="s">
        <v>55</v>
      </c>
      <c r="G70" s="147"/>
      <c r="H70" s="147"/>
      <c r="I70" s="144">
        <v>90</v>
      </c>
      <c r="J70" s="144" t="s">
        <v>26</v>
      </c>
      <c r="K70" s="144" t="s">
        <v>27</v>
      </c>
      <c r="L70" s="144">
        <v>1</v>
      </c>
      <c r="M70" s="144" t="s">
        <v>29</v>
      </c>
      <c r="N70" s="144"/>
      <c r="O70" s="147"/>
      <c r="P70" s="54">
        <f>I70*L70</f>
        <v>90</v>
      </c>
      <c r="Q70" s="44" t="s">
        <v>95</v>
      </c>
      <c r="R70" s="97">
        <v>25000</v>
      </c>
      <c r="S70" s="377">
        <f>R70*P70</f>
        <v>2250000</v>
      </c>
      <c r="T70" s="378"/>
      <c r="V70" s="18" t="s">
        <v>63</v>
      </c>
    </row>
    <row r="71" spans="1:20" s="18" customFormat="1" ht="12.75">
      <c r="A71" s="62"/>
      <c r="B71" s="19"/>
      <c r="C71" s="19"/>
      <c r="D71" s="91"/>
      <c r="E71" s="19"/>
      <c r="F71" s="53" t="s">
        <v>119</v>
      </c>
      <c r="G71" s="147"/>
      <c r="H71" s="147"/>
      <c r="I71" s="144">
        <v>90</v>
      </c>
      <c r="J71" s="144" t="s">
        <v>26</v>
      </c>
      <c r="K71" s="144" t="s">
        <v>27</v>
      </c>
      <c r="L71" s="144">
        <v>1</v>
      </c>
      <c r="M71" s="144" t="s">
        <v>29</v>
      </c>
      <c r="N71" s="144"/>
      <c r="O71" s="147"/>
      <c r="P71" s="54">
        <f>I71*L71</f>
        <v>90</v>
      </c>
      <c r="Q71" s="44" t="s">
        <v>53</v>
      </c>
      <c r="R71" s="97">
        <v>9000</v>
      </c>
      <c r="S71" s="377">
        <f>R71*P71</f>
        <v>810000</v>
      </c>
      <c r="T71" s="378"/>
    </row>
    <row r="72" spans="1:20" s="18" customFormat="1" ht="15" customHeight="1">
      <c r="A72" s="62"/>
      <c r="B72" s="19"/>
      <c r="C72" s="19"/>
      <c r="D72" s="91"/>
      <c r="E72" s="19"/>
      <c r="F72" s="405" t="s">
        <v>182</v>
      </c>
      <c r="G72" s="281"/>
      <c r="H72" s="281"/>
      <c r="I72" s="144">
        <v>90</v>
      </c>
      <c r="J72" s="144" t="s">
        <v>26</v>
      </c>
      <c r="K72" s="144" t="s">
        <v>27</v>
      </c>
      <c r="L72" s="144">
        <v>1</v>
      </c>
      <c r="M72" s="144" t="s">
        <v>29</v>
      </c>
      <c r="N72" s="144"/>
      <c r="O72" s="147"/>
      <c r="P72" s="54">
        <f>I72*L72</f>
        <v>90</v>
      </c>
      <c r="Q72" s="44" t="s">
        <v>53</v>
      </c>
      <c r="R72" s="97">
        <v>9000</v>
      </c>
      <c r="S72" s="377">
        <f>R72*P72</f>
        <v>810000</v>
      </c>
      <c r="T72" s="378"/>
    </row>
    <row r="73" spans="1:20" s="18" customFormat="1" ht="12.75">
      <c r="A73" s="62"/>
      <c r="B73" s="19"/>
      <c r="C73" s="19"/>
      <c r="D73" s="91"/>
      <c r="E73" s="19"/>
      <c r="F73" s="53"/>
      <c r="G73" s="147"/>
      <c r="H73" s="147"/>
      <c r="I73" s="144"/>
      <c r="J73" s="144"/>
      <c r="K73" s="144"/>
      <c r="L73" s="144"/>
      <c r="M73" s="144"/>
      <c r="N73" s="144"/>
      <c r="O73" s="147"/>
      <c r="P73" s="54"/>
      <c r="Q73" s="44"/>
      <c r="R73" s="97"/>
      <c r="S73" s="285"/>
      <c r="T73" s="286"/>
    </row>
    <row r="74" spans="1:20" s="18" customFormat="1" ht="12.75">
      <c r="A74" s="107"/>
      <c r="B74" s="30"/>
      <c r="C74" s="30"/>
      <c r="D74" s="108"/>
      <c r="E74" s="30"/>
      <c r="F74" s="229"/>
      <c r="G74" s="109"/>
      <c r="H74" s="109"/>
      <c r="I74" s="143"/>
      <c r="J74" s="143"/>
      <c r="K74" s="143"/>
      <c r="L74" s="143"/>
      <c r="M74" s="143"/>
      <c r="N74" s="143"/>
      <c r="O74" s="111"/>
      <c r="P74" s="59"/>
      <c r="Q74" s="60"/>
      <c r="R74" s="110"/>
      <c r="S74" s="423"/>
      <c r="T74" s="424"/>
    </row>
    <row r="75" spans="1:22" s="18" customFormat="1" ht="12.75">
      <c r="A75" s="388" t="s">
        <v>37</v>
      </c>
      <c r="B75" s="389"/>
      <c r="C75" s="389"/>
      <c r="D75" s="389"/>
      <c r="E75" s="389"/>
      <c r="F75" s="389"/>
      <c r="G75" s="389"/>
      <c r="H75" s="389"/>
      <c r="I75" s="389"/>
      <c r="J75" s="389"/>
      <c r="K75" s="389"/>
      <c r="L75" s="389"/>
      <c r="M75" s="389"/>
      <c r="N75" s="389"/>
      <c r="O75" s="389"/>
      <c r="P75" s="389"/>
      <c r="Q75" s="389"/>
      <c r="R75" s="389"/>
      <c r="S75" s="390">
        <f>SUM(S30+S37)</f>
        <v>20000000</v>
      </c>
      <c r="T75" s="391"/>
      <c r="V75" s="112">
        <f>25000000-S75</f>
        <v>5000000</v>
      </c>
    </row>
    <row r="76" spans="1:20" s="18" customFormat="1" ht="16.5" customHeight="1">
      <c r="A76" s="149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99"/>
      <c r="P76" s="150"/>
      <c r="Q76" s="180"/>
      <c r="R76" s="180"/>
      <c r="S76" s="25"/>
      <c r="T76" s="196"/>
    </row>
    <row r="77" spans="1:20" s="18" customFormat="1" ht="16.5" customHeight="1">
      <c r="A77" s="181"/>
      <c r="B77" s="10" t="s">
        <v>79</v>
      </c>
      <c r="C77" s="10"/>
      <c r="D77" s="10"/>
      <c r="E77" s="10"/>
      <c r="F77" s="10"/>
      <c r="G77" s="10"/>
      <c r="H77" s="10"/>
      <c r="I77" s="157"/>
      <c r="J77" s="157"/>
      <c r="K77" s="157"/>
      <c r="L77" s="157"/>
      <c r="M77" s="157"/>
      <c r="N77" s="19"/>
      <c r="O77" s="200"/>
      <c r="P77" s="379" t="s">
        <v>38</v>
      </c>
      <c r="Q77" s="379"/>
      <c r="R77" s="379"/>
      <c r="S77" s="379"/>
      <c r="T77" s="380"/>
    </row>
    <row r="78" spans="1:20" s="18" customFormat="1" ht="16.5" customHeight="1">
      <c r="A78" s="181"/>
      <c r="B78" s="10" t="s">
        <v>80</v>
      </c>
      <c r="C78" s="10"/>
      <c r="D78" s="10"/>
      <c r="E78" s="10"/>
      <c r="F78" s="10"/>
      <c r="G78" s="10" t="s">
        <v>4</v>
      </c>
      <c r="H78" s="182"/>
      <c r="I78" s="157"/>
      <c r="J78" s="157"/>
      <c r="K78" s="157"/>
      <c r="L78" s="157"/>
      <c r="M78" s="157"/>
      <c r="N78" s="159"/>
      <c r="O78" s="201"/>
      <c r="P78" s="160"/>
      <c r="Q78" s="157"/>
      <c r="R78" s="157"/>
      <c r="S78" s="19"/>
      <c r="T78" s="32"/>
    </row>
    <row r="79" spans="1:20" s="18" customFormat="1" ht="16.5" customHeight="1">
      <c r="A79" s="181"/>
      <c r="B79" s="10" t="s">
        <v>81</v>
      </c>
      <c r="C79" s="10"/>
      <c r="D79" s="10"/>
      <c r="E79" s="10"/>
      <c r="F79" s="10"/>
      <c r="G79" s="10" t="s">
        <v>4</v>
      </c>
      <c r="H79" s="183"/>
      <c r="I79" s="157"/>
      <c r="J79" s="157"/>
      <c r="K79" s="157"/>
      <c r="L79" s="157"/>
      <c r="M79" s="157"/>
      <c r="N79" s="184"/>
      <c r="O79" s="202"/>
      <c r="P79" s="160"/>
      <c r="Q79" s="157"/>
      <c r="R79" s="157"/>
      <c r="S79" s="19"/>
      <c r="T79" s="32"/>
    </row>
    <row r="80" spans="1:20" s="18" customFormat="1" ht="16.5" customHeight="1">
      <c r="A80" s="181"/>
      <c r="B80" s="163" t="s">
        <v>82</v>
      </c>
      <c r="C80" s="10"/>
      <c r="D80" s="10"/>
      <c r="E80" s="10"/>
      <c r="F80" s="10"/>
      <c r="G80" s="10" t="s">
        <v>4</v>
      </c>
      <c r="I80" s="157"/>
      <c r="J80" s="157"/>
      <c r="K80" s="157"/>
      <c r="L80" s="157"/>
      <c r="M80" s="157"/>
      <c r="N80" s="185"/>
      <c r="O80" s="203"/>
      <c r="P80" s="160"/>
      <c r="Q80" s="157"/>
      <c r="R80" s="157"/>
      <c r="S80" s="19"/>
      <c r="T80" s="32"/>
    </row>
    <row r="81" spans="1:20" s="18" customFormat="1" ht="16.5" customHeight="1">
      <c r="A81" s="181"/>
      <c r="B81" s="163" t="s">
        <v>83</v>
      </c>
      <c r="C81" s="10"/>
      <c r="D81" s="10"/>
      <c r="E81" s="10"/>
      <c r="F81" s="10"/>
      <c r="G81" s="163" t="s">
        <v>4</v>
      </c>
      <c r="H81" s="186">
        <f>S75</f>
        <v>20000000</v>
      </c>
      <c r="I81" s="157"/>
      <c r="J81" s="157"/>
      <c r="K81" s="157"/>
      <c r="L81" s="157"/>
      <c r="M81" s="157"/>
      <c r="N81" s="19"/>
      <c r="O81" s="204"/>
      <c r="P81" s="375" t="s">
        <v>84</v>
      </c>
      <c r="Q81" s="375"/>
      <c r="R81" s="375"/>
      <c r="S81" s="375"/>
      <c r="T81" s="376"/>
    </row>
    <row r="82" spans="1:20" s="18" customFormat="1" ht="16.5" customHeight="1">
      <c r="A82" s="181"/>
      <c r="B82" s="163"/>
      <c r="C82" s="10"/>
      <c r="D82" s="10"/>
      <c r="E82" s="10"/>
      <c r="F82" s="10"/>
      <c r="G82" s="163"/>
      <c r="H82" s="182">
        <f>SUM(H81:H81)</f>
        <v>20000000</v>
      </c>
      <c r="I82" s="157"/>
      <c r="J82" s="157"/>
      <c r="K82" s="157"/>
      <c r="L82" s="157"/>
      <c r="M82" s="157"/>
      <c r="N82" s="19"/>
      <c r="O82" s="205"/>
      <c r="P82" s="367" t="s">
        <v>137</v>
      </c>
      <c r="Q82" s="367"/>
      <c r="R82" s="367"/>
      <c r="S82" s="367"/>
      <c r="T82" s="368"/>
    </row>
    <row r="83" spans="1:20" s="18" customFormat="1" ht="16.5" customHeight="1">
      <c r="A83" s="181"/>
      <c r="B83" s="10"/>
      <c r="C83" s="10"/>
      <c r="D83" s="10"/>
      <c r="E83" s="10"/>
      <c r="F83" s="10"/>
      <c r="G83" s="10"/>
      <c r="H83" s="182"/>
      <c r="I83" s="157"/>
      <c r="J83" s="157"/>
      <c r="K83" s="157"/>
      <c r="L83" s="157"/>
      <c r="M83" s="157"/>
      <c r="N83" s="30"/>
      <c r="O83" s="206"/>
      <c r="P83" s="381" t="s">
        <v>85</v>
      </c>
      <c r="Q83" s="381"/>
      <c r="R83" s="381"/>
      <c r="S83" s="381"/>
      <c r="T83" s="382"/>
    </row>
    <row r="84" spans="1:20" s="18" customFormat="1" ht="16.5" customHeight="1">
      <c r="A84" s="23" t="s">
        <v>138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33"/>
      <c r="T84" s="34"/>
    </row>
    <row r="85" spans="1:20" s="18" customFormat="1" ht="12.75">
      <c r="A85" s="187"/>
      <c r="B85" s="8"/>
      <c r="C85" s="8"/>
      <c r="D85" s="8"/>
      <c r="E85" s="8"/>
      <c r="F85" s="8"/>
      <c r="G85" s="8"/>
      <c r="H85" s="7"/>
      <c r="I85" s="8"/>
      <c r="J85" s="8"/>
      <c r="K85" s="8"/>
      <c r="L85" s="9"/>
      <c r="M85" s="8"/>
      <c r="O85" s="207"/>
      <c r="P85" s="383" t="s">
        <v>139</v>
      </c>
      <c r="Q85" s="384"/>
      <c r="R85" s="384"/>
      <c r="S85" s="384"/>
      <c r="T85" s="385"/>
    </row>
    <row r="86" spans="1:20" s="18" customFormat="1" ht="12.75">
      <c r="A86" s="188"/>
      <c r="B86" s="1"/>
      <c r="C86" s="1"/>
      <c r="D86" s="11"/>
      <c r="E86" s="1"/>
      <c r="F86" s="1"/>
      <c r="G86" s="1"/>
      <c r="H86" s="1"/>
      <c r="I86" s="1"/>
      <c r="J86" s="1"/>
      <c r="K86" s="1"/>
      <c r="L86" s="1"/>
      <c r="M86" s="1"/>
      <c r="O86" s="13"/>
      <c r="P86" s="366" t="s">
        <v>86</v>
      </c>
      <c r="Q86" s="367"/>
      <c r="R86" s="367"/>
      <c r="S86" s="367"/>
      <c r="T86" s="368"/>
    </row>
    <row r="87" spans="1:20" s="18" customFormat="1" ht="12.75">
      <c r="A87" s="188" t="s">
        <v>87</v>
      </c>
      <c r="B87" s="1"/>
      <c r="C87" s="1" t="s">
        <v>4</v>
      </c>
      <c r="D87" s="10"/>
      <c r="E87" s="189" t="s">
        <v>199</v>
      </c>
      <c r="F87" s="10"/>
      <c r="G87" s="190"/>
      <c r="H87" s="191"/>
      <c r="I87" s="11" t="s">
        <v>140</v>
      </c>
      <c r="J87" s="11"/>
      <c r="K87" s="10"/>
      <c r="L87" s="10"/>
      <c r="M87" s="10"/>
      <c r="O87" s="13"/>
      <c r="P87" s="366" t="s">
        <v>88</v>
      </c>
      <c r="Q87" s="367"/>
      <c r="R87" s="367"/>
      <c r="S87" s="367"/>
      <c r="T87" s="368"/>
    </row>
    <row r="88" spans="1:20" s="18" customFormat="1" ht="12.75">
      <c r="A88" s="188"/>
      <c r="B88" s="1"/>
      <c r="C88" s="1"/>
      <c r="D88" s="1"/>
      <c r="E88" s="1"/>
      <c r="F88" s="191"/>
      <c r="G88" s="191"/>
      <c r="H88" s="191"/>
      <c r="I88" s="1"/>
      <c r="J88" s="1"/>
      <c r="K88" s="10"/>
      <c r="L88" s="10"/>
      <c r="M88" s="10"/>
      <c r="O88" s="13"/>
      <c r="P88" s="366" t="s">
        <v>89</v>
      </c>
      <c r="Q88" s="367"/>
      <c r="R88" s="367"/>
      <c r="S88" s="367"/>
      <c r="T88" s="368"/>
    </row>
    <row r="89" spans="1:20" s="18" customFormat="1" ht="12.75">
      <c r="A89" s="188" t="s">
        <v>90</v>
      </c>
      <c r="B89" s="1"/>
      <c r="C89" s="1" t="s">
        <v>4</v>
      </c>
      <c r="D89" s="10"/>
      <c r="E89" s="189" t="s">
        <v>200</v>
      </c>
      <c r="F89" s="10"/>
      <c r="G89" s="190"/>
      <c r="H89" s="190"/>
      <c r="I89" s="11" t="s">
        <v>141</v>
      </c>
      <c r="J89" s="11"/>
      <c r="K89" s="10"/>
      <c r="L89" s="10"/>
      <c r="M89" s="10"/>
      <c r="N89" s="1"/>
      <c r="O89" s="1"/>
      <c r="P89" s="12"/>
      <c r="Q89" s="10"/>
      <c r="R89" s="10"/>
      <c r="S89" s="19"/>
      <c r="T89" s="32"/>
    </row>
    <row r="90" spans="1:20" s="18" customFormat="1" ht="12.75">
      <c r="A90" s="188"/>
      <c r="B90" s="1"/>
      <c r="C90" s="1"/>
      <c r="D90" s="1"/>
      <c r="E90" s="1"/>
      <c r="F90" s="189"/>
      <c r="G90" s="190"/>
      <c r="H90" s="190"/>
      <c r="I90" s="10"/>
      <c r="J90" s="10"/>
      <c r="K90" s="10"/>
      <c r="L90" s="10"/>
      <c r="M90" s="10"/>
      <c r="N90" s="1"/>
      <c r="O90" s="1"/>
      <c r="P90" s="12"/>
      <c r="Q90" s="10"/>
      <c r="R90" s="10"/>
      <c r="S90" s="19"/>
      <c r="T90" s="32"/>
    </row>
    <row r="91" spans="1:20" s="18" customFormat="1" ht="12.75">
      <c r="A91" s="188" t="s">
        <v>91</v>
      </c>
      <c r="B91" s="1"/>
      <c r="C91" s="1" t="s">
        <v>4</v>
      </c>
      <c r="D91" s="10"/>
      <c r="E91" s="189" t="s">
        <v>201</v>
      </c>
      <c r="F91" s="10"/>
      <c r="G91" s="191"/>
      <c r="H91" s="191"/>
      <c r="I91" s="11" t="s">
        <v>142</v>
      </c>
      <c r="J91" s="11"/>
      <c r="K91" s="10"/>
      <c r="L91" s="10"/>
      <c r="M91" s="10"/>
      <c r="N91" s="1"/>
      <c r="O91" s="1"/>
      <c r="P91" s="12"/>
      <c r="Q91" s="10"/>
      <c r="R91" s="10"/>
      <c r="S91" s="19"/>
      <c r="T91" s="32"/>
    </row>
    <row r="92" spans="1:20" s="18" customFormat="1" ht="12.75">
      <c r="A92" s="192"/>
      <c r="B92" s="1"/>
      <c r="C92" s="1"/>
      <c r="D92" s="13"/>
      <c r="E92" s="10"/>
      <c r="F92" s="10"/>
      <c r="G92" s="10"/>
      <c r="H92" s="10"/>
      <c r="I92" s="10"/>
      <c r="J92" s="10"/>
      <c r="K92" s="10"/>
      <c r="L92" s="10"/>
      <c r="M92" s="10"/>
      <c r="O92" s="198"/>
      <c r="P92" s="374" t="s">
        <v>92</v>
      </c>
      <c r="Q92" s="375"/>
      <c r="R92" s="375"/>
      <c r="S92" s="375"/>
      <c r="T92" s="376"/>
    </row>
    <row r="93" spans="1:20" s="18" customFormat="1" ht="12.75">
      <c r="A93" s="192"/>
      <c r="B93" s="1"/>
      <c r="C93" s="1"/>
      <c r="D93" s="11"/>
      <c r="E93" s="10"/>
      <c r="F93" s="10"/>
      <c r="G93" s="10"/>
      <c r="H93" s="10"/>
      <c r="I93" s="10"/>
      <c r="J93" s="10"/>
      <c r="K93" s="10"/>
      <c r="L93" s="10"/>
      <c r="M93" s="10"/>
      <c r="O93" s="13"/>
      <c r="P93" s="366" t="s">
        <v>96</v>
      </c>
      <c r="Q93" s="367"/>
      <c r="R93" s="367"/>
      <c r="S93" s="367"/>
      <c r="T93" s="368"/>
    </row>
    <row r="94" spans="1:20" s="18" customFormat="1" ht="15.75" customHeight="1" thickBot="1">
      <c r="A94" s="193"/>
      <c r="B94" s="194"/>
      <c r="C94" s="194"/>
      <c r="D94" s="194"/>
      <c r="E94" s="195"/>
      <c r="F94" s="195"/>
      <c r="G94" s="195"/>
      <c r="H94" s="195"/>
      <c r="I94" s="195"/>
      <c r="J94" s="195"/>
      <c r="K94" s="195"/>
      <c r="L94" s="195"/>
      <c r="M94" s="195"/>
      <c r="N94" s="29"/>
      <c r="O94" s="208"/>
      <c r="P94" s="369" t="s">
        <v>93</v>
      </c>
      <c r="Q94" s="370"/>
      <c r="R94" s="370"/>
      <c r="S94" s="370"/>
      <c r="T94" s="371"/>
    </row>
    <row r="95" spans="1:20" s="18" customFormat="1" ht="12.75">
      <c r="A95" s="35"/>
      <c r="B95" s="35"/>
      <c r="C95" s="35"/>
      <c r="D95" s="35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35"/>
      <c r="Q95" s="19"/>
      <c r="R95" s="63"/>
      <c r="S95" s="19"/>
      <c r="T95" s="28"/>
    </row>
    <row r="96" spans="16:20" s="18" customFormat="1" ht="12.75">
      <c r="P96" s="114"/>
      <c r="R96" s="115"/>
      <c r="T96" s="116"/>
    </row>
    <row r="97" spans="16:20" s="18" customFormat="1" ht="12.75">
      <c r="P97" s="114"/>
      <c r="R97" s="115"/>
      <c r="T97" s="116"/>
    </row>
    <row r="98" spans="16:20" s="18" customFormat="1" ht="12.75">
      <c r="P98" s="114"/>
      <c r="R98" s="115"/>
      <c r="T98" s="116"/>
    </row>
  </sheetData>
  <sheetProtection/>
  <mergeCells count="97">
    <mergeCell ref="P93:T93"/>
    <mergeCell ref="P94:T94"/>
    <mergeCell ref="H65:H66"/>
    <mergeCell ref="P65:Q66"/>
    <mergeCell ref="R65:R66"/>
    <mergeCell ref="S65:T66"/>
    <mergeCell ref="P85:T85"/>
    <mergeCell ref="P86:T86"/>
    <mergeCell ref="P87:T87"/>
    <mergeCell ref="F72:H72"/>
    <mergeCell ref="I9:T9"/>
    <mergeCell ref="S38:T38"/>
    <mergeCell ref="F57:H57"/>
    <mergeCell ref="S49:T49"/>
    <mergeCell ref="P81:T81"/>
    <mergeCell ref="S3:T4"/>
    <mergeCell ref="A14:G14"/>
    <mergeCell ref="H14:R14"/>
    <mergeCell ref="S14:T14"/>
    <mergeCell ref="A15:G15"/>
    <mergeCell ref="S1:T2"/>
    <mergeCell ref="A3:R3"/>
    <mergeCell ref="A4:R4"/>
    <mergeCell ref="A1:K1"/>
    <mergeCell ref="M1:R1"/>
    <mergeCell ref="A2:K2"/>
    <mergeCell ref="M2:R2"/>
    <mergeCell ref="H15:R15"/>
    <mergeCell ref="S15:T15"/>
    <mergeCell ref="A16:G16"/>
    <mergeCell ref="H16:R16"/>
    <mergeCell ref="S16:T16"/>
    <mergeCell ref="A17:G17"/>
    <mergeCell ref="H17:R17"/>
    <mergeCell ref="A18:G18"/>
    <mergeCell ref="H18:R18"/>
    <mergeCell ref="S18:T18"/>
    <mergeCell ref="A19:T19"/>
    <mergeCell ref="A21:T21"/>
    <mergeCell ref="A22:T22"/>
    <mergeCell ref="A24:E25"/>
    <mergeCell ref="F24:O25"/>
    <mergeCell ref="P24:R24"/>
    <mergeCell ref="S24:T25"/>
    <mergeCell ref="A26:E26"/>
    <mergeCell ref="F26:O26"/>
    <mergeCell ref="S26:T26"/>
    <mergeCell ref="S28:T28"/>
    <mergeCell ref="S29:T29"/>
    <mergeCell ref="S30:T30"/>
    <mergeCell ref="S31:T31"/>
    <mergeCell ref="S32:T32"/>
    <mergeCell ref="F33:O33"/>
    <mergeCell ref="S33:T33"/>
    <mergeCell ref="F53:O53"/>
    <mergeCell ref="S53:T53"/>
    <mergeCell ref="S54:T54"/>
    <mergeCell ref="S47:T47"/>
    <mergeCell ref="S48:T48"/>
    <mergeCell ref="S52:T52"/>
    <mergeCell ref="S43:T43"/>
    <mergeCell ref="S44:T44"/>
    <mergeCell ref="S45:T45"/>
    <mergeCell ref="S46:T46"/>
    <mergeCell ref="S34:T34"/>
    <mergeCell ref="AA34:AB34"/>
    <mergeCell ref="S35:T35"/>
    <mergeCell ref="P82:T82"/>
    <mergeCell ref="P83:T83"/>
    <mergeCell ref="S72:T72"/>
    <mergeCell ref="S73:T73"/>
    <mergeCell ref="S55:T55"/>
    <mergeCell ref="S37:T37"/>
    <mergeCell ref="S39:T39"/>
    <mergeCell ref="S40:T40"/>
    <mergeCell ref="S41:T41"/>
    <mergeCell ref="S42:T42"/>
    <mergeCell ref="S58:T58"/>
    <mergeCell ref="S59:T59"/>
    <mergeCell ref="S56:T56"/>
    <mergeCell ref="S57:T57"/>
    <mergeCell ref="P88:T88"/>
    <mergeCell ref="P92:T92"/>
    <mergeCell ref="S60:T60"/>
    <mergeCell ref="S61:T61"/>
    <mergeCell ref="S62:T62"/>
    <mergeCell ref="S71:T71"/>
    <mergeCell ref="S74:T74"/>
    <mergeCell ref="A75:R75"/>
    <mergeCell ref="S75:T75"/>
    <mergeCell ref="P77:T77"/>
    <mergeCell ref="S50:T50"/>
    <mergeCell ref="S67:T67"/>
    <mergeCell ref="S68:T68"/>
    <mergeCell ref="F69:H69"/>
    <mergeCell ref="S69:T69"/>
    <mergeCell ref="S70:T70"/>
  </mergeCells>
  <printOptions/>
  <pageMargins left="0.1968503937007874" right="0.1968503937007874" top="0.3937007874015748" bottom="0.3937007874015748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Wonosobo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Kecamatan Wonosobo</dc:creator>
  <cp:keywords/>
  <dc:description/>
  <cp:lastModifiedBy>KECAKOT</cp:lastModifiedBy>
  <cp:lastPrinted>2013-08-01T09:53:39Z</cp:lastPrinted>
  <dcterms:created xsi:type="dcterms:W3CDTF">2008-05-17T08:12:26Z</dcterms:created>
  <dcterms:modified xsi:type="dcterms:W3CDTF">2013-08-01T10:07:28Z</dcterms:modified>
  <cp:category/>
  <cp:version/>
  <cp:contentType/>
  <cp:contentStatus/>
</cp:coreProperties>
</file>