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4355" windowHeight="5190" activeTab="4"/>
  </bookViews>
  <sheets>
    <sheet name="Sheet1" sheetId="1" r:id="rId1"/>
    <sheet name="ADIPURA" sheetId="4" r:id="rId2"/>
    <sheet name="Desa Siaga" sheetId="5" r:id="rId3"/>
    <sheet name="Pilkada" sheetId="6" r:id="rId4"/>
    <sheet name="Pengendalian Keamanan" sheetId="7" r:id="rId5"/>
    <sheet name="PEKAT" sheetId="8" r:id="rId6"/>
    <sheet name="FKDM" sheetId="9" r:id="rId7"/>
    <sheet name="Siaga Bencana" sheetId="11" r:id="rId8"/>
    <sheet name="Sheet2" sheetId="2" r:id="rId9"/>
    <sheet name="Sheet3" sheetId="3" r:id="rId10"/>
  </sheets>
  <definedNames>
    <definedName name="_xlnm.Print_Area" localSheetId="0">Sheet1!$A$542:$F$623</definedName>
  </definedNames>
  <calcPr calcId="144525"/>
</workbook>
</file>

<file path=xl/calcChain.xml><?xml version="1.0" encoding="utf-8"?>
<calcChain xmlns="http://schemas.openxmlformats.org/spreadsheetml/2006/main">
  <c r="O53" i="4" l="1"/>
  <c r="O90" i="4"/>
  <c r="O89" i="4"/>
  <c r="O34" i="4"/>
  <c r="O33" i="4"/>
  <c r="O86" i="7"/>
  <c r="O85" i="7" s="1"/>
  <c r="O84" i="7" s="1"/>
  <c r="J42" i="6"/>
  <c r="M42" i="6" s="1"/>
  <c r="L19" i="6"/>
  <c r="O71" i="8"/>
  <c r="R78" i="11"/>
  <c r="L55" i="11"/>
  <c r="O55" i="11" s="1"/>
  <c r="O87" i="11"/>
  <c r="O86" i="11" s="1"/>
  <c r="O85" i="11" s="1"/>
  <c r="O83" i="11"/>
  <c r="O82" i="11"/>
  <c r="O78" i="11"/>
  <c r="O77" i="11" s="1"/>
  <c r="O76" i="11" s="1"/>
  <c r="O74" i="11"/>
  <c r="O73" i="11" s="1"/>
  <c r="O72" i="11" s="1"/>
  <c r="O71" i="11"/>
  <c r="O70" i="11" s="1"/>
  <c r="O68" i="11"/>
  <c r="O67" i="11"/>
  <c r="O54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4" i="11"/>
  <c r="O33" i="11"/>
  <c r="Q69" i="9"/>
  <c r="S81" i="7"/>
  <c r="O56" i="7"/>
  <c r="J40" i="9"/>
  <c r="M40" i="9" s="1"/>
  <c r="J39" i="9"/>
  <c r="J38" i="9"/>
  <c r="M38" i="9" s="1"/>
  <c r="J34" i="9"/>
  <c r="M34" i="9" s="1"/>
  <c r="J35" i="9"/>
  <c r="M35" i="9" s="1"/>
  <c r="J33" i="9"/>
  <c r="M33" i="9" s="1"/>
  <c r="S55" i="8"/>
  <c r="R55" i="8"/>
  <c r="L51" i="8"/>
  <c r="L47" i="8"/>
  <c r="L44" i="8"/>
  <c r="L43" i="8"/>
  <c r="L39" i="8"/>
  <c r="M73" i="9"/>
  <c r="M71" i="9" s="1"/>
  <c r="M69" i="9"/>
  <c r="M67" i="9" s="1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39" i="9"/>
  <c r="S77" i="7"/>
  <c r="S78" i="7" s="1"/>
  <c r="S57" i="8" l="1"/>
  <c r="O88" i="4"/>
  <c r="O32" i="11"/>
  <c r="O31" i="11" s="1"/>
  <c r="O30" i="11" s="1"/>
  <c r="O29" i="11" s="1"/>
  <c r="O38" i="11"/>
  <c r="O53" i="11"/>
  <c r="O52" i="11" s="1"/>
  <c r="O81" i="11"/>
  <c r="O66" i="11"/>
  <c r="O65" i="11" s="1"/>
  <c r="P69" i="9"/>
  <c r="M32" i="9"/>
  <c r="M44" i="9"/>
  <c r="M37" i="9"/>
  <c r="M43" i="9" l="1"/>
  <c r="M42" i="9" s="1"/>
  <c r="O37" i="11"/>
  <c r="O36" i="11" s="1"/>
  <c r="O28" i="11" s="1"/>
  <c r="M31" i="9"/>
  <c r="M30" i="9" s="1"/>
  <c r="M29" i="9" s="1"/>
  <c r="M28" i="9" l="1"/>
  <c r="P28" i="9" s="1"/>
  <c r="O89" i="11"/>
  <c r="C92" i="11" s="1"/>
  <c r="C95" i="11" s="1"/>
  <c r="M75" i="9"/>
  <c r="C78" i="9" s="1"/>
  <c r="C81" i="9" s="1"/>
  <c r="L55" i="7" l="1"/>
  <c r="O55" i="7" s="1"/>
  <c r="O53" i="7" s="1"/>
  <c r="O68" i="8"/>
  <c r="O67" i="8"/>
  <c r="O55" i="8"/>
  <c r="O54" i="8" s="1"/>
  <c r="O53" i="8" s="1"/>
  <c r="O51" i="8"/>
  <c r="O50" i="8" s="1"/>
  <c r="O49" i="8" s="1"/>
  <c r="O47" i="8"/>
  <c r="O46" i="8" s="1"/>
  <c r="O44" i="8"/>
  <c r="O43" i="8"/>
  <c r="O39" i="8"/>
  <c r="O38" i="8"/>
  <c r="O34" i="8"/>
  <c r="O33" i="8"/>
  <c r="O32" i="8"/>
  <c r="O31" i="8"/>
  <c r="M66" i="6"/>
  <c r="C70" i="6" s="1"/>
  <c r="C72" i="6" s="1"/>
  <c r="J36" i="6"/>
  <c r="M36" i="6" s="1"/>
  <c r="J37" i="6"/>
  <c r="M37" i="6" s="1"/>
  <c r="J38" i="6"/>
  <c r="M38" i="6" s="1"/>
  <c r="J39" i="6"/>
  <c r="M39" i="6" s="1"/>
  <c r="J40" i="6"/>
  <c r="M40" i="6" s="1"/>
  <c r="J43" i="6"/>
  <c r="M43" i="6" s="1"/>
  <c r="J35" i="6"/>
  <c r="M35" i="6" s="1"/>
  <c r="O82" i="7"/>
  <c r="O81" i="7"/>
  <c r="O77" i="7"/>
  <c r="O75" i="7" s="1"/>
  <c r="O73" i="7"/>
  <c r="O72" i="7" s="1"/>
  <c r="O70" i="7"/>
  <c r="O69" i="7"/>
  <c r="O68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4" i="7"/>
  <c r="O33" i="7"/>
  <c r="O71" i="5"/>
  <c r="C74" i="5" s="1"/>
  <c r="C77" i="5" s="1"/>
  <c r="S51" i="5"/>
  <c r="S54" i="5" s="1"/>
  <c r="L36" i="5"/>
  <c r="L40" i="5"/>
  <c r="O40" i="5" s="1"/>
  <c r="M64" i="6"/>
  <c r="M63" i="6"/>
  <c r="M62" i="6"/>
  <c r="M61" i="6"/>
  <c r="M57" i="6"/>
  <c r="M56" i="6" s="1"/>
  <c r="M55" i="6" s="1"/>
  <c r="O69" i="5"/>
  <c r="O56" i="5"/>
  <c r="O55" i="5"/>
  <c r="O51" i="5"/>
  <c r="O50" i="5" s="1"/>
  <c r="O49" i="5" s="1"/>
  <c r="O47" i="5"/>
  <c r="O46" i="5" s="1"/>
  <c r="O44" i="5"/>
  <c r="O43" i="5" s="1"/>
  <c r="O41" i="5"/>
  <c r="O36" i="5"/>
  <c r="O35" i="5"/>
  <c r="O46" i="4"/>
  <c r="O51" i="4"/>
  <c r="O52" i="4"/>
  <c r="L86" i="4"/>
  <c r="O86" i="4" s="1"/>
  <c r="L85" i="4"/>
  <c r="O85" i="4" s="1"/>
  <c r="L82" i="4"/>
  <c r="O82" i="4" s="1"/>
  <c r="L81" i="4"/>
  <c r="O81" i="4" s="1"/>
  <c r="L75" i="4"/>
  <c r="O75" i="4" s="1"/>
  <c r="O74" i="4" s="1"/>
  <c r="L71" i="4"/>
  <c r="L70" i="4"/>
  <c r="L57" i="4"/>
  <c r="O57" i="4" s="1"/>
  <c r="O55" i="4" s="1"/>
  <c r="O73" i="4"/>
  <c r="O72" i="4" s="1"/>
  <c r="O71" i="4"/>
  <c r="O70" i="4"/>
  <c r="O50" i="4"/>
  <c r="O49" i="4"/>
  <c r="O48" i="4"/>
  <c r="O47" i="4"/>
  <c r="O41" i="4"/>
  <c r="O40" i="4"/>
  <c r="O39" i="4"/>
  <c r="O38" i="4"/>
  <c r="O37" i="4"/>
  <c r="O36" i="4"/>
  <c r="F49" i="1"/>
  <c r="O45" i="4" l="1"/>
  <c r="O32" i="4"/>
  <c r="O31" i="4" s="1"/>
  <c r="O30" i="4" s="1"/>
  <c r="O84" i="4"/>
  <c r="O68" i="4"/>
  <c r="O67" i="4" s="1"/>
  <c r="O80" i="4"/>
  <c r="O78" i="4" s="1"/>
  <c r="O66" i="8"/>
  <c r="O65" i="8" s="1"/>
  <c r="O29" i="8"/>
  <c r="O42" i="8"/>
  <c r="O41" i="8" s="1"/>
  <c r="O36" i="8"/>
  <c r="O37" i="8" s="1"/>
  <c r="O32" i="7"/>
  <c r="O31" i="7" s="1"/>
  <c r="O30" i="7" s="1"/>
  <c r="O80" i="7"/>
  <c r="O79" i="7" s="1"/>
  <c r="O67" i="7"/>
  <c r="O66" i="7" s="1"/>
  <c r="O38" i="7"/>
  <c r="O37" i="7" s="1"/>
  <c r="M34" i="6"/>
  <c r="M33" i="6" s="1"/>
  <c r="M60" i="6"/>
  <c r="M59" i="6" s="1"/>
  <c r="M54" i="6" s="1"/>
  <c r="O54" i="5"/>
  <c r="O53" i="5" s="1"/>
  <c r="O33" i="5"/>
  <c r="O39" i="5"/>
  <c r="O38" i="5" s="1"/>
  <c r="O68" i="5"/>
  <c r="O67" i="5" s="1"/>
  <c r="O66" i="5" s="1"/>
  <c r="O44" i="4"/>
  <c r="F165" i="1"/>
  <c r="F164" i="1" s="1"/>
  <c r="F163" i="1" s="1"/>
  <c r="F153" i="1"/>
  <c r="F152" i="1"/>
  <c r="F605" i="1"/>
  <c r="F604" i="1"/>
  <c r="F574" i="1"/>
  <c r="F573" i="1"/>
  <c r="F432" i="1"/>
  <c r="F431" i="1" s="1"/>
  <c r="F430" i="1" s="1"/>
  <c r="F420" i="1"/>
  <c r="F419" i="1"/>
  <c r="F413" i="1"/>
  <c r="F414" i="1"/>
  <c r="F360" i="1"/>
  <c r="F358" i="1" s="1"/>
  <c r="F355" i="1"/>
  <c r="F353" i="1" s="1"/>
  <c r="F68" i="1"/>
  <c r="F67" i="1" s="1"/>
  <c r="F47" i="1"/>
  <c r="F268" i="1"/>
  <c r="F252" i="1"/>
  <c r="F594" i="1"/>
  <c r="F593" i="1"/>
  <c r="F589" i="1"/>
  <c r="F588" i="1" s="1"/>
  <c r="F587" i="1" s="1"/>
  <c r="F582" i="1"/>
  <c r="F581" i="1" s="1"/>
  <c r="F585" i="1"/>
  <c r="F584" i="1" s="1"/>
  <c r="F579" i="1"/>
  <c r="F578" i="1"/>
  <c r="F510" i="1"/>
  <c r="F509" i="1" s="1"/>
  <c r="F508" i="1" s="1"/>
  <c r="F517" i="1"/>
  <c r="F516" i="1"/>
  <c r="F515" i="1"/>
  <c r="F514" i="1"/>
  <c r="F506" i="1"/>
  <c r="F505" i="1"/>
  <c r="F504" i="1"/>
  <c r="F503" i="1"/>
  <c r="F502" i="1"/>
  <c r="F501" i="1"/>
  <c r="F500" i="1"/>
  <c r="F499" i="1"/>
  <c r="F446" i="1"/>
  <c r="F445" i="1"/>
  <c r="F436" i="1"/>
  <c r="F435" i="1" s="1"/>
  <c r="F434" i="1" s="1"/>
  <c r="F428" i="1"/>
  <c r="F427" i="1" s="1"/>
  <c r="F425" i="1"/>
  <c r="F424" i="1"/>
  <c r="F415" i="1"/>
  <c r="F41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4" i="1"/>
  <c r="F333" i="1"/>
  <c r="F332" i="1"/>
  <c r="F330" i="1"/>
  <c r="F329" i="1"/>
  <c r="F328" i="1"/>
  <c r="F273" i="1"/>
  <c r="F272" i="1"/>
  <c r="F276" i="1"/>
  <c r="F266" i="1"/>
  <c r="F262" i="1"/>
  <c r="F261" i="1" s="1"/>
  <c r="F258" i="1"/>
  <c r="F257" i="1"/>
  <c r="F256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1" i="1"/>
  <c r="F230" i="1"/>
  <c r="F174" i="1"/>
  <c r="F173" i="1"/>
  <c r="F178" i="1"/>
  <c r="F177" i="1" s="1"/>
  <c r="F176" i="1" s="1"/>
  <c r="F169" i="1"/>
  <c r="F168" i="1" s="1"/>
  <c r="F167" i="1" s="1"/>
  <c r="F162" i="1"/>
  <c r="F161" i="1" s="1"/>
  <c r="F158" i="1"/>
  <c r="F157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3" i="1"/>
  <c r="F132" i="1"/>
  <c r="F78" i="1"/>
  <c r="F77" i="1"/>
  <c r="F58" i="1"/>
  <c r="F57" i="1"/>
  <c r="F73" i="1"/>
  <c r="F72" i="1"/>
  <c r="F66" i="1"/>
  <c r="F65" i="1" s="1"/>
  <c r="F64" i="1"/>
  <c r="F63" i="1"/>
  <c r="F46" i="1"/>
  <c r="F45" i="1"/>
  <c r="F44" i="1"/>
  <c r="F43" i="1"/>
  <c r="F42" i="1"/>
  <c r="F37" i="1"/>
  <c r="F36" i="1"/>
  <c r="F35" i="1"/>
  <c r="F34" i="1"/>
  <c r="F33" i="1"/>
  <c r="F32" i="1"/>
  <c r="O30" i="8" l="1"/>
  <c r="O28" i="8"/>
  <c r="O77" i="4"/>
  <c r="O43" i="4" s="1"/>
  <c r="O36" i="7"/>
  <c r="O29" i="7" s="1"/>
  <c r="C74" i="8"/>
  <c r="C77" i="8" s="1"/>
  <c r="M32" i="6"/>
  <c r="M31" i="6" s="1"/>
  <c r="O34" i="5"/>
  <c r="O32" i="5"/>
  <c r="O31" i="5" s="1"/>
  <c r="S32" i="5" s="1"/>
  <c r="S33" i="5" s="1"/>
  <c r="F172" i="1"/>
  <c r="F156" i="1"/>
  <c r="F155" i="1" s="1"/>
  <c r="F131" i="1"/>
  <c r="F130" i="1" s="1"/>
  <c r="F129" i="1" s="1"/>
  <c r="F151" i="1"/>
  <c r="F150" i="1" s="1"/>
  <c r="F137" i="1"/>
  <c r="F513" i="1"/>
  <c r="F512" i="1" s="1"/>
  <c r="F592" i="1"/>
  <c r="F591" i="1" s="1"/>
  <c r="F603" i="1"/>
  <c r="F602" i="1" s="1"/>
  <c r="F601" i="1" s="1"/>
  <c r="F498" i="1"/>
  <c r="F497" i="1" s="1"/>
  <c r="F577" i="1"/>
  <c r="F576" i="1" s="1"/>
  <c r="F571" i="1"/>
  <c r="F423" i="1"/>
  <c r="F422" i="1" s="1"/>
  <c r="F444" i="1"/>
  <c r="F443" i="1" s="1"/>
  <c r="F417" i="1"/>
  <c r="F418" i="1" s="1"/>
  <c r="F410" i="1"/>
  <c r="F338" i="1"/>
  <c r="F71" i="1"/>
  <c r="F74" i="1"/>
  <c r="F331" i="1"/>
  <c r="F327" i="1"/>
  <c r="F61" i="1"/>
  <c r="F60" i="1" s="1"/>
  <c r="F30" i="1"/>
  <c r="F55" i="1"/>
  <c r="F41" i="1"/>
  <c r="F40" i="1" s="1"/>
  <c r="F271" i="1"/>
  <c r="F264" i="1"/>
  <c r="F255" i="1"/>
  <c r="F235" i="1"/>
  <c r="F229" i="1"/>
  <c r="O29" i="4" l="1"/>
  <c r="O28" i="4" s="1"/>
  <c r="O28" i="7"/>
  <c r="O88" i="7" s="1"/>
  <c r="C91" i="7" s="1"/>
  <c r="C94" i="7" s="1"/>
  <c r="O91" i="4"/>
  <c r="F29" i="1"/>
  <c r="F28" i="1" s="1"/>
  <c r="F31" i="1"/>
  <c r="F136" i="1"/>
  <c r="F180" i="1" s="1"/>
  <c r="F519" i="1"/>
  <c r="F572" i="1"/>
  <c r="F606" i="1"/>
  <c r="F409" i="1"/>
  <c r="F449" i="1"/>
  <c r="F411" i="1"/>
  <c r="F70" i="1"/>
  <c r="F39" i="1" s="1"/>
  <c r="F326" i="1"/>
  <c r="F325" i="1" s="1"/>
  <c r="F324" i="1" s="1"/>
  <c r="F277" i="1"/>
  <c r="C94" i="4" l="1"/>
  <c r="C97" i="4" s="1"/>
  <c r="F80" i="1"/>
  <c r="F361" i="1"/>
</calcChain>
</file>

<file path=xl/sharedStrings.xml><?xml version="1.0" encoding="utf-8"?>
<sst xmlns="http://schemas.openxmlformats.org/spreadsheetml/2006/main" count="2334" uniqueCount="644">
  <si>
    <t xml:space="preserve">SATUAN KERJA PERANGKAT DAERAH </t>
  </si>
  <si>
    <t xml:space="preserve">Formulir </t>
  </si>
  <si>
    <t>Kabupaten Wonosobo</t>
  </si>
  <si>
    <t>2.2.1</t>
  </si>
  <si>
    <t>Tahun Anggaran 2018</t>
  </si>
  <si>
    <t>Urusan Pemerintahan</t>
  </si>
  <si>
    <t>Organisasi</t>
  </si>
  <si>
    <t>Program</t>
  </si>
  <si>
    <t>Kegiatan</t>
  </si>
  <si>
    <t xml:space="preserve"> ; 2.05.4.01.5.16.01 Koordinasi Penilaian Kota Sehat / Adipura</t>
  </si>
  <si>
    <t>Lokasi Kegiatan</t>
  </si>
  <si>
    <t xml:space="preserve"> : Kecamatan Wonosobo</t>
  </si>
  <si>
    <t>Jumlah Tahun N -1</t>
  </si>
  <si>
    <t xml:space="preserve"> : Rp -</t>
  </si>
  <si>
    <t xml:space="preserve">Jumlah Tahun n  </t>
  </si>
  <si>
    <t xml:space="preserve"> : Rp  20.000,000     ( Dua Puluh Juta Rupiah)</t>
  </si>
  <si>
    <t>Jumlah Tahun n + 1</t>
  </si>
  <si>
    <t>Indikator &amp; Tolok Ukur Kinerja Belanja Langsung</t>
  </si>
  <si>
    <t>Indikator</t>
  </si>
  <si>
    <t>Tolok ukur kinerja</t>
  </si>
  <si>
    <t>Target Kinerja</t>
  </si>
  <si>
    <t>Capaian Program</t>
  </si>
  <si>
    <t xml:space="preserve">Terciptanya  masyarakat peduli terhadap  Lingkungan </t>
  </si>
  <si>
    <t>Masukan</t>
  </si>
  <si>
    <t>Dana</t>
  </si>
  <si>
    <t>Keluaran</t>
  </si>
  <si>
    <t>Mengingkatnya Kesadaran Masyarakat akan Lingkungan Hidup</t>
  </si>
  <si>
    <t>Tercapai</t>
  </si>
  <si>
    <t>Hasil</t>
  </si>
  <si>
    <t>Terlaksananya Program Pengendalian Pencemaran dan Perusakan Lingkungan Hidup</t>
  </si>
  <si>
    <t>Terpenuhi</t>
  </si>
  <si>
    <t xml:space="preserve">Rincian Anggaran Belanja Langsung menurut Program dan </t>
  </si>
  <si>
    <t>Per Kegiatan Satuan Kerja Perangkat Daerah</t>
  </si>
  <si>
    <t>Kode</t>
  </si>
  <si>
    <t>Uraian</t>
  </si>
  <si>
    <t xml:space="preserve">       Rincian Penghitungan </t>
  </si>
  <si>
    <t>Jumlah</t>
  </si>
  <si>
    <t>Rekening</t>
  </si>
  <si>
    <t>Volume</t>
  </si>
  <si>
    <t>Satuan</t>
  </si>
  <si>
    <t>Harga Satuan</t>
  </si>
  <si>
    <t>( Rp )</t>
  </si>
  <si>
    <t>2.05.4.01.5.16</t>
  </si>
  <si>
    <t xml:space="preserve">BELANJA </t>
  </si>
  <si>
    <t>2.05.4.01.5.16.01</t>
  </si>
  <si>
    <t>BELANJA LANGSUNG</t>
  </si>
  <si>
    <t>Belanja Pegawai</t>
  </si>
  <si>
    <t>Honorarium PNS</t>
  </si>
  <si>
    <t>Honorarium Panitia Pelaksana Kegiatan</t>
  </si>
  <si>
    <t>- Honor Tim Pemantau Adipura</t>
  </si>
  <si>
    <t>Pelindung</t>
  </si>
  <si>
    <t>ok</t>
  </si>
  <si>
    <t>Ketua</t>
  </si>
  <si>
    <t>Koordinator I</t>
  </si>
  <si>
    <t>Koordinator II</t>
  </si>
  <si>
    <t>Koordinator III</t>
  </si>
  <si>
    <t>0k</t>
  </si>
  <si>
    <t>Anggota  6 org x 3</t>
  </si>
  <si>
    <t>2.05.4.01.5.16.01.5.2.2</t>
  </si>
  <si>
    <t>BELANJA BARANG DAN JASA</t>
  </si>
  <si>
    <t>2.05.4.01.5.16.01.5.2.2.01</t>
  </si>
  <si>
    <t>Belanja Bahan Pakai Habis</t>
  </si>
  <si>
    <t xml:space="preserve">   Kertas HVS 70 GramStop Map Kertas</t>
  </si>
  <si>
    <t>Rim</t>
  </si>
  <si>
    <t xml:space="preserve">   Snelhecter Kertas</t>
  </si>
  <si>
    <t>Bh</t>
  </si>
  <si>
    <t xml:space="preserve">   Stop Map Kertas</t>
  </si>
  <si>
    <t xml:space="preserve">   Clip</t>
  </si>
  <si>
    <t>Dos</t>
  </si>
  <si>
    <t xml:space="preserve">   Bollpoint Pilot</t>
  </si>
  <si>
    <t>2.05.4.01.5.16.01.5.2.2.03</t>
  </si>
  <si>
    <t>Belanja Jasa Kantor</t>
  </si>
  <si>
    <t>2.05.4.01.5.16.01.5.2.2.03.10</t>
  </si>
  <si>
    <t>Belanja Jasa Tenaga Ahli/instruktur/narasumber</t>
  </si>
  <si>
    <t>Honor Narasumber            4 org x2x250,000</t>
  </si>
  <si>
    <t>Honor Moderator               1 org x 2</t>
  </si>
  <si>
    <t>2.05.4.01.5.16.01.5.2.2.03.16</t>
  </si>
  <si>
    <t>Belanja Uang Saku Kegiatan/Rapat</t>
  </si>
  <si>
    <t xml:space="preserve">- Uang Saku Peserta 80 Org </t>
  </si>
  <si>
    <t>org</t>
  </si>
  <si>
    <t>Belanja Cetak dan Pengadaan</t>
  </si>
  <si>
    <t>bh</t>
  </si>
  <si>
    <t>2.05.4.01.5.16.01.5.2.2.11</t>
  </si>
  <si>
    <t xml:space="preserve"> Belanja Makanan dan Minuman</t>
  </si>
  <si>
    <t xml:space="preserve"> Belanja Makanan dan Minuman Rapat Pengolahan / Sosialisasi</t>
  </si>
  <si>
    <t xml:space="preserve"> - Belanja Snak              40 org x 2 x 7.500</t>
  </si>
  <si>
    <t>Org</t>
  </si>
  <si>
    <t xml:space="preserve"> - Belanja Makan           40 org x 2 x 7.500</t>
  </si>
  <si>
    <t>2.05.4.01.5.16.01.5.2.2.02</t>
  </si>
  <si>
    <t>Belanja Bahan/Material</t>
  </si>
  <si>
    <t>2.05.4.01.5.16.01.5.2.2.02.02</t>
  </si>
  <si>
    <t>Belanja Bahan/Bibit Tanaman</t>
  </si>
  <si>
    <t>- Aneka Puring</t>
  </si>
  <si>
    <t>Batang</t>
  </si>
  <si>
    <t>-Tanaman Ayoman</t>
  </si>
  <si>
    <t xml:space="preserve"> Belanja Makanan dan Minuman -</t>
  </si>
  <si>
    <t xml:space="preserve"> Rapat Persiapan Penialian Adipura</t>
  </si>
  <si>
    <t xml:space="preserve"> - Belanja Snak              24 org x 8 x 7.500</t>
  </si>
  <si>
    <t xml:space="preserve"> - Belanja Makan           24 org x 8 x 20.000</t>
  </si>
  <si>
    <t>J u m l a h</t>
  </si>
  <si>
    <t>Rencana pencairan pertriwulan :</t>
  </si>
  <si>
    <t xml:space="preserve">Triwulan   I    : Rp </t>
  </si>
  <si>
    <t xml:space="preserve"> Camat Wonosobo</t>
  </si>
  <si>
    <t>Triwulan II     : Rp 20.000.000,-</t>
  </si>
  <si>
    <t>Triwulan III     : Rp -</t>
  </si>
  <si>
    <t>Triwulan IV    : Rp -</t>
  </si>
  <si>
    <t>ZULFA AKHSAN ALIM K, S.STP, M.Si</t>
  </si>
  <si>
    <t xml:space="preserve"> NIP. 19761127 199511 1 001</t>
  </si>
  <si>
    <t xml:space="preserve"> </t>
  </si>
  <si>
    <t>DPA - SKPD</t>
  </si>
  <si>
    <t>NOMOR DPA-SKPD</t>
  </si>
  <si>
    <t>PENGESAHAN PARAF TIM PENELITI DPA-SKPD</t>
  </si>
  <si>
    <t>Wonosobo,     Januari 2018</t>
  </si>
  <si>
    <t>Mengetahui :</t>
  </si>
  <si>
    <t>Pejabat Pengelola Keuangan Derah</t>
  </si>
  <si>
    <t>: ............................................</t>
  </si>
  <si>
    <t xml:space="preserve">DOKUMEN PELAKSANAAN ANGGARAN </t>
  </si>
  <si>
    <t>Drs. M.KRISTIJADI, M.Si.</t>
  </si>
  <si>
    <t>Pembina Tingkat I</t>
  </si>
  <si>
    <t>NIP. 19681226 199403 1 005</t>
  </si>
  <si>
    <t xml:space="preserve"> : 1.05.4.01.5                    Urusan Ketentraman Dan Ketertiban Umum Serta Perlindungan Masyarakat</t>
  </si>
  <si>
    <t xml:space="preserve"> : 1.20.07                          Kecamatan Wonosobo</t>
  </si>
  <si>
    <t xml:space="preserve"> ; 1.05.4.01.5.15               Program Peningkatan Keamanan dan Kenyamanan Lingkungan</t>
  </si>
  <si>
    <t xml:space="preserve"> : Rp  40.000.000    ( Empat Puluh Juta Rupiah)</t>
  </si>
  <si>
    <t>Tercpiptanya Masyarakat Yang Sadar Antisipasi Bencana</t>
  </si>
  <si>
    <t>40.000.000</t>
  </si>
  <si>
    <t>Pencegahan Dini dan Pensggulangan Bencana</t>
  </si>
  <si>
    <t>Meningkatnya Kesadaran dan Kewaspadaan Masyarakat Terhadap Bahaya Bencana</t>
  </si>
  <si>
    <t xml:space="preserve"> Belanja Jasa Tenaga Ahli/Isntruktur/Narasumber</t>
  </si>
  <si>
    <t xml:space="preserve"> - Honor PPTK</t>
  </si>
  <si>
    <t>Ok</t>
  </si>
  <si>
    <t xml:space="preserve"> - Honorarium Bendahara Pengeluaran Pembantu</t>
  </si>
  <si>
    <t xml:space="preserve">   Snelhecter Plastik</t>
  </si>
  <si>
    <t xml:space="preserve">   Penghapus Cair/Tip Ex</t>
  </si>
  <si>
    <t>Btl</t>
  </si>
  <si>
    <t xml:space="preserve">   Buku Kwarto isi 50 lbr</t>
  </si>
  <si>
    <t xml:space="preserve">   Buku Folio Bergaris isi 100 lbr</t>
  </si>
  <si>
    <t xml:space="preserve">   Stop Map Plastik</t>
  </si>
  <si>
    <t xml:space="preserve">   Bolpoint Pilot</t>
  </si>
  <si>
    <t xml:space="preserve">   Blocknote</t>
  </si>
  <si>
    <t xml:space="preserve">   Binderclip</t>
  </si>
  <si>
    <t xml:space="preserve">   OrdnerFolio</t>
  </si>
  <si>
    <t>Belanja Jasa Tenaga Ahli/Instruktur/Narasumber</t>
  </si>
  <si>
    <t>-Honor Narasumber 4 Org x 4</t>
  </si>
  <si>
    <t>-Moderator</t>
  </si>
  <si>
    <t>Belanja Uang SakuKegiatan/Rapat</t>
  </si>
  <si>
    <t>1.05.4.01.05.16.10.5.2.2.06</t>
  </si>
  <si>
    <t>Belanja Pengadaan/Foto Copy</t>
  </si>
  <si>
    <t>Lbr</t>
  </si>
  <si>
    <t>Foto Copy</t>
  </si>
  <si>
    <t>Belanja Pakaian Olah Raga</t>
  </si>
  <si>
    <t>Kaos Linmas</t>
  </si>
  <si>
    <t>Belanja Makan dan Minuman</t>
  </si>
  <si>
    <t>Belanja Makan dan Minuman Rapat</t>
  </si>
  <si>
    <t>Triwulan   I    : Rp   -</t>
  </si>
  <si>
    <t>Triwulan II     : Rp 40.000.000,-</t>
  </si>
  <si>
    <t>2.05.4.01.05.16.01</t>
  </si>
  <si>
    <t xml:space="preserve"> ; 1.05.4.01.05.19.04        Pelatihan Linmas Siaga Bencana</t>
  </si>
  <si>
    <t xml:space="preserve"> ; 1.05.4.01.05.19             Program Pemberdayaan Masyarakat Untuk Menjaga Ketertiban dan keamanan</t>
  </si>
  <si>
    <t>1.05.4.01.05.19.04. 5.2.1</t>
  </si>
  <si>
    <t>1.05.4.01.05.19.04. 5.2.1.01</t>
  </si>
  <si>
    <t>1.05.4.01.05.19.04. 5.2</t>
  </si>
  <si>
    <t xml:space="preserve"> : Rp  26.913,500     ( Dua Puluh Enam Juta Sembilan Ratus Tiga Belas Ribu Lima Ratus)</t>
  </si>
  <si>
    <t xml:space="preserve"> : Rp  25.000,000     ( Dua Puluh Lima Juta Rupiah)</t>
  </si>
  <si>
    <t>Pencegahan dini dan Penanggulangan bencana</t>
  </si>
  <si>
    <t>Meningkatnya kesadaran dan kewaspadaan  masyarakat thd bahaya bencana</t>
  </si>
  <si>
    <t>1.20.1.20.07.04.02.30.5.</t>
  </si>
  <si>
    <t>1.20.1.20.07.04.02.30.5.2</t>
  </si>
  <si>
    <t>1.20.1.20.07.04.02.30.5.2.1</t>
  </si>
  <si>
    <t xml:space="preserve">1.20.1.20.07.04.02.30.5.2.1.01 </t>
  </si>
  <si>
    <t>1.20.1.20.07.04.02.30.5.2.1.01 .01</t>
  </si>
  <si>
    <t xml:space="preserve"> -  Honorarium PPTK</t>
  </si>
  <si>
    <t>OB</t>
  </si>
  <si>
    <t xml:space="preserve"> -  Honorarium Bendahara Pengeluaran Pembantu</t>
  </si>
  <si>
    <t>1.20.1.20.07.15.23.5.2.2.</t>
  </si>
  <si>
    <t>1.20.1.20.07.15.23.5.2.2..01</t>
  </si>
  <si>
    <t>1.20.1.20.07.15.23.5.2.2..03</t>
  </si>
  <si>
    <t>1.20.1.20.07.15.23.5.2.2..03.10</t>
  </si>
  <si>
    <t xml:space="preserve"> - Honor Narasumber     4 Org x 2 kl</t>
  </si>
  <si>
    <t xml:space="preserve"> - Moderator</t>
  </si>
  <si>
    <t xml:space="preserve"> - Honorarium Tenaga Kebersihan</t>
  </si>
  <si>
    <t>1.20.1.20.07.15.23.5.2.2..03.16</t>
  </si>
  <si>
    <t xml:space="preserve"> Belanja Uang Saku Kegiatan/Rapat</t>
  </si>
  <si>
    <t xml:space="preserve"> - uang Saku Peserta  92 org  x   2</t>
  </si>
  <si>
    <t>1.20.1.20.07.15.23.5.2.2..06</t>
  </si>
  <si>
    <t xml:space="preserve"> Belanja Cetak dan Penggandaan</t>
  </si>
  <si>
    <t>1.20.1.20.07.15.23.5.2.2..06.02</t>
  </si>
  <si>
    <t xml:space="preserve"> Belanja Penggandaan/Foto Copy</t>
  </si>
  <si>
    <t xml:space="preserve"> Foto Copy</t>
  </si>
  <si>
    <t>1.20.1.20.07.15.5.2.2.14.04</t>
  </si>
  <si>
    <t>1.20.1.20.07.15.23.5.2.2..11</t>
  </si>
  <si>
    <t>1.20.1.20.07.15.23.5.2.2.11.05</t>
  </si>
  <si>
    <t xml:space="preserve"> Belanja Makanan dan Minuman Rapat</t>
  </si>
  <si>
    <t xml:space="preserve"> - Belanja Snak      92 org  x  2</t>
  </si>
  <si>
    <t xml:space="preserve"> - Belanja Makan   92 org  x  2</t>
  </si>
  <si>
    <t>Triwulan II     : Rp 26.913.500,-</t>
  </si>
  <si>
    <t xml:space="preserve"> ; 1.05.4.01.5.15.01          Penyiapan Tenaga Kerja Pengendali Keamanan Dan Kenyamanan Lingkungan</t>
  </si>
  <si>
    <t>1.05.4.01.05.15.01. 5.2</t>
  </si>
  <si>
    <t xml:space="preserve"> : Rp  20.000.000    ( Dua Puluh Juta Rupiah)</t>
  </si>
  <si>
    <t>Angka Kriminalitas yang ditanganni Oleh FKDM Aktif</t>
  </si>
  <si>
    <t>20.000.000</t>
  </si>
  <si>
    <t>Terlaksananya Pembinaan Masyarakat di Bidang Tramtibmas</t>
  </si>
  <si>
    <t>Meningkatnya Kesadaran Masyarakat di Bidang Tramtibmas</t>
  </si>
  <si>
    <t xml:space="preserve">Honorarium Kepanitiaan </t>
  </si>
  <si>
    <t>Honorarium Kepanitiaan Pekat</t>
  </si>
  <si>
    <t>- Ketua             (1 Org x 14 )</t>
  </si>
  <si>
    <t>- Sekretaris      (1 Org x 14 )</t>
  </si>
  <si>
    <t>- Anggota         (8 Org x 14)</t>
  </si>
  <si>
    <t>Honorarium Kepanitiaan FKDM</t>
  </si>
  <si>
    <t xml:space="preserve">   Pensil</t>
  </si>
  <si>
    <t xml:space="preserve">   Tinta Printer</t>
  </si>
  <si>
    <t xml:space="preserve">   Hechmacine Kecil</t>
  </si>
  <si>
    <t xml:space="preserve">   Stabilo</t>
  </si>
  <si>
    <t xml:space="preserve">   Spidol Besar</t>
  </si>
  <si>
    <t>1.05.4.01.05.19.06. 5.2</t>
  </si>
  <si>
    <t xml:space="preserve"> ; 1.05.4.01.5.20  Program Peningkatan Peningkatan Pemberantasan Penyakit Masyarakat (PEKAT)</t>
  </si>
  <si>
    <t xml:space="preserve"> : Rp  10.000.000    ( Sepuluh Juta Rupiah)</t>
  </si>
  <si>
    <t>Terciptanya masyarakat yg sadar akan Penyakit Masyarakat</t>
  </si>
  <si>
    <t>10.000.000</t>
  </si>
  <si>
    <t>Terbentuknya Jaringan dan Kerjasama Lintas Sektor Untuk Memberantas PEKAT</t>
  </si>
  <si>
    <t>Meningkatnya Kesadaran Masyarakat akan PEKAT</t>
  </si>
  <si>
    <t xml:space="preserve">   Kalkulator</t>
  </si>
  <si>
    <t xml:space="preserve"> - uang Saku Peserta  45 org  x   2</t>
  </si>
  <si>
    <t xml:space="preserve"> - Belanja Snak      45 org  x  2</t>
  </si>
  <si>
    <t xml:space="preserve"> - Belanja Makan   45 org  x  2</t>
  </si>
  <si>
    <t>Triwulan II     : Rp 10.000.000,-</t>
  </si>
  <si>
    <t>1.05.4.01.05.20.12.5.2</t>
  </si>
  <si>
    <t xml:space="preserve"> : 1.20.07             Kecamatan Wonosobo</t>
  </si>
  <si>
    <t xml:space="preserve"> : 1.05.4.01.5       Urusan Ketentraman Dan Ketertiban Umum Serta Perlindungan Masyarakat</t>
  </si>
  <si>
    <t xml:space="preserve"> ; 1.05.4.01.5.21               Program Pendidikan politik Masyarakat</t>
  </si>
  <si>
    <t xml:space="preserve"> : Rp  12.500.000    ( Empat Puluh Juta Rupiah)</t>
  </si>
  <si>
    <t>Fasilitasi Penyelengaraan Pemantau dan Pelaporan Pilgub Kecamatan</t>
  </si>
  <si>
    <t>12.500.000</t>
  </si>
  <si>
    <t>Rata-rat Jumlah Patroli</t>
  </si>
  <si>
    <t xml:space="preserve"> -  Honor Tim Pemantau </t>
  </si>
  <si>
    <t xml:space="preserve">   Anggota 6 Org x 5</t>
  </si>
  <si>
    <t xml:space="preserve">   Honor Petugas Lapor Cepat</t>
  </si>
  <si>
    <t xml:space="preserve">   Honor Petugas Keamanan </t>
  </si>
  <si>
    <t xml:space="preserve"> - Belanja Snak      </t>
  </si>
  <si>
    <t xml:space="preserve"> - Belanja Makan  </t>
  </si>
  <si>
    <t xml:space="preserve"> - Belnaja Minuman dan Snack Petugas Keamanan</t>
  </si>
  <si>
    <t xml:space="preserve"> - Belanja Makan Petugas Keamanan</t>
  </si>
  <si>
    <t xml:space="preserve"> - Cetak Foto</t>
  </si>
  <si>
    <t>Triwulan II     : Rp 12.500.000,-</t>
  </si>
  <si>
    <t>1.05.4.01.05.21.07.5.2</t>
  </si>
  <si>
    <t>Peningkatan dan Pengembangan Desa Siaga Tim SAR Kec Wonosobo</t>
  </si>
  <si>
    <t xml:space="preserve"> - Honor Narasumber     4 Org x 1 kl</t>
  </si>
  <si>
    <t xml:space="preserve"> - uang Saku Peserta  </t>
  </si>
  <si>
    <t xml:space="preserve"> - Belanja Snak      45 org </t>
  </si>
  <si>
    <t xml:space="preserve"> - Belanja Makan   45 org </t>
  </si>
  <si>
    <t>1.05.4.01.05.22.05.5.2</t>
  </si>
  <si>
    <t>Terciptanya masyarakat yang Aman dan Nyaman</t>
  </si>
  <si>
    <t>1. LUTVI LENYANTI,S.Si Msc</t>
  </si>
  <si>
    <t>2.NILAWATI DYAH P, M.Si</t>
  </si>
  <si>
    <t>3.SRI WAHYUNINGSIH, SIP.</t>
  </si>
  <si>
    <t>Sosialisasi Pengoalahan Sampah dan Progam Wsb Adipura</t>
  </si>
  <si>
    <t>PilGub</t>
  </si>
  <si>
    <t>Terlaksananya pilGub yag aman dan laporan Administrasi pilGub</t>
  </si>
  <si>
    <t xml:space="preserve"> 1 . LUTVI LENYANTI,S,Si.Msc</t>
  </si>
  <si>
    <t>2. NILAWATI DYAH P, M.Si</t>
  </si>
  <si>
    <t>3. SRI WAHYUNINGSIH, SIP</t>
  </si>
  <si>
    <t>1.20.1.20.07.15.23.5.2.2..01.01</t>
  </si>
  <si>
    <t>Belanja Alat Tulis Kantor</t>
  </si>
  <si>
    <t>1.20.1.20.07.15.23.5.2.2.01.11</t>
  </si>
  <si>
    <t>Belanja Dekorasi dan Publikasi (iklan, spanduk, dan lain-lain)</t>
  </si>
  <si>
    <t>Belanja Dekorasi dokumentasi dan publikasi</t>
  </si>
  <si>
    <t>- Cetak Banner</t>
  </si>
  <si>
    <t xml:space="preserve"> Belanja Cetak  </t>
  </si>
  <si>
    <t>-Cetak Foto</t>
  </si>
  <si>
    <t>1.20.1.20.07.15.23.5.2.2..06.01</t>
  </si>
  <si>
    <t>Belanja Pengadaan/Fotokopi</t>
  </si>
  <si>
    <t>-Fotokopi</t>
  </si>
  <si>
    <t xml:space="preserve"> ; 2.05.4.01.5.16      Program Pengendalian Pencemaran dan Perusakan Lingkungan Hidup</t>
  </si>
  <si>
    <t xml:space="preserve"> : 1.20.07                 Kecamatan Wonosobo</t>
  </si>
  <si>
    <t xml:space="preserve"> : 1.20                      Urusan Wajib Pemberdayaan Masyarakat dan Desa</t>
  </si>
  <si>
    <t>2.05.4.01.5.16.01.5.2.2.01.01</t>
  </si>
  <si>
    <t>Belanja Dekorasi dan Publikasi</t>
  </si>
  <si>
    <t>-Cetak Baner</t>
  </si>
  <si>
    <t>2.05.4.01.5.16.01.5.2.2.03.18</t>
  </si>
  <si>
    <t>Belanja Jasa PHL/Penjaga malam/Petugas Kebersihan</t>
  </si>
  <si>
    <t>-Tenaga Kebersihan 2 orang x 2</t>
  </si>
  <si>
    <t>2.05.4.01.5.16.01.5.2.2.11.02</t>
  </si>
  <si>
    <t>2.05.4.01.5.16.01.5.2.1</t>
  </si>
  <si>
    <t>2.05.4.01.5.16.01.5.2.1.01</t>
  </si>
  <si>
    <t>2.05.4.01.5.16.01.5.2.1.01.13</t>
  </si>
  <si>
    <t xml:space="preserve"> : 1.05          Urusan Wajib Pelayanan Dasar Ketentraman dan Ketertiban Umum Serta Perlindungan Masyarakat</t>
  </si>
  <si>
    <t xml:space="preserve"> ; 1.05.4.01.5.19.06          Program Pemberdayaan masyarakat Untuk Menjaga Ketertiban dan Keamanan</t>
  </si>
  <si>
    <t xml:space="preserve"> ; 1.05.4.01.5.19.06.5.2    Forum Kewaspadaan Dini Masyarakat (FKDM)</t>
  </si>
  <si>
    <t>1.05.4.01.5.19.06.5.2</t>
  </si>
  <si>
    <t>1.05.4.01.5.19.06.5</t>
  </si>
  <si>
    <t>1.05.4.01.5.19.06.5.2.1</t>
  </si>
  <si>
    <t>1.05.4.01.5.19.06.5.2.1.01</t>
  </si>
  <si>
    <t>1.05.4.01.5.19.06.5.2.1.01.13</t>
  </si>
  <si>
    <t>1.05.4.01.5.19.06.5.2.2</t>
  </si>
  <si>
    <t>1.05.4.01.5.19.06.5.2.2.01</t>
  </si>
  <si>
    <t>1.05.4.01.5.19.06.5.2.2.01.01</t>
  </si>
  <si>
    <t>Belanja Alat Tulis kantor</t>
  </si>
  <si>
    <t>1.05.4.01.5.19.06.5.2.2.01.11</t>
  </si>
  <si>
    <t>1.05.4.01.5.19.06.5.2.2.06</t>
  </si>
  <si>
    <t>1.05.4.01.5.19.06.5.2.2.06.02</t>
  </si>
  <si>
    <t>Belanja Cetak dan Penggandaan</t>
  </si>
  <si>
    <t xml:space="preserve"> Belanja Dekorasi dan Publikasi (Iklan,spanduk dan lain-lain)</t>
  </si>
  <si>
    <t xml:space="preserve"> Belanja Dekorasi dan Publikasi </t>
  </si>
  <si>
    <t xml:space="preserve"> : 1.05.4.01.05                  Kecamatan Wonosobo</t>
  </si>
  <si>
    <t xml:space="preserve"> ; 1.05.4.01.5.20.12 Pembentukan Jaringan dan Kerjasama Lintas Sektor Untuk Memberantas Penyakit Masyarakat</t>
  </si>
  <si>
    <t>1.05.4.01.5.20.12.5</t>
  </si>
  <si>
    <t>1.05.4.01.5.20.12.5.2</t>
  </si>
  <si>
    <t>1.05.4.01.5.20.12.5.2.2</t>
  </si>
  <si>
    <t>1.05.4.01.5.20.12.5.2.2.01</t>
  </si>
  <si>
    <t>1.05.4.01.5.20.12.5.2.2.01.01</t>
  </si>
  <si>
    <t>1.05.4.01.5.20.12.5.2.2.01.11</t>
  </si>
  <si>
    <t>1.05.4.01.5.20.12.5.2.2.03</t>
  </si>
  <si>
    <t>1.05.4.01.5.20.12.5.2.2.03.10</t>
  </si>
  <si>
    <t>1.05.4.01.5.20.12.5.2.2.03.16</t>
  </si>
  <si>
    <t>1.05.4.01.5.20.12.5.2.2.06</t>
  </si>
  <si>
    <t>1.05.4.01.5.20.12.5.2.2.06.02</t>
  </si>
  <si>
    <t>1.05.4.01.5.20.12.5.2.2.11</t>
  </si>
  <si>
    <t>1.05.4.01.5.20.12.5.2.2.11.02</t>
  </si>
  <si>
    <t>1.05.4.01.5.20.12.5.2.2.03.18</t>
  </si>
  <si>
    <t>Belanja jasa PHL/penjaga malam/petugas kebersihan</t>
  </si>
  <si>
    <t>Belanja  PHL/penjaga malam/petugas kebersihan</t>
  </si>
  <si>
    <t xml:space="preserve">-Tenaga Kebersihan </t>
  </si>
  <si>
    <t xml:space="preserve"> : 1.05.4.01.05               Kecamatan Wonosobo</t>
  </si>
  <si>
    <t xml:space="preserve"> : 1.05.4.01.5                 Urusan Ketentraman Dan Ketertiban Umum Serta Perlindungan Masyarakat</t>
  </si>
  <si>
    <t xml:space="preserve"> ; 1.05.4.01.5.22            Program Pencegahan Dini dan Penanggulangan korban Bencana Alam</t>
  </si>
  <si>
    <t xml:space="preserve"> ; 1.05.4.01.5.22.05       Penguatan Desa Siaga Bencana</t>
  </si>
  <si>
    <t>1.05.4.01.5.22.05.5</t>
  </si>
  <si>
    <t>1.05.4.01.5.22.05.5.2</t>
  </si>
  <si>
    <t>1.05.4.01.5.22.05.5.2.2</t>
  </si>
  <si>
    <t>Belanja Barang dan Jasa</t>
  </si>
  <si>
    <t>Belanja bahan pakai habis</t>
  </si>
  <si>
    <t>1.05.4.01.5.22.05.5.2.2.01</t>
  </si>
  <si>
    <t>1.05.4.01.5.22.05.5.2.2.01.11</t>
  </si>
  <si>
    <t>1.05.4.01.5.22.05.5.2.2.03</t>
  </si>
  <si>
    <t>1.05.4.01.5.22.05.5.2.2.03.10</t>
  </si>
  <si>
    <t>1.05.4.01.5.22.05.5.2.2.03.16</t>
  </si>
  <si>
    <t>Belanja jasa PHL/Penjaga malam/petugas kebersihan</t>
  </si>
  <si>
    <t>1.05.4.01.5.22.05.5.2.2.06</t>
  </si>
  <si>
    <t>1.05.4.01.5.22.05.5.2.2.06.02</t>
  </si>
  <si>
    <t>1.05.4.01.5.22.05.5.2.2.11</t>
  </si>
  <si>
    <t>1.05.4.01.5.22.05.5.2.2.11.02</t>
  </si>
  <si>
    <t>1.05.4.01.5.22.05.5.2.2.14</t>
  </si>
  <si>
    <t>Belanja pakaian Khusus dan hari-hari tertentu</t>
  </si>
  <si>
    <t>Belanja Pakaian Seragam TIM</t>
  </si>
  <si>
    <t>Belanja pakaian Olahraga</t>
  </si>
  <si>
    <t>-Kaos</t>
  </si>
  <si>
    <t>-HT</t>
  </si>
  <si>
    <t xml:space="preserve"> : 1.05                               Urusan Ketentraman Dan Ketertiban Umum Serta Perlindungan Masyarakat</t>
  </si>
  <si>
    <t>1.05.4.01.5.21.07.5</t>
  </si>
  <si>
    <t>1.05.4.01.5.21.07.5.2</t>
  </si>
  <si>
    <t>1.05.4.01.5.21.07.5.2.01.13</t>
  </si>
  <si>
    <t>1.05.4.01.5.21.07.5.2.01</t>
  </si>
  <si>
    <t xml:space="preserve">   Koordinator II     1 org x 5 keg</t>
  </si>
  <si>
    <t xml:space="preserve">   Koordinator III    1 org x 5 keg</t>
  </si>
  <si>
    <t xml:space="preserve">   Koordinator I      1 org x 5 keg</t>
  </si>
  <si>
    <t xml:space="preserve">   Ketua                 1 org x 5 keg</t>
  </si>
  <si>
    <t xml:space="preserve">   Pelindung           1 org x 5 keg</t>
  </si>
  <si>
    <t>1.05.4.01.5.21.07.5.2.2</t>
  </si>
  <si>
    <t>1.05.4.01.05.16.10.5.2.2.06.02</t>
  </si>
  <si>
    <t>1.05.4.01.5.21.07.5.2.2.11</t>
  </si>
  <si>
    <t>1.05.4.01.5.21.07.5.2.2.11.02</t>
  </si>
  <si>
    <t xml:space="preserve"> ; 1.05.4.01.5.21.07          Fasilitasi Penyelenggaraan, pemantauan dan Pelaporan Pilihan kepala Daerah</t>
  </si>
  <si>
    <t>1.05.4.01.05.19.04.5</t>
  </si>
  <si>
    <t>1.05.4.01.05.19.04. 5.2.</t>
  </si>
  <si>
    <t>Honorarium Panitia Pelaksana kegiatan</t>
  </si>
  <si>
    <t>1.05.4.01.05.19.04. 5.2.1.01.01</t>
  </si>
  <si>
    <t>1.05.4.01.05.19.04. 5.2.2</t>
  </si>
  <si>
    <t>1.05.4.01.05.19.04. 5.2.2.01</t>
  </si>
  <si>
    <t>1.05.4.01.05.19.04. 5.2.2.01.01</t>
  </si>
  <si>
    <t>1.05.4.01.05.19.04. 5.2.2.01.11</t>
  </si>
  <si>
    <t>lbr</t>
  </si>
  <si>
    <t>1.05.4.01.05.19.04. 5.2.2.03</t>
  </si>
  <si>
    <t>1.05.4.01.05.19.04. 5.2.2.03.10</t>
  </si>
  <si>
    <t>-Uang Saku Peserta 80 Org x 4</t>
  </si>
  <si>
    <t>1.05.4.01.05.19.04. 5.2.2.03.16</t>
  </si>
  <si>
    <t>1.05.4.01.05.19.04. 5.2.2.03.18</t>
  </si>
  <si>
    <t>Belanja  PHL/Penjaga malam/Petugas Kebersihan</t>
  </si>
  <si>
    <t>-Honor Petugas Kebersihan 2org x 4 keg</t>
  </si>
  <si>
    <t>1.05.4.01.05.19.04. 5.2.2.06</t>
  </si>
  <si>
    <t>1.05.4.01.05.19.04. 5.2.2.06.02</t>
  </si>
  <si>
    <t>1.05.4.01.05.19.04. 5.2.2.11</t>
  </si>
  <si>
    <t>1.05.4.01.05.19.04. 5.2.2.11.02</t>
  </si>
  <si>
    <t>Belanja Pakaian Khusus dan hari-hari tertentu</t>
  </si>
  <si>
    <t>Belanja Pakaian seragam tim</t>
  </si>
  <si>
    <t>1.05.4.01.05.19.04. 5.2.2.14</t>
  </si>
  <si>
    <t>1.05.4.01.05.19.04. 5.2.2.14.08</t>
  </si>
  <si>
    <t>- Belanja Snak 80 Org x 4</t>
  </si>
  <si>
    <t>- Belanja Makan 80 Org x 4</t>
  </si>
  <si>
    <t>-Cetak Baner  1 x 3 x 25.000 x 2= 150.000</t>
  </si>
  <si>
    <t xml:space="preserve"> 6 m</t>
  </si>
  <si>
    <t>x</t>
  </si>
  <si>
    <t xml:space="preserve">-Cetak Baner  </t>
  </si>
  <si>
    <t>m</t>
  </si>
  <si>
    <t>URUSAN PEMERINTAHAN</t>
  </si>
  <si>
    <t>ORGANISASI</t>
  </si>
  <si>
    <t>PROGRAM</t>
  </si>
  <si>
    <t>KEGIATAN</t>
  </si>
  <si>
    <t>WAKTU PELAKSANAAN</t>
  </si>
  <si>
    <t>LOKASI KEGIATAN</t>
  </si>
  <si>
    <t>SUMBER DANA</t>
  </si>
  <si>
    <t>Kecamatan Wonosobo</t>
  </si>
  <si>
    <t>Program Pengendalian Pencemaran dan Perusakan Lingkungan Hidup</t>
  </si>
  <si>
    <t>Koordinasi Penilaian Kota Sehat / Adipura</t>
  </si>
  <si>
    <t xml:space="preserve"> :  2.05</t>
  </si>
  <si>
    <t>or</t>
  </si>
  <si>
    <t>kl</t>
  </si>
  <si>
    <t>Honor Narasumber</t>
  </si>
  <si>
    <t xml:space="preserve">Honor Moderator </t>
  </si>
  <si>
    <t>hr</t>
  </si>
  <si>
    <t>OH</t>
  </si>
  <si>
    <t>- Tenaga Kebersihan</t>
  </si>
  <si>
    <t xml:space="preserve">-  Uang Saku Peserta 80 Org </t>
  </si>
  <si>
    <t xml:space="preserve"> - Belanja Snak </t>
  </si>
  <si>
    <t>dos</t>
  </si>
  <si>
    <t>box</t>
  </si>
  <si>
    <t xml:space="preserve">   Kertas HVS 70 Gram</t>
  </si>
  <si>
    <t xml:space="preserve">   Spidol White Board</t>
  </si>
  <si>
    <t>Amplop Tanggung</t>
  </si>
  <si>
    <t>pak</t>
  </si>
  <si>
    <t>Program Pencegahan Dini dan Penanggulangan korban Bencana Alam</t>
  </si>
  <si>
    <t xml:space="preserve"> : 1.05.4.01.05  </t>
  </si>
  <si>
    <t>Penguatan Desa Siaga Bencana</t>
  </si>
  <si>
    <t>Urusan Ketentraman Dan Ketertiban Umum Serta Perlindungan Masyarakat</t>
  </si>
  <si>
    <t xml:space="preserve"> :  Kecamatan Wonosobo</t>
  </si>
  <si>
    <t xml:space="preserve"> :  APBD KABUPATEN WONOSOBO 2018</t>
  </si>
  <si>
    <t xml:space="preserve"> :  Januari - April 2018</t>
  </si>
  <si>
    <t xml:space="preserve"> - Honor Narasumber</t>
  </si>
  <si>
    <t xml:space="preserve"> - Belanja Snak</t>
  </si>
  <si>
    <t xml:space="preserve"> - Belanja Makan</t>
  </si>
  <si>
    <t>- Cetak Baner</t>
  </si>
  <si>
    <t>- Cetak Foto</t>
  </si>
  <si>
    <t>- Kaos</t>
  </si>
  <si>
    <t>BAPPEDA</t>
  </si>
  <si>
    <t>BPPKAD</t>
  </si>
  <si>
    <t>1 …………………………</t>
  </si>
  <si>
    <t>2. ………………………..</t>
  </si>
  <si>
    <t>3. ………………………..</t>
  </si>
  <si>
    <t>PARAF TIM</t>
  </si>
  <si>
    <t xml:space="preserve"> 1 ……………..</t>
  </si>
  <si>
    <t>2. ……………</t>
  </si>
  <si>
    <t>3. …………….</t>
  </si>
  <si>
    <t>2.05.4.01.5.16.01.5.2</t>
  </si>
  <si>
    <t xml:space="preserve"> :  APBD KABUPATEN WONOSOBO TAHUN 2018</t>
  </si>
  <si>
    <t xml:space="preserve"> : APBD KABUPATEN WONOSOBO 2018</t>
  </si>
  <si>
    <t xml:space="preserve"> : Juli - September 2018</t>
  </si>
  <si>
    <t>keg</t>
  </si>
  <si>
    <t xml:space="preserve">   Pelindung</t>
  </si>
  <si>
    <t xml:space="preserve">   Ketua     </t>
  </si>
  <si>
    <t xml:space="preserve">   Koordinator I  </t>
  </si>
  <si>
    <t xml:space="preserve">   Koordinator II</t>
  </si>
  <si>
    <t xml:space="preserve">   Koordinator III  </t>
  </si>
  <si>
    <t xml:space="preserve">   Anggota </t>
  </si>
  <si>
    <t>1 …………………</t>
  </si>
  <si>
    <t>2. …………………</t>
  </si>
  <si>
    <t>3. …………………</t>
  </si>
  <si>
    <t xml:space="preserve"> - Pembawa Acara</t>
  </si>
  <si>
    <t>kali</t>
  </si>
  <si>
    <t>Penyiapan Tenaga Kerja Pengendali Keamanan Dan Kenyamanan Lingkungan</t>
  </si>
  <si>
    <t xml:space="preserve"> :  Mei - Juli</t>
  </si>
  <si>
    <t xml:space="preserve">Belanja Dekorasi, Dokumentasi dan Publikasi </t>
  </si>
  <si>
    <t>Belanja Barang dan jasa</t>
  </si>
  <si>
    <t xml:space="preserve"> - uang Saku Peserta </t>
  </si>
  <si>
    <t>Pembentukan Jaringan dan Kerjasama Lintas Sektor Untuk Memberantas Penyakit Masyarakat</t>
  </si>
  <si>
    <t>Program Peningkatan Peningkatan Pemberantasan Penyakit Masyarakat (PEKAT)</t>
  </si>
  <si>
    <t xml:space="preserve"> : APBD KABUPATEN WONOSOBO TAHUN 2018</t>
  </si>
  <si>
    <t xml:space="preserve">- Ketua </t>
  </si>
  <si>
    <t>- Sekretaris</t>
  </si>
  <si>
    <t xml:space="preserve">- Anggota  </t>
  </si>
  <si>
    <t xml:space="preserve">- Ketua   </t>
  </si>
  <si>
    <t xml:space="preserve">- Sekretaris </t>
  </si>
  <si>
    <t>- Anggota</t>
  </si>
  <si>
    <t xml:space="preserve"> Urusan Wajib Pelayanan Dasar Ketentraman dan Ketertiban Umum Serta Perlindungan Masyarakat</t>
  </si>
  <si>
    <t>Program Pemberdayaan masyarakat Untuk Menjaga Ketertiban dan Keamanan</t>
  </si>
  <si>
    <t xml:space="preserve"> Forum Kewaspadaan Dini Masyarakat (FKDM)</t>
  </si>
  <si>
    <t>Program Pemberdayaan Masyarakat Untuk Menjaga Ketertiban dan keamanan</t>
  </si>
  <si>
    <t xml:space="preserve">: 1.05    </t>
  </si>
  <si>
    <t xml:space="preserve"> : 1.05.4.01.05 </t>
  </si>
  <si>
    <t xml:space="preserve"> ; 1.05.4.01.05.19  </t>
  </si>
  <si>
    <t xml:space="preserve"> ; 1.05.4.01.05.19.04  </t>
  </si>
  <si>
    <t>Pelatihan Linmas Siaga Bencana</t>
  </si>
  <si>
    <t>Urusan Wajib Pelayanan Dasar Ketentraman dan Ketertiban Umum Serta Perlindungan Masyarakat</t>
  </si>
  <si>
    <t>: 1.05</t>
  </si>
  <si>
    <t>: 1.05.4.01.05.</t>
  </si>
  <si>
    <t>: 1.05.4.01.05.20.</t>
  </si>
  <si>
    <t>Rasio Kasus Pekat per 1000 penduduk</t>
  </si>
  <si>
    <t>0,005%</t>
  </si>
  <si>
    <t xml:space="preserve">Triwulan II </t>
  </si>
  <si>
    <t>Triwulan III</t>
  </si>
  <si>
    <t xml:space="preserve">Triwulan IV </t>
  </si>
  <si>
    <t xml:space="preserve">Triwulan  I   </t>
  </si>
  <si>
    <t>:</t>
  </si>
  <si>
    <t>Urusan Wajib Bukan Pelayanan Dasara Lingkungan Hidup</t>
  </si>
  <si>
    <t>Indeks Kualitas Udara</t>
  </si>
  <si>
    <t>Persentase Penanganan Sampah</t>
  </si>
  <si>
    <t xml:space="preserve">Triwulan   I  </t>
  </si>
  <si>
    <t xml:space="preserve">Triwulan III </t>
  </si>
  <si>
    <t>Belanja Makanan dan Minuman Rapat</t>
  </si>
  <si>
    <t>3. SRI WAHYUNINGSIH, SIP.</t>
  </si>
  <si>
    <t>2. NILAWATI DYAH P,SE. M.acc</t>
  </si>
  <si>
    <t>1.  LUTVI LENYANTI,S.Si Msc</t>
  </si>
  <si>
    <t>Program Pendidikan politik Masyarakat</t>
  </si>
  <si>
    <t>Fasilitasi Penyelenggaraan, pemantauan dan Pelaporan Pilihan kepala Daerah</t>
  </si>
  <si>
    <t xml:space="preserve"> Kecamatan Wonosobo</t>
  </si>
  <si>
    <t xml:space="preserve">1.05.4.01.05  </t>
  </si>
  <si>
    <t>1.05</t>
  </si>
  <si>
    <t>Tingkat Partisipasi Pemilih</t>
  </si>
  <si>
    <t>Rata-rata Jumlah Patroli</t>
  </si>
  <si>
    <t>5 kali</t>
  </si>
  <si>
    <t>Honorarium Kepanitiaan</t>
  </si>
  <si>
    <t>2.  NILAWATI DYAH P,SE. M.acc</t>
  </si>
  <si>
    <t>3.  SRI WAHYUNINGSIH, SIP.</t>
  </si>
  <si>
    <t xml:space="preserve">Triwulan   I </t>
  </si>
  <si>
    <t xml:space="preserve">Triwulan IV  </t>
  </si>
  <si>
    <t>Urusan wajib Pelayanan Dasar Ketyentraman dan Ketertiban Umum serta Perlindungan Masyarakat</t>
  </si>
  <si>
    <t>Pembina Utama Muda</t>
  </si>
  <si>
    <t>Triwulan   I</t>
  </si>
  <si>
    <t>- Foto kopi</t>
  </si>
  <si>
    <t>Persentase  Desa Siaga Bencana</t>
  </si>
  <si>
    <t>Jumlah Desa/Kel Status Desa Siaga Bencana</t>
  </si>
  <si>
    <t>20 Desa/Kel</t>
  </si>
  <si>
    <t xml:space="preserve">Triwulan  II </t>
  </si>
  <si>
    <t xml:space="preserve">Triwulan  III </t>
  </si>
  <si>
    <t xml:space="preserve">Triwulan  IV </t>
  </si>
  <si>
    <t xml:space="preserve"> - uang Saku Peserta  Pembinaan  dan Pelatihan Linmas</t>
  </si>
  <si>
    <t>Program Peningkatan Keamanan dan Kenyamanan Lingkungan</t>
  </si>
  <si>
    <t>1.05.4.01.05</t>
  </si>
  <si>
    <t xml:space="preserve"> : 1.05.4.01.05.22 </t>
  </si>
  <si>
    <t xml:space="preserve">1.05.4.01.05.21 </t>
  </si>
  <si>
    <t xml:space="preserve"> :  2.05.4.01.05  </t>
  </si>
  <si>
    <t xml:space="preserve"> :  2.05.4.01.05.16   </t>
  </si>
  <si>
    <t xml:space="preserve"> ;  2.05.4.01.05.16.01 </t>
  </si>
  <si>
    <t xml:space="preserve">Triwulan  III  </t>
  </si>
  <si>
    <t xml:space="preserve">Triwulan  IV  </t>
  </si>
  <si>
    <t xml:space="preserve">1.05.4.01.05.15  </t>
  </si>
  <si>
    <t xml:space="preserve">1.05.4.01.05.15.01  </t>
  </si>
  <si>
    <t>1.05.4.01.05.15.01.5.</t>
  </si>
  <si>
    <t>1.05.4.01.05.15.01.5.2</t>
  </si>
  <si>
    <t>1.05.4.01.05.15.01.5.2.1</t>
  </si>
  <si>
    <t xml:space="preserve">1.05.4.01.05.15.01.5.2.1.01 </t>
  </si>
  <si>
    <t>1.05.4.01.05.15.01.5.2.1.01 .01</t>
  </si>
  <si>
    <t>1.05.4.01.05.15.01.5.2.2.</t>
  </si>
  <si>
    <t>1.05.4.01.05.15.01.5.2.2..01</t>
  </si>
  <si>
    <t>1.05.4.01.05.15.01.5.2.2.01.01</t>
  </si>
  <si>
    <t>1.05.4.01.05.15.01.5.2.2.01.11</t>
  </si>
  <si>
    <t>1.05.4.01.05.15.01.5.2.2.03</t>
  </si>
  <si>
    <t>1.05.4.01.05.15.01.5.2.2.03.10</t>
  </si>
  <si>
    <t>1.05.4.01.05.15.01.5.2.2.03.16</t>
  </si>
  <si>
    <t>1.05.4.01.05.15.01.5.2.2..06</t>
  </si>
  <si>
    <t>1.05.4.01.05.15.01.5.2.2.06.02</t>
  </si>
  <si>
    <t>1.05.4.01.05.15.01.5.2.2.11</t>
  </si>
  <si>
    <t>2. …………</t>
  </si>
  <si>
    <t>Persentase Linmas terlatih</t>
  </si>
  <si>
    <t>80 orang</t>
  </si>
  <si>
    <t xml:space="preserve">Triwulan  II   </t>
  </si>
  <si>
    <t>-Foto kopi</t>
  </si>
  <si>
    <t>Persentase FKDM Aktif</t>
  </si>
  <si>
    <t>14 Kali</t>
  </si>
  <si>
    <t>Januari - Desember 2018</t>
  </si>
  <si>
    <t>APBD KABUPATEN WONOSOBO TAHUN 2018</t>
  </si>
  <si>
    <t>1.05.4.01.05.19.06.</t>
  </si>
  <si>
    <t>1.05.4.01.05.19.</t>
  </si>
  <si>
    <t xml:space="preserve">1.05.4.01.05       </t>
  </si>
  <si>
    <t xml:space="preserve">1.05         </t>
  </si>
  <si>
    <t>1.05.4.01.05.19.06.5</t>
  </si>
  <si>
    <t>1.05.4.01.05.19.06.5.2</t>
  </si>
  <si>
    <t>1.05.4.01.05.19.06.5.2.1</t>
  </si>
  <si>
    <t>1.05.4.01.05.19.06.5.2.1.01</t>
  </si>
  <si>
    <t>1.05.4.01.05.19.06.5.2.1.01.13</t>
  </si>
  <si>
    <t>1.05.4.01.05.19.06.5.2.2</t>
  </si>
  <si>
    <t>1.05.4.01.05.19.06.5.2.2.01</t>
  </si>
  <si>
    <t>1.05.4.01.05.19.06.5.2.2.01.01</t>
  </si>
  <si>
    <t>1.05.4.01.05.19.06.5.2.2.01.11</t>
  </si>
  <si>
    <t>1.05.4.01.05.19.06.5.2.2.06</t>
  </si>
  <si>
    <t>1.05.4.01.05.19.06.5.2.2.06.02</t>
  </si>
  <si>
    <t>2.05.4.01.05.16.01 5</t>
  </si>
  <si>
    <t>2.05.4.01.05.16.01 5.2</t>
  </si>
  <si>
    <t>2.05.4.01.05.16.01 5.2.1</t>
  </si>
  <si>
    <t>2.05.4.01.05.16.01 5.2.1.01</t>
  </si>
  <si>
    <t>2.05.4.01.05.16.01 5.2.1.01.13</t>
  </si>
  <si>
    <t>2.05.4.01.05.16.01.5.2.2</t>
  </si>
  <si>
    <t>2.05.4.01.05.16.01 5.2.2.01</t>
  </si>
  <si>
    <t>2.05.4.01.05.16.01 5.2.2.01.01</t>
  </si>
  <si>
    <t>2.05.4.01.05.16.01 5.2.2.11</t>
  </si>
  <si>
    <t>2.05.4.01.05.16.01 5.2.2.03</t>
  </si>
  <si>
    <t>2.05.4.01.05.16.01 5.2.2.03.10</t>
  </si>
  <si>
    <t>2.05.4.01.05.16.01 5.2.2.03.16</t>
  </si>
  <si>
    <t>2.05.4.01.05.16.01 5.2.2.03.18</t>
  </si>
  <si>
    <t>2.05.4.01.05.16.01 5.2.2.11.02</t>
  </si>
  <si>
    <t>1.05.4.01.05.21.07.5</t>
  </si>
  <si>
    <t>1.05.4.01.05.21.07.5.2.01</t>
  </si>
  <si>
    <t>1.05.4.01.05.21.07.5.2.01.13</t>
  </si>
  <si>
    <t>1.05.4.01.05.21.07.5.2.2.</t>
  </si>
  <si>
    <t>1.05.4.01.05.21.07.5.2.2.01.</t>
  </si>
  <si>
    <t>1.05.4.01.05.21.07.5.2.2.01.11.</t>
  </si>
  <si>
    <t>1.05.4.01.05.21.07.5.2.2.11</t>
  </si>
  <si>
    <t>1.05.4.01.05.21.07.5.2.2.11.02</t>
  </si>
  <si>
    <t>1.05.4.01.05.20.12.5</t>
  </si>
  <si>
    <t>1.05.4.01.05.20.12.5.2.2</t>
  </si>
  <si>
    <t>1.05.4.01.05.20.12.5.2.2.01</t>
  </si>
  <si>
    <t>1.05.4.01.05.20.12.5.2.2.01.01</t>
  </si>
  <si>
    <t>1.05.4.01.05.20.12.5.2.2.01.11</t>
  </si>
  <si>
    <t>1.05.4.01.05.20.12.5.2.2.03</t>
  </si>
  <si>
    <t>1.05.4.01.05.20.12.5.2.2.03.10</t>
  </si>
  <si>
    <t>1.05.4.01.05.20.12.5.2.2.03.16</t>
  </si>
  <si>
    <t>1.05.4.01.05.20.12.5.2.2.03.18</t>
  </si>
  <si>
    <t>1.05.4.01.05.20.12.5.2.2.06</t>
  </si>
  <si>
    <t>1.05.4.01.05.20.12.5.2.2.06.02</t>
  </si>
  <si>
    <t>1.05.4.01.05.20.12.5.2.2.11</t>
  </si>
  <si>
    <t>1.05.4.01.05.20.12.5.2.2.11.02</t>
  </si>
  <si>
    <t xml:space="preserve"> ; 1.05.4.01.05.22.12.</t>
  </si>
  <si>
    <t>1.05.4.01.05.22.12.5</t>
  </si>
  <si>
    <t>1.05.4.01.05.22.12.5.2</t>
  </si>
  <si>
    <t>1.05.4.01.05.22.12.5.2.2.01</t>
  </si>
  <si>
    <t>1.05.4.01.05.22.12.5.2.2.01.11</t>
  </si>
  <si>
    <t>1.05.4.01.05.22.12.5.2.2.03</t>
  </si>
  <si>
    <t>1.05.4.01.05.22.12.5.2.2.03.16</t>
  </si>
  <si>
    <t>1.05.4.01.05.22.12.5.2.2.03.10</t>
  </si>
  <si>
    <t>1.05.4.01.05.22.12.5.2.2.03.18</t>
  </si>
  <si>
    <t>1.05.4.01.05.22.12.5.2.2.06</t>
  </si>
  <si>
    <t>1.05.4.01.05.22.12.5.2.2.06.02</t>
  </si>
  <si>
    <t>1.05.4.01.05.22.12.5.2.2.11</t>
  </si>
  <si>
    <t>1.05.4.01.05.22.12.5.2.2.11.02</t>
  </si>
  <si>
    <t>1.05.4.01.05.22.12.5.2.2.14</t>
  </si>
  <si>
    <t>1.05.4.01.05.22.12.5.2.2.14.08</t>
  </si>
  <si>
    <t>1.05.4.01.05.15.01.5.2.2.13.02</t>
  </si>
  <si>
    <t>Belanja Pakaian Kerja Identitas</t>
  </si>
  <si>
    <t>1.05.4.01.05.15.01.5.2.2.13.</t>
  </si>
  <si>
    <t>Belanja Pakaian Kerja</t>
  </si>
  <si>
    <t>1.05.4.01.05.15.01.5.2.2.11.02</t>
  </si>
  <si>
    <t>Jumlah Linmas yang Terlatih</t>
  </si>
  <si>
    <t>184 orang</t>
  </si>
  <si>
    <t>Tahun Anggaran 2019</t>
  </si>
  <si>
    <t xml:space="preserve"> :  Januari - Desember 2019</t>
  </si>
  <si>
    <t>Belanja Makan dan Minuman Bakti Sosial</t>
  </si>
  <si>
    <t>PPTK</t>
  </si>
  <si>
    <t>Bendahara</t>
  </si>
  <si>
    <t xml:space="preserve">   Flash Disk</t>
  </si>
  <si>
    <t xml:space="preserve"> :  APBD KABUPATEN WONOSOBO TAHUN 2019</t>
  </si>
  <si>
    <t xml:space="preserve"> : April - Desember 2019</t>
  </si>
  <si>
    <t>APBD KABUPATEN WONOSOBO 2019</t>
  </si>
  <si>
    <t>Juli - September 2019</t>
  </si>
  <si>
    <t>1.05.4.01.05.21.13</t>
  </si>
  <si>
    <t>Wonosobo,     Januari 2019</t>
  </si>
  <si>
    <t>: 1.05.4.01.05.20.9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</si>
</sst>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[$Rp-421]* #,##0_);_([$Rp-421]* \(#,##0\);_([$Rp-421]* &quot;-&quot;_);_(@_)"/>
  </numFmts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u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charset val="1"/>
      <scheme val="minor"/>
    </font>
    <font>
      <u/>
      <sz val="9"/>
      <name val="Arial"/>
      <family val="2"/>
    </font>
    <font>
      <b/>
      <sz val="8"/>
      <color theme="1"/>
      <name val="Arial"/>
      <family val="2"/>
    </font>
    <font>
      <b/>
      <u/>
      <sz val="8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728">
    <xf numFmtId="0" fontId="0" fillId="0" borderId="0" xfId="0"/>
    <xf numFmtId="0" fontId="2" fillId="0" borderId="3" xfId="0" applyFont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8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9" xfId="0" applyFont="1" applyBorder="1"/>
    <xf numFmtId="0" fontId="3" fillId="0" borderId="0" xfId="0" applyFont="1" applyBorder="1"/>
    <xf numFmtId="0" fontId="3" fillId="0" borderId="10" xfId="0" applyFont="1" applyBorder="1"/>
    <xf numFmtId="0" fontId="3" fillId="0" borderId="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4" fillId="0" borderId="14" xfId="0" applyFont="1" applyFill="1" applyBorder="1" applyAlignment="1">
      <alignment horizontal="center"/>
    </xf>
    <xf numFmtId="0" fontId="3" fillId="0" borderId="14" xfId="0" applyFont="1" applyFill="1" applyBorder="1"/>
    <xf numFmtId="0" fontId="0" fillId="0" borderId="0" xfId="0" applyBorder="1"/>
    <xf numFmtId="9" fontId="3" fillId="0" borderId="1" xfId="0" applyNumberFormat="1" applyFont="1" applyBorder="1" applyAlignment="1">
      <alignment horizontal="left"/>
    </xf>
    <xf numFmtId="0" fontId="3" fillId="0" borderId="11" xfId="0" applyFont="1" applyFill="1" applyBorder="1"/>
    <xf numFmtId="0" fontId="3" fillId="0" borderId="12" xfId="0" applyFont="1" applyFill="1" applyBorder="1"/>
    <xf numFmtId="0" fontId="0" fillId="0" borderId="13" xfId="0" applyBorder="1"/>
    <xf numFmtId="3" fontId="4" fillId="0" borderId="14" xfId="0" applyNumberFormat="1" applyFont="1" applyBorder="1"/>
    <xf numFmtId="0" fontId="3" fillId="0" borderId="6" xfId="0" applyFont="1" applyFill="1" applyBorder="1"/>
    <xf numFmtId="0" fontId="3" fillId="0" borderId="7" xfId="0" applyFont="1" applyBorder="1"/>
    <xf numFmtId="0" fontId="4" fillId="0" borderId="3" xfId="0" applyFont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/>
    <xf numFmtId="0" fontId="4" fillId="0" borderId="10" xfId="0" applyFont="1" applyBorder="1"/>
    <xf numFmtId="0" fontId="4" fillId="0" borderId="0" xfId="0" applyFont="1" applyBorder="1"/>
    <xf numFmtId="0" fontId="4" fillId="0" borderId="5" xfId="0" applyFont="1" applyBorder="1"/>
    <xf numFmtId="3" fontId="4" fillId="0" borderId="5" xfId="0" applyNumberFormat="1" applyFont="1" applyBorder="1"/>
    <xf numFmtId="0" fontId="3" fillId="0" borderId="10" xfId="0" quotePrefix="1" applyFont="1" applyBorder="1"/>
    <xf numFmtId="0" fontId="3" fillId="0" borderId="5" xfId="0" applyFont="1" applyBorder="1"/>
    <xf numFmtId="3" fontId="3" fillId="0" borderId="5" xfId="0" applyNumberFormat="1" applyFont="1" applyBorder="1"/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3" fontId="5" fillId="0" borderId="0" xfId="0" applyNumberFormat="1" applyFont="1" applyBorder="1"/>
    <xf numFmtId="3" fontId="5" fillId="0" borderId="5" xfId="0" applyNumberFormat="1" applyFont="1" applyBorder="1"/>
    <xf numFmtId="0" fontId="4" fillId="0" borderId="4" xfId="0" applyFont="1" applyBorder="1"/>
    <xf numFmtId="0" fontId="3" fillId="0" borderId="5" xfId="0" quotePrefix="1" applyFont="1" applyBorder="1"/>
    <xf numFmtId="0" fontId="5" fillId="0" borderId="10" xfId="0" applyFont="1" applyBorder="1" applyAlignment="1">
      <alignment horizontal="right"/>
    </xf>
    <xf numFmtId="0" fontId="3" fillId="0" borderId="14" xfId="0" applyFont="1" applyBorder="1"/>
    <xf numFmtId="3" fontId="4" fillId="0" borderId="13" xfId="0" applyNumberFormat="1" applyFont="1" applyBorder="1"/>
    <xf numFmtId="17" fontId="3" fillId="0" borderId="2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6" xfId="0" applyFont="1" applyBorder="1"/>
    <xf numFmtId="0" fontId="3" fillId="0" borderId="1" xfId="0" applyFont="1" applyBorder="1"/>
    <xf numFmtId="0" fontId="7" fillId="0" borderId="0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2" fillId="0" borderId="15" xfId="0" applyFont="1" applyBorder="1"/>
    <xf numFmtId="0" fontId="7" fillId="0" borderId="7" xfId="0" applyFont="1" applyBorder="1"/>
    <xf numFmtId="0" fontId="7" fillId="0" borderId="15" xfId="0" applyFont="1" applyBorder="1"/>
    <xf numFmtId="0" fontId="0" fillId="0" borderId="1" xfId="0" applyBorder="1"/>
    <xf numFmtId="0" fontId="0" fillId="0" borderId="4" xfId="0" applyBorder="1"/>
    <xf numFmtId="0" fontId="7" fillId="0" borderId="4" xfId="0" applyFont="1" applyBorder="1"/>
    <xf numFmtId="0" fontId="7" fillId="0" borderId="4" xfId="0" applyFont="1" applyBorder="1" applyAlignment="1">
      <alignment horizontal="left"/>
    </xf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5" xfId="0" applyBorder="1"/>
    <xf numFmtId="0" fontId="8" fillId="0" borderId="5" xfId="0" applyFont="1" applyBorder="1" applyAlignment="1">
      <alignment horizontal="center"/>
    </xf>
    <xf numFmtId="0" fontId="5" fillId="0" borderId="8" xfId="0" applyFont="1" applyBorder="1" applyAlignment="1">
      <alignment horizontal="right"/>
    </xf>
    <xf numFmtId="3" fontId="5" fillId="0" borderId="8" xfId="0" applyNumberFormat="1" applyFont="1" applyBorder="1"/>
    <xf numFmtId="0" fontId="2" fillId="0" borderId="3" xfId="0" applyFont="1" applyBorder="1"/>
    <xf numFmtId="3" fontId="3" fillId="0" borderId="11" xfId="0" applyNumberFormat="1" applyFont="1" applyBorder="1" applyAlignment="1">
      <alignment horizontal="left"/>
    </xf>
    <xf numFmtId="0" fontId="3" fillId="0" borderId="14" xfId="0" applyNumberFormat="1" applyFont="1" applyFill="1" applyBorder="1" applyAlignment="1">
      <alignment vertical="center" wrapText="1"/>
    </xf>
    <xf numFmtId="0" fontId="3" fillId="0" borderId="11" xfId="0" applyNumberFormat="1" applyFont="1" applyFill="1" applyBorder="1" applyAlignment="1">
      <alignment vertical="center" wrapText="1"/>
    </xf>
    <xf numFmtId="0" fontId="3" fillId="0" borderId="12" xfId="0" applyNumberFormat="1" applyFont="1" applyFill="1" applyBorder="1" applyAlignment="1">
      <alignment wrapText="1"/>
    </xf>
    <xf numFmtId="0" fontId="0" fillId="0" borderId="13" xfId="0" applyNumberFormat="1" applyBorder="1" applyAlignment="1">
      <alignment wrapText="1"/>
    </xf>
    <xf numFmtId="0" fontId="3" fillId="0" borderId="11" xfId="0" applyNumberFormat="1" applyFont="1" applyBorder="1" applyAlignment="1">
      <alignment vertical="center" wrapText="1"/>
    </xf>
    <xf numFmtId="0" fontId="0" fillId="0" borderId="5" xfId="0" applyBorder="1"/>
    <xf numFmtId="3" fontId="5" fillId="0" borderId="10" xfId="0" applyNumberFormat="1" applyFont="1" applyBorder="1"/>
    <xf numFmtId="0" fontId="9" fillId="0" borderId="0" xfId="0" applyFont="1" applyBorder="1"/>
    <xf numFmtId="0" fontId="4" fillId="0" borderId="5" xfId="0" applyFont="1" applyBorder="1" applyAlignment="1">
      <alignment horizontal="right"/>
    </xf>
    <xf numFmtId="166" fontId="4" fillId="0" borderId="0" xfId="1" applyNumberFormat="1" applyFont="1" applyBorder="1"/>
    <xf numFmtId="0" fontId="5" fillId="0" borderId="4" xfId="0" applyFont="1" applyBorder="1" applyAlignment="1">
      <alignment horizontal="right"/>
    </xf>
    <xf numFmtId="0" fontId="9" fillId="0" borderId="4" xfId="0" applyFont="1" applyBorder="1"/>
    <xf numFmtId="0" fontId="5" fillId="0" borderId="5" xfId="0" applyFont="1" applyBorder="1"/>
    <xf numFmtId="0" fontId="5" fillId="0" borderId="7" xfId="0" applyFont="1" applyBorder="1" applyAlignment="1">
      <alignment horizontal="right"/>
    </xf>
    <xf numFmtId="3" fontId="5" fillId="0" borderId="7" xfId="0" applyNumberFormat="1" applyFont="1" applyBorder="1"/>
    <xf numFmtId="0" fontId="3" fillId="0" borderId="14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/>
    <xf numFmtId="0" fontId="0" fillId="0" borderId="13" xfId="0" applyBorder="1" applyAlignment="1"/>
    <xf numFmtId="0" fontId="3" fillId="0" borderId="11" xfId="0" applyFont="1" applyBorder="1" applyAlignment="1">
      <alignment vertical="center"/>
    </xf>
    <xf numFmtId="0" fontId="3" fillId="0" borderId="14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vertical="center"/>
    </xf>
    <xf numFmtId="0" fontId="3" fillId="0" borderId="12" xfId="0" applyNumberFormat="1" applyFont="1" applyFill="1" applyBorder="1" applyAlignment="1"/>
    <xf numFmtId="0" fontId="0" fillId="0" borderId="13" xfId="0" applyNumberFormat="1" applyBorder="1" applyAlignment="1"/>
    <xf numFmtId="0" fontId="3" fillId="0" borderId="11" xfId="0" applyNumberFormat="1" applyFont="1" applyBorder="1" applyAlignment="1">
      <alignment vertical="center"/>
    </xf>
    <xf numFmtId="0" fontId="3" fillId="0" borderId="13" xfId="0" applyFont="1" applyBorder="1" applyAlignment="1"/>
    <xf numFmtId="0" fontId="3" fillId="0" borderId="1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10" fillId="0" borderId="5" xfId="0" applyNumberFormat="1" applyFont="1" applyBorder="1"/>
    <xf numFmtId="3" fontId="10" fillId="0" borderId="10" xfId="0" applyNumberFormat="1" applyFont="1" applyBorder="1"/>
    <xf numFmtId="0" fontId="4" fillId="0" borderId="5" xfId="0" quotePrefix="1" applyFont="1" applyBorder="1"/>
    <xf numFmtId="3" fontId="11" fillId="0" borderId="10" xfId="0" applyNumberFormat="1" applyFont="1" applyBorder="1"/>
    <xf numFmtId="3" fontId="4" fillId="0" borderId="10" xfId="0" applyNumberFormat="1" applyFont="1" applyBorder="1"/>
    <xf numFmtId="0" fontId="9" fillId="0" borderId="5" xfId="0" applyFont="1" applyBorder="1"/>
    <xf numFmtId="3" fontId="12" fillId="0" borderId="10" xfId="0" applyNumberFormat="1" applyFont="1" applyBorder="1"/>
    <xf numFmtId="3" fontId="0" fillId="0" borderId="0" xfId="0" applyNumberFormat="1"/>
    <xf numFmtId="0" fontId="4" fillId="0" borderId="6" xfId="0" applyFont="1" applyBorder="1"/>
    <xf numFmtId="0" fontId="4" fillId="0" borderId="2" xfId="0" applyFont="1" applyBorder="1"/>
    <xf numFmtId="3" fontId="4" fillId="0" borderId="0" xfId="0" applyNumberFormat="1" applyFont="1" applyBorder="1"/>
    <xf numFmtId="0" fontId="3" fillId="0" borderId="14" xfId="0" quotePrefix="1" applyFont="1" applyBorder="1"/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0" xfId="0" quotePrefix="1" applyFont="1" applyBorder="1"/>
    <xf numFmtId="0" fontId="0" fillId="0" borderId="2" xfId="0" applyBorder="1"/>
    <xf numFmtId="0" fontId="0" fillId="0" borderId="7" xfId="0" applyBorder="1"/>
    <xf numFmtId="0" fontId="3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 wrapText="1"/>
    </xf>
    <xf numFmtId="0" fontId="3" fillId="0" borderId="4" xfId="0" quotePrefix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wrapText="1"/>
    </xf>
    <xf numFmtId="0" fontId="4" fillId="0" borderId="1" xfId="0" applyFont="1" applyBorder="1"/>
    <xf numFmtId="0" fontId="3" fillId="0" borderId="7" xfId="0" quotePrefix="1" applyFont="1" applyBorder="1"/>
    <xf numFmtId="0" fontId="3" fillId="0" borderId="15" xfId="0" quotePrefix="1" applyFont="1" applyBorder="1"/>
    <xf numFmtId="0" fontId="3" fillId="0" borderId="0" xfId="0" applyFont="1" applyBorder="1" applyAlignment="1">
      <alignment horizontal="left" inden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/>
    <xf numFmtId="0" fontId="3" fillId="0" borderId="2" xfId="0" quotePrefix="1" applyFont="1" applyBorder="1"/>
    <xf numFmtId="0" fontId="3" fillId="0" borderId="9" xfId="0" quotePrefix="1" applyFont="1" applyBorder="1"/>
    <xf numFmtId="0" fontId="5" fillId="0" borderId="9" xfId="0" applyFont="1" applyBorder="1" applyAlignment="1">
      <alignment horizontal="right"/>
    </xf>
    <xf numFmtId="3" fontId="5" fillId="0" borderId="9" xfId="0" applyNumberFormat="1" applyFont="1" applyBorder="1"/>
    <xf numFmtId="0" fontId="4" fillId="0" borderId="8" xfId="0" applyFont="1" applyBorder="1"/>
    <xf numFmtId="0" fontId="5" fillId="0" borderId="15" xfId="0" applyFont="1" applyBorder="1" applyAlignment="1">
      <alignment horizontal="right"/>
    </xf>
    <xf numFmtId="3" fontId="5" fillId="0" borderId="15" xfId="0" applyNumberFormat="1" applyFont="1" applyBorder="1"/>
    <xf numFmtId="0" fontId="3" fillId="0" borderId="4" xfId="0" quotePrefix="1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166" fontId="0" fillId="0" borderId="0" xfId="1" applyNumberFormat="1" applyFont="1"/>
    <xf numFmtId="166" fontId="0" fillId="0" borderId="0" xfId="0" applyNumberFormat="1"/>
    <xf numFmtId="0" fontId="5" fillId="0" borderId="2" xfId="0" applyFont="1" applyBorder="1" applyAlignment="1">
      <alignment horizontal="right"/>
    </xf>
    <xf numFmtId="3" fontId="5" fillId="0" borderId="2" xfId="0" applyNumberFormat="1" applyFont="1" applyBorder="1"/>
    <xf numFmtId="3" fontId="5" fillId="0" borderId="3" xfId="0" applyNumberFormat="1" applyFont="1" applyBorder="1"/>
    <xf numFmtId="0" fontId="5" fillId="0" borderId="1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3" fontId="5" fillId="0" borderId="10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8" fillId="0" borderId="15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Fill="1"/>
    <xf numFmtId="0" fontId="2" fillId="0" borderId="3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7" xfId="0" applyFont="1" applyFill="1" applyBorder="1"/>
    <xf numFmtId="0" fontId="2" fillId="0" borderId="15" xfId="0" applyFont="1" applyFill="1" applyBorder="1"/>
    <xf numFmtId="0" fontId="2" fillId="0" borderId="5" xfId="0" applyFont="1" applyFill="1" applyBorder="1"/>
    <xf numFmtId="0" fontId="2" fillId="0" borderId="8" xfId="0" applyFont="1" applyFill="1" applyBorder="1"/>
    <xf numFmtId="0" fontId="3" fillId="0" borderId="4" xfId="0" applyFont="1" applyFill="1" applyBorder="1"/>
    <xf numFmtId="0" fontId="3" fillId="0" borderId="2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7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13" xfId="0" applyFont="1" applyFill="1" applyBorder="1"/>
    <xf numFmtId="0" fontId="7" fillId="0" borderId="1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4" xfId="0" applyFont="1" applyFill="1" applyBorder="1"/>
    <xf numFmtId="0" fontId="8" fillId="0" borderId="0" xfId="0" applyFont="1" applyFill="1" applyBorder="1" applyAlignment="1">
      <alignment horizontal="center"/>
    </xf>
    <xf numFmtId="0" fontId="3" fillId="0" borderId="15" xfId="0" applyFont="1" applyFill="1" applyBorder="1"/>
    <xf numFmtId="0" fontId="4" fillId="0" borderId="11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0" xfId="0" applyFont="1" applyFill="1" applyBorder="1" applyAlignment="1"/>
    <xf numFmtId="3" fontId="0" fillId="0" borderId="0" xfId="0" applyNumberFormat="1" applyFill="1"/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47" fontId="3" fillId="0" borderId="2" xfId="0" applyNumberFormat="1" applyFont="1" applyBorder="1" applyAlignment="1">
      <alignment vertical="top"/>
    </xf>
    <xf numFmtId="167" fontId="3" fillId="0" borderId="0" xfId="1" applyNumberFormat="1" applyFont="1" applyBorder="1"/>
    <xf numFmtId="167" fontId="14" fillId="0" borderId="0" xfId="1" applyNumberFormat="1" applyFont="1" applyBorder="1"/>
    <xf numFmtId="167" fontId="14" fillId="0" borderId="7" xfId="1" applyNumberFormat="1" applyFont="1" applyBorder="1"/>
    <xf numFmtId="0" fontId="7" fillId="0" borderId="12" xfId="0" applyFont="1" applyBorder="1" applyAlignment="1">
      <alignment horizontal="center"/>
    </xf>
    <xf numFmtId="0" fontId="13" fillId="0" borderId="0" xfId="0" applyFont="1" applyBorder="1"/>
    <xf numFmtId="0" fontId="13" fillId="0" borderId="13" xfId="0" applyFont="1" applyBorder="1"/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3" fontId="3" fillId="0" borderId="0" xfId="0" applyNumberFormat="1" applyFont="1" applyBorder="1"/>
    <xf numFmtId="0" fontId="3" fillId="0" borderId="10" xfId="0" applyFont="1" applyBorder="1" applyAlignment="1">
      <alignment horizontal="right"/>
    </xf>
    <xf numFmtId="3" fontId="3" fillId="0" borderId="4" xfId="0" applyNumberFormat="1" applyFont="1" applyBorder="1"/>
    <xf numFmtId="0" fontId="3" fillId="0" borderId="2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3" fontId="3" fillId="0" borderId="3" xfId="0" applyNumberFormat="1" applyFont="1" applyFill="1" applyBorder="1"/>
    <xf numFmtId="3" fontId="3" fillId="0" borderId="9" xfId="0" applyNumberFormat="1" applyFont="1" applyFill="1" applyBorder="1"/>
    <xf numFmtId="3" fontId="3" fillId="0" borderId="5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3" fontId="3" fillId="0" borderId="8" xfId="0" applyNumberFormat="1" applyFont="1" applyBorder="1"/>
    <xf numFmtId="3" fontId="3" fillId="0" borderId="15" xfId="0" applyNumberFormat="1" applyFont="1" applyBorder="1"/>
    <xf numFmtId="0" fontId="3" fillId="0" borderId="2" xfId="0" applyFont="1" applyBorder="1" applyAlignment="1">
      <alignment horizontal="right"/>
    </xf>
    <xf numFmtId="3" fontId="3" fillId="0" borderId="2" xfId="0" applyNumberFormat="1" applyFont="1" applyBorder="1"/>
    <xf numFmtId="0" fontId="3" fillId="0" borderId="7" xfId="0" applyFont="1" applyBorder="1" applyAlignment="1">
      <alignment horizontal="right"/>
    </xf>
    <xf numFmtId="3" fontId="3" fillId="0" borderId="7" xfId="0" applyNumberFormat="1" applyFont="1" applyBorder="1"/>
    <xf numFmtId="3" fontId="3" fillId="0" borderId="10" xfId="0" applyNumberFormat="1" applyFont="1" applyBorder="1"/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2" xfId="0" applyFont="1" applyBorder="1"/>
    <xf numFmtId="0" fontId="13" fillId="0" borderId="4" xfId="0" applyFont="1" applyBorder="1"/>
    <xf numFmtId="0" fontId="13" fillId="0" borderId="6" xfId="0" applyFont="1" applyBorder="1"/>
    <xf numFmtId="0" fontId="13" fillId="0" borderId="7" xfId="0" applyFont="1" applyBorder="1"/>
    <xf numFmtId="0" fontId="3" fillId="0" borderId="0" xfId="0" applyFont="1" applyBorder="1" applyAlignment="1">
      <alignment vertical="top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3" fillId="0" borderId="10" xfId="0" applyFont="1" applyBorder="1"/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0" xfId="0" applyFont="1" applyFill="1" applyBorder="1" applyAlignment="1">
      <alignment horizontal="left" indent="1"/>
    </xf>
    <xf numFmtId="0" fontId="7" fillId="0" borderId="2" xfId="0" quotePrefix="1" applyNumberFormat="1" applyFont="1" applyBorder="1"/>
    <xf numFmtId="0" fontId="7" fillId="0" borderId="2" xfId="0" applyFont="1" applyBorder="1"/>
    <xf numFmtId="0" fontId="7" fillId="0" borderId="9" xfId="0" applyFont="1" applyBorder="1"/>
    <xf numFmtId="0" fontId="8" fillId="0" borderId="14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4" xfId="0" applyFont="1" applyFill="1" applyBorder="1" applyAlignment="1">
      <alignment horizontal="left" indent="1"/>
    </xf>
    <xf numFmtId="0" fontId="7" fillId="0" borderId="11" xfId="0" applyFont="1" applyFill="1" applyBorder="1" applyAlignment="1">
      <alignment horizontal="left" indent="1"/>
    </xf>
    <xf numFmtId="3" fontId="8" fillId="0" borderId="14" xfId="0" applyNumberFormat="1" applyFont="1" applyBorder="1"/>
    <xf numFmtId="0" fontId="7" fillId="0" borderId="6" xfId="0" applyFont="1" applyFill="1" applyBorder="1"/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/>
    <xf numFmtId="0" fontId="8" fillId="0" borderId="12" xfId="0" applyFont="1" applyBorder="1"/>
    <xf numFmtId="0" fontId="8" fillId="0" borderId="14" xfId="0" applyFont="1" applyBorder="1"/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8" fillId="0" borderId="0" xfId="0" applyFont="1" applyBorder="1"/>
    <xf numFmtId="0" fontId="8" fillId="0" borderId="10" xfId="0" applyFont="1" applyBorder="1"/>
    <xf numFmtId="0" fontId="8" fillId="0" borderId="5" xfId="0" applyFont="1" applyBorder="1"/>
    <xf numFmtId="3" fontId="8" fillId="0" borderId="5" xfId="0" applyNumberFormat="1" applyFont="1" applyBorder="1"/>
    <xf numFmtId="3" fontId="7" fillId="0" borderId="5" xfId="0" applyNumberFormat="1" applyFont="1" applyBorder="1"/>
    <xf numFmtId="0" fontId="7" fillId="0" borderId="4" xfId="0" quotePrefix="1" applyFont="1" applyBorder="1"/>
    <xf numFmtId="0" fontId="7" fillId="0" borderId="0" xfId="0" quotePrefix="1" applyFont="1" applyBorder="1"/>
    <xf numFmtId="0" fontId="7" fillId="0" borderId="10" xfId="0" quotePrefix="1" applyFont="1" applyBorder="1"/>
    <xf numFmtId="0" fontId="7" fillId="0" borderId="5" xfId="0" applyFont="1" applyBorder="1"/>
    <xf numFmtId="0" fontId="7" fillId="0" borderId="4" xfId="0" applyFont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7" fillId="0" borderId="6" xfId="0" quotePrefix="1" applyFont="1" applyBorder="1"/>
    <xf numFmtId="0" fontId="7" fillId="0" borderId="7" xfId="0" quotePrefix="1" applyFont="1" applyBorder="1"/>
    <xf numFmtId="0" fontId="7" fillId="0" borderId="15" xfId="0" quotePrefix="1" applyFont="1" applyBorder="1"/>
    <xf numFmtId="3" fontId="9" fillId="0" borderId="8" xfId="0" applyNumberFormat="1" applyFont="1" applyBorder="1"/>
    <xf numFmtId="0" fontId="8" fillId="0" borderId="1" xfId="0" applyFont="1" applyBorder="1"/>
    <xf numFmtId="0" fontId="7" fillId="0" borderId="2" xfId="0" quotePrefix="1" applyFont="1" applyBorder="1"/>
    <xf numFmtId="0" fontId="7" fillId="0" borderId="9" xfId="0" quotePrefix="1" applyFont="1" applyBorder="1"/>
    <xf numFmtId="0" fontId="9" fillId="0" borderId="1" xfId="0" applyFont="1" applyBorder="1" applyAlignment="1">
      <alignment horizontal="right"/>
    </xf>
    <xf numFmtId="3" fontId="9" fillId="0" borderId="3" xfId="0" applyNumberFormat="1" applyFont="1" applyBorder="1"/>
    <xf numFmtId="3" fontId="9" fillId="0" borderId="9" xfId="0" applyNumberFormat="1" applyFont="1" applyBorder="1"/>
    <xf numFmtId="3" fontId="9" fillId="0" borderId="1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right"/>
    </xf>
    <xf numFmtId="3" fontId="9" fillId="0" borderId="15" xfId="0" applyNumberFormat="1" applyFont="1" applyBorder="1"/>
    <xf numFmtId="0" fontId="8" fillId="0" borderId="2" xfId="0" applyFont="1" applyBorder="1"/>
    <xf numFmtId="0" fontId="9" fillId="0" borderId="2" xfId="0" applyFont="1" applyBorder="1" applyAlignment="1">
      <alignment horizontal="right"/>
    </xf>
    <xf numFmtId="3" fontId="9" fillId="0" borderId="2" xfId="0" applyNumberFormat="1" applyFont="1" applyBorder="1"/>
    <xf numFmtId="0" fontId="9" fillId="0" borderId="7" xfId="0" applyFont="1" applyBorder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/>
    </xf>
    <xf numFmtId="0" fontId="8" fillId="0" borderId="4" xfId="0" quotePrefix="1" applyFont="1" applyBorder="1"/>
    <xf numFmtId="0" fontId="8" fillId="0" borderId="0" xfId="0" quotePrefix="1" applyFont="1" applyBorder="1"/>
    <xf numFmtId="0" fontId="8" fillId="0" borderId="10" xfId="0" quotePrefix="1" applyFont="1" applyBorder="1"/>
    <xf numFmtId="0" fontId="7" fillId="0" borderId="14" xfId="0" applyFont="1" applyBorder="1"/>
    <xf numFmtId="3" fontId="8" fillId="0" borderId="13" xfId="0" applyNumberFormat="1" applyFont="1" applyBorder="1"/>
    <xf numFmtId="17" fontId="7" fillId="0" borderId="2" xfId="0" applyNumberFormat="1" applyFont="1" applyBorder="1"/>
    <xf numFmtId="0" fontId="16" fillId="0" borderId="0" xfId="0" applyFont="1" applyBorder="1"/>
    <xf numFmtId="0" fontId="15" fillId="0" borderId="4" xfId="0" applyFont="1" applyBorder="1"/>
    <xf numFmtId="0" fontId="15" fillId="0" borderId="0" xfId="0" applyFont="1" applyBorder="1"/>
    <xf numFmtId="0" fontId="15" fillId="0" borderId="10" xfId="0" applyFont="1" applyBorder="1"/>
    <xf numFmtId="0" fontId="15" fillId="0" borderId="13" xfId="0" applyFont="1" applyBorder="1"/>
    <xf numFmtId="0" fontId="7" fillId="0" borderId="0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3" fontId="7" fillId="0" borderId="0" xfId="0" applyNumberFormat="1" applyFont="1" applyBorder="1"/>
    <xf numFmtId="0" fontId="7" fillId="0" borderId="8" xfId="0" applyFont="1" applyBorder="1" applyAlignment="1">
      <alignment horizontal="right"/>
    </xf>
    <xf numFmtId="3" fontId="7" fillId="0" borderId="8" xfId="0" applyNumberFormat="1" applyFont="1" applyBorder="1"/>
    <xf numFmtId="0" fontId="7" fillId="0" borderId="1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3" fontId="7" fillId="0" borderId="3" xfId="0" applyNumberFormat="1" applyFont="1" applyBorder="1"/>
    <xf numFmtId="3" fontId="7" fillId="0" borderId="9" xfId="0" applyNumberFormat="1" applyFont="1" applyBorder="1"/>
    <xf numFmtId="3" fontId="7" fillId="0" borderId="10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3" fontId="7" fillId="0" borderId="15" xfId="0" applyNumberFormat="1" applyFont="1" applyBorder="1"/>
    <xf numFmtId="0" fontId="7" fillId="0" borderId="2" xfId="0" applyFont="1" applyBorder="1" applyAlignment="1">
      <alignment horizontal="right"/>
    </xf>
    <xf numFmtId="3" fontId="7" fillId="0" borderId="2" xfId="0" applyNumberFormat="1" applyFont="1" applyBorder="1"/>
    <xf numFmtId="0" fontId="7" fillId="0" borderId="7" xfId="0" applyFont="1" applyBorder="1" applyAlignment="1">
      <alignment horizontal="right"/>
    </xf>
    <xf numFmtId="3" fontId="7" fillId="0" borderId="7" xfId="0" applyNumberFormat="1" applyFont="1" applyBorder="1"/>
    <xf numFmtId="0" fontId="7" fillId="0" borderId="10" xfId="0" applyFont="1" applyBorder="1" applyAlignment="1">
      <alignment horizontal="right"/>
    </xf>
    <xf numFmtId="3" fontId="7" fillId="0" borderId="10" xfId="0" applyNumberFormat="1" applyFont="1" applyBorder="1"/>
    <xf numFmtId="0" fontId="15" fillId="0" borderId="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" xfId="0" applyFont="1" applyBorder="1"/>
    <xf numFmtId="0" fontId="15" fillId="0" borderId="2" xfId="0" applyFont="1" applyBorder="1"/>
    <xf numFmtId="0" fontId="15" fillId="0" borderId="9" xfId="0" applyFont="1" applyBorder="1"/>
    <xf numFmtId="0" fontId="15" fillId="0" borderId="6" xfId="0" applyFont="1" applyBorder="1"/>
    <xf numFmtId="0" fontId="15" fillId="0" borderId="7" xfId="0" applyFont="1" applyBorder="1"/>
    <xf numFmtId="0" fontId="15" fillId="0" borderId="15" xfId="0" applyFont="1" applyBorder="1"/>
    <xf numFmtId="0" fontId="0" fillId="0" borderId="0" xfId="0" applyFont="1"/>
    <xf numFmtId="0" fontId="8" fillId="0" borderId="12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167" fontId="7" fillId="0" borderId="0" xfId="0" applyNumberFormat="1" applyFont="1" applyBorder="1"/>
    <xf numFmtId="167" fontId="15" fillId="0" borderId="0" xfId="0" applyNumberFormat="1" applyFont="1" applyBorder="1"/>
    <xf numFmtId="167" fontId="15" fillId="0" borderId="7" xfId="0" applyNumberFormat="1" applyFont="1" applyBorder="1"/>
    <xf numFmtId="0" fontId="8" fillId="0" borderId="4" xfId="0" applyFont="1" applyBorder="1" applyAlignment="1">
      <alignment horizontal="left" indent="1"/>
    </xf>
    <xf numFmtId="0" fontId="4" fillId="0" borderId="4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left" indent="1"/>
    </xf>
    <xf numFmtId="47" fontId="3" fillId="0" borderId="2" xfId="0" quotePrefix="1" applyNumberFormat="1" applyFont="1" applyBorder="1"/>
    <xf numFmtId="0" fontId="7" fillId="0" borderId="0" xfId="0" quotePrefix="1" applyFont="1" applyFill="1" applyBorder="1"/>
    <xf numFmtId="0" fontId="7" fillId="0" borderId="0" xfId="0" applyFont="1" applyFill="1" applyBorder="1" applyAlignment="1">
      <alignment horizontal="left" indent="1"/>
    </xf>
    <xf numFmtId="0" fontId="7" fillId="0" borderId="12" xfId="0" applyFont="1" applyFill="1" applyBorder="1" applyAlignment="1">
      <alignment horizontal="left" indent="1"/>
    </xf>
    <xf numFmtId="0" fontId="16" fillId="0" borderId="12" xfId="0" applyFont="1" applyBorder="1"/>
    <xf numFmtId="0" fontId="7" fillId="0" borderId="14" xfId="0" applyNumberFormat="1" applyFont="1" applyFill="1" applyBorder="1" applyAlignment="1">
      <alignment vertical="center"/>
    </xf>
    <xf numFmtId="0" fontId="7" fillId="0" borderId="12" xfId="0" applyNumberFormat="1" applyFont="1" applyFill="1" applyBorder="1" applyAlignment="1">
      <alignment horizontal="left" vertical="center" indent="1"/>
    </xf>
    <xf numFmtId="0" fontId="7" fillId="0" borderId="12" xfId="0" applyNumberFormat="1" applyFont="1" applyFill="1" applyBorder="1" applyAlignment="1">
      <alignment vertical="center"/>
    </xf>
    <xf numFmtId="0" fontId="7" fillId="0" borderId="12" xfId="0" applyNumberFormat="1" applyFont="1" applyFill="1" applyBorder="1" applyAlignment="1"/>
    <xf numFmtId="0" fontId="16" fillId="0" borderId="12" xfId="0" applyNumberFormat="1" applyFont="1" applyBorder="1" applyAlignment="1"/>
    <xf numFmtId="0" fontId="7" fillId="0" borderId="1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/>
    <xf numFmtId="0" fontId="16" fillId="0" borderId="2" xfId="0" applyNumberFormat="1" applyFont="1" applyBorder="1" applyAlignment="1"/>
    <xf numFmtId="0" fontId="7" fillId="0" borderId="2" xfId="0" applyNumberFormat="1" applyFont="1" applyBorder="1" applyAlignment="1">
      <alignment vertical="center"/>
    </xf>
    <xf numFmtId="0" fontId="7" fillId="0" borderId="9" xfId="0" applyFont="1" applyBorder="1" applyAlignment="1"/>
    <xf numFmtId="0" fontId="7" fillId="0" borderId="7" xfId="0" applyFont="1" applyFill="1" applyBorder="1"/>
    <xf numFmtId="0" fontId="8" fillId="0" borderId="15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8" fillId="0" borderId="10" xfId="0" applyNumberFormat="1" applyFont="1" applyBorder="1"/>
    <xf numFmtId="0" fontId="8" fillId="0" borderId="4" xfId="0" applyFont="1" applyBorder="1" applyAlignment="1">
      <alignment horizontal="right"/>
    </xf>
    <xf numFmtId="166" fontId="8" fillId="0" borderId="5" xfId="1" applyNumberFormat="1" applyFont="1" applyBorder="1"/>
    <xf numFmtId="0" fontId="8" fillId="0" borderId="8" xfId="0" applyFont="1" applyBorder="1"/>
    <xf numFmtId="0" fontId="7" fillId="0" borderId="0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7" fillId="0" borderId="4" xfId="2" applyFont="1" applyFill="1" applyBorder="1" applyAlignment="1">
      <alignment horizontal="left" indent="1"/>
    </xf>
    <xf numFmtId="0" fontId="7" fillId="0" borderId="0" xfId="2" applyFont="1" applyFill="1" applyBorder="1" applyAlignment="1">
      <alignment horizontal="left" indent="1"/>
    </xf>
    <xf numFmtId="0" fontId="7" fillId="0" borderId="1" xfId="0" applyFont="1" applyBorder="1"/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4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47" fontId="7" fillId="0" borderId="2" xfId="0" quotePrefix="1" applyNumberFormat="1" applyFont="1" applyBorder="1" applyAlignment="1">
      <alignment vertical="top"/>
    </xf>
    <xf numFmtId="0" fontId="7" fillId="0" borderId="0" xfId="0" quotePrefix="1" applyFont="1" applyFill="1" applyBorder="1" applyAlignment="1">
      <alignment vertical="top"/>
    </xf>
    <xf numFmtId="0" fontId="7" fillId="0" borderId="3" xfId="0" applyFont="1" applyBorder="1" applyAlignment="1">
      <alignment horizontal="right"/>
    </xf>
    <xf numFmtId="0" fontId="7" fillId="0" borderId="0" xfId="0" applyFont="1" applyBorder="1" applyAlignment="1">
      <alignment horizontal="right" vertical="top"/>
    </xf>
    <xf numFmtId="0" fontId="7" fillId="0" borderId="3" xfId="0" applyFont="1" applyBorder="1" applyAlignment="1">
      <alignment horizontal="right" vertical="top"/>
    </xf>
    <xf numFmtId="3" fontId="7" fillId="0" borderId="5" xfId="0" applyNumberFormat="1" applyFont="1" applyBorder="1" applyAlignment="1">
      <alignment vertical="top"/>
    </xf>
    <xf numFmtId="3" fontId="7" fillId="0" borderId="10" xfId="0" applyNumberFormat="1" applyFont="1" applyBorder="1" applyAlignment="1">
      <alignment vertical="top"/>
    </xf>
    <xf numFmtId="0" fontId="7" fillId="0" borderId="5" xfId="0" applyFont="1" applyBorder="1" applyAlignment="1">
      <alignment horizontal="right" vertical="top"/>
    </xf>
    <xf numFmtId="0" fontId="7" fillId="0" borderId="10" xfId="0" applyFont="1" applyBorder="1" applyAlignment="1">
      <alignment horizontal="right" vertical="top"/>
    </xf>
    <xf numFmtId="0" fontId="7" fillId="0" borderId="10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3" fontId="8" fillId="0" borderId="1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0" fontId="7" fillId="0" borderId="4" xfId="0" applyFont="1" applyBorder="1" applyAlignment="1">
      <alignment horizontal="right"/>
    </xf>
    <xf numFmtId="167" fontId="7" fillId="0" borderId="0" xfId="1" applyNumberFormat="1" applyFont="1" applyBorder="1"/>
    <xf numFmtId="167" fontId="15" fillId="0" borderId="0" xfId="1" applyNumberFormat="1" applyFont="1" applyBorder="1"/>
    <xf numFmtId="167" fontId="15" fillId="0" borderId="7" xfId="1" applyNumberFormat="1" applyFont="1" applyBorder="1"/>
    <xf numFmtId="0" fontId="13" fillId="0" borderId="9" xfId="0" applyFont="1" applyBorder="1"/>
    <xf numFmtId="0" fontId="13" fillId="0" borderId="15" xfId="0" applyFont="1" applyBorder="1"/>
    <xf numFmtId="0" fontId="13" fillId="0" borderId="0" xfId="0" applyFont="1"/>
    <xf numFmtId="0" fontId="3" fillId="0" borderId="12" xfId="0" applyFont="1" applyFill="1" applyBorder="1" applyAlignment="1">
      <alignment horizontal="left" vertical="center" indent="1"/>
    </xf>
    <xf numFmtId="0" fontId="3" fillId="0" borderId="0" xfId="0" quotePrefix="1" applyFont="1" applyBorder="1" applyAlignment="1">
      <alignment horizontal="left" indent="1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3" fontId="3" fillId="0" borderId="9" xfId="0" applyNumberFormat="1" applyFont="1" applyBorder="1"/>
    <xf numFmtId="0" fontId="13" fillId="0" borderId="5" xfId="0" applyFont="1" applyBorder="1"/>
    <xf numFmtId="3" fontId="18" fillId="0" borderId="10" xfId="0" applyNumberFormat="1" applyFont="1" applyBorder="1"/>
    <xf numFmtId="0" fontId="3" fillId="0" borderId="8" xfId="0" applyFont="1" applyBorder="1" applyAlignment="1">
      <alignment horizontal="right"/>
    </xf>
    <xf numFmtId="167" fontId="3" fillId="0" borderId="0" xfId="0" applyNumberFormat="1" applyFont="1" applyBorder="1"/>
    <xf numFmtId="167" fontId="0" fillId="0" borderId="0" xfId="0" applyNumberFormat="1" applyBorder="1"/>
    <xf numFmtId="167" fontId="0" fillId="0" borderId="7" xfId="0" applyNumberFormat="1" applyBorder="1"/>
    <xf numFmtId="0" fontId="8" fillId="0" borderId="0" xfId="0" applyFont="1" applyBorder="1" applyAlignment="1">
      <alignment horizontal="center" vertical="center"/>
    </xf>
    <xf numFmtId="47" fontId="3" fillId="0" borderId="0" xfId="0" quotePrefix="1" applyNumberFormat="1" applyFont="1" applyBorder="1"/>
    <xf numFmtId="0" fontId="7" fillId="0" borderId="2" xfId="0" applyFont="1" applyFill="1" applyBorder="1"/>
    <xf numFmtId="0" fontId="7" fillId="0" borderId="9" xfId="0" applyFont="1" applyFill="1" applyBorder="1"/>
    <xf numFmtId="0" fontId="15" fillId="0" borderId="0" xfId="0" applyFont="1" applyFill="1" applyBorder="1"/>
    <xf numFmtId="0" fontId="15" fillId="0" borderId="13" xfId="0" applyFont="1" applyFill="1" applyBorder="1"/>
    <xf numFmtId="0" fontId="8" fillId="0" borderId="3" xfId="0" applyFont="1" applyFill="1" applyBorder="1" applyAlignment="1">
      <alignment horizontal="center" vertical="center"/>
    </xf>
    <xf numFmtId="0" fontId="8" fillId="0" borderId="12" xfId="0" applyFont="1" applyFill="1" applyBorder="1"/>
    <xf numFmtId="0" fontId="8" fillId="0" borderId="14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/>
    </xf>
    <xf numFmtId="0" fontId="8" fillId="0" borderId="5" xfId="0" applyFont="1" applyFill="1" applyBorder="1"/>
    <xf numFmtId="0" fontId="8" fillId="0" borderId="4" xfId="0" applyFont="1" applyFill="1" applyBorder="1"/>
    <xf numFmtId="0" fontId="8" fillId="0" borderId="0" xfId="0" applyFont="1" applyFill="1" applyBorder="1"/>
    <xf numFmtId="0" fontId="8" fillId="0" borderId="10" xfId="0" applyFont="1" applyFill="1" applyBorder="1"/>
    <xf numFmtId="3" fontId="8" fillId="0" borderId="5" xfId="0" applyNumberFormat="1" applyFont="1" applyFill="1" applyBorder="1"/>
    <xf numFmtId="0" fontId="8" fillId="0" borderId="5" xfId="0" applyFont="1" applyFill="1" applyBorder="1" applyAlignment="1">
      <alignment horizontal="right"/>
    </xf>
    <xf numFmtId="166" fontId="8" fillId="0" borderId="0" xfId="1" applyNumberFormat="1" applyFont="1" applyFill="1" applyBorder="1"/>
    <xf numFmtId="3" fontId="7" fillId="0" borderId="5" xfId="0" applyNumberFormat="1" applyFont="1" applyFill="1" applyBorder="1"/>
    <xf numFmtId="0" fontId="7" fillId="0" borderId="0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3" fontId="7" fillId="0" borderId="0" xfId="0" applyNumberFormat="1" applyFont="1" applyFill="1" applyBorder="1"/>
    <xf numFmtId="0" fontId="7" fillId="0" borderId="4" xfId="0" quotePrefix="1" applyFont="1" applyFill="1" applyBorder="1"/>
    <xf numFmtId="0" fontId="7" fillId="0" borderId="10" xfId="0" quotePrefix="1" applyFont="1" applyFill="1" applyBorder="1"/>
    <xf numFmtId="0" fontId="8" fillId="0" borderId="3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3" fontId="7" fillId="0" borderId="3" xfId="0" applyNumberFormat="1" applyFont="1" applyFill="1" applyBorder="1"/>
    <xf numFmtId="3" fontId="7" fillId="0" borderId="9" xfId="0" applyNumberFormat="1" applyFont="1" applyFill="1" applyBorder="1"/>
    <xf numFmtId="3" fontId="7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 vertical="center"/>
    </xf>
    <xf numFmtId="0" fontId="8" fillId="0" borderId="2" xfId="0" applyFont="1" applyFill="1" applyBorder="1"/>
    <xf numFmtId="0" fontId="7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11" xfId="0" applyFont="1" applyFill="1" applyBorder="1"/>
    <xf numFmtId="3" fontId="7" fillId="0" borderId="10" xfId="0" applyNumberFormat="1" applyFont="1" applyFill="1" applyBorder="1"/>
    <xf numFmtId="3" fontId="8" fillId="0" borderId="10" xfId="0" applyNumberFormat="1" applyFont="1" applyFill="1" applyBorder="1"/>
    <xf numFmtId="0" fontId="15" fillId="0" borderId="5" xfId="0" applyFont="1" applyFill="1" applyBorder="1"/>
    <xf numFmtId="0" fontId="15" fillId="0" borderId="10" xfId="0" applyFont="1" applyFill="1" applyBorder="1"/>
    <xf numFmtId="0" fontId="8" fillId="0" borderId="12" xfId="0" applyFont="1" applyFill="1" applyBorder="1" applyAlignment="1">
      <alignment horizontal="center"/>
    </xf>
    <xf numFmtId="3" fontId="8" fillId="0" borderId="13" xfId="0" applyNumberFormat="1" applyFont="1" applyFill="1" applyBorder="1"/>
    <xf numFmtId="17" fontId="7" fillId="0" borderId="2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2" xfId="0" applyFont="1" applyFill="1" applyBorder="1"/>
    <xf numFmtId="0" fontId="15" fillId="0" borderId="9" xfId="0" applyFont="1" applyFill="1" applyBorder="1"/>
    <xf numFmtId="0" fontId="15" fillId="0" borderId="7" xfId="0" applyFont="1" applyFill="1" applyBorder="1"/>
    <xf numFmtId="0" fontId="15" fillId="0" borderId="15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0" xfId="0" applyFont="1" applyFill="1" applyBorder="1" applyAlignment="1">
      <alignment horizontal="right"/>
    </xf>
    <xf numFmtId="3" fontId="8" fillId="0" borderId="0" xfId="0" applyNumberFormat="1" applyFont="1" applyFill="1" applyBorder="1"/>
    <xf numFmtId="0" fontId="8" fillId="0" borderId="1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right" vertical="top"/>
    </xf>
    <xf numFmtId="0" fontId="7" fillId="0" borderId="5" xfId="0" applyFont="1" applyFill="1" applyBorder="1" applyAlignment="1">
      <alignment horizontal="right" vertical="top"/>
    </xf>
    <xf numFmtId="3" fontId="7" fillId="0" borderId="0" xfId="0" applyNumberFormat="1" applyFont="1" applyFill="1" applyBorder="1" applyAlignment="1">
      <alignment vertical="top"/>
    </xf>
    <xf numFmtId="3" fontId="8" fillId="0" borderId="5" xfId="0" applyNumberFormat="1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8" fillId="0" borderId="6" xfId="0" applyFont="1" applyFill="1" applyBorder="1"/>
    <xf numFmtId="0" fontId="7" fillId="0" borderId="15" xfId="0" applyFont="1" applyFill="1" applyBorder="1"/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/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/>
    <xf numFmtId="167" fontId="15" fillId="0" borderId="0" xfId="0" applyNumberFormat="1" applyFont="1" applyFill="1" applyBorder="1"/>
    <xf numFmtId="0" fontId="7" fillId="0" borderId="7" xfId="0" applyFont="1" applyFill="1" applyBorder="1" applyAlignment="1">
      <alignment horizontal="left" indent="1"/>
    </xf>
    <xf numFmtId="167" fontId="15" fillId="0" borderId="7" xfId="0" applyNumberFormat="1" applyFont="1" applyFill="1" applyBorder="1"/>
    <xf numFmtId="0" fontId="7" fillId="0" borderId="12" xfId="0" applyFont="1" applyFill="1" applyBorder="1" applyAlignment="1"/>
    <xf numFmtId="0" fontId="15" fillId="0" borderId="0" xfId="0" applyFont="1"/>
    <xf numFmtId="0" fontId="7" fillId="0" borderId="14" xfId="0" applyNumberFormat="1" applyFont="1" applyFill="1" applyBorder="1" applyAlignment="1">
      <alignment vertical="center" wrapText="1"/>
    </xf>
    <xf numFmtId="3" fontId="15" fillId="0" borderId="10" xfId="0" applyNumberFormat="1" applyFont="1" applyBorder="1"/>
    <xf numFmtId="0" fontId="8" fillId="0" borderId="4" xfId="0" quotePrefix="1" applyFont="1" applyFill="1" applyBorder="1"/>
    <xf numFmtId="0" fontId="7" fillId="0" borderId="4" xfId="0" quotePrefix="1" applyFont="1" applyFill="1" applyBorder="1" applyAlignment="1">
      <alignment vertical="top"/>
    </xf>
    <xf numFmtId="0" fontId="7" fillId="0" borderId="5" xfId="0" quotePrefix="1" applyFont="1" applyFill="1" applyBorder="1"/>
    <xf numFmtId="0" fontId="8" fillId="0" borderId="5" xfId="0" quotePrefix="1" applyFont="1" applyFill="1" applyBorder="1"/>
    <xf numFmtId="0" fontId="7" fillId="0" borderId="2" xfId="0" quotePrefix="1" applyFont="1" applyBorder="1" applyAlignment="1">
      <alignment vertical="top"/>
    </xf>
    <xf numFmtId="0" fontId="8" fillId="0" borderId="5" xfId="0" applyFont="1" applyBorder="1" applyAlignment="1">
      <alignment horizontal="right"/>
    </xf>
    <xf numFmtId="3" fontId="8" fillId="0" borderId="0" xfId="0" applyNumberFormat="1" applyFont="1" applyBorder="1"/>
    <xf numFmtId="0" fontId="7" fillId="0" borderId="2" xfId="0" quotePrefix="1" applyNumberFormat="1" applyFont="1" applyBorder="1" applyAlignment="1">
      <alignment vertical="top"/>
    </xf>
    <xf numFmtId="0" fontId="7" fillId="0" borderId="14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15" fillId="0" borderId="13" xfId="0" applyFont="1" applyBorder="1" applyAlignment="1"/>
    <xf numFmtId="0" fontId="7" fillId="0" borderId="4" xfId="0" quotePrefix="1" applyFont="1" applyBorder="1" applyAlignment="1">
      <alignment horizontal="left" indent="1"/>
    </xf>
    <xf numFmtId="0" fontId="7" fillId="0" borderId="11" xfId="0" applyFont="1" applyBorder="1" applyAlignment="1">
      <alignment horizontal="left" indent="1"/>
    </xf>
    <xf numFmtId="0" fontId="8" fillId="0" borderId="10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vertical="top"/>
    </xf>
    <xf numFmtId="0" fontId="8" fillId="0" borderId="4" xfId="0" quotePrefix="1" applyFont="1" applyBorder="1" applyAlignment="1">
      <alignment horizontal="left" indent="1"/>
    </xf>
    <xf numFmtId="0" fontId="8" fillId="0" borderId="0" xfId="0" applyFont="1" applyBorder="1" applyAlignment="1">
      <alignment horizontal="right"/>
    </xf>
    <xf numFmtId="0" fontId="8" fillId="0" borderId="5" xfId="0" quotePrefix="1" applyFont="1" applyBorder="1"/>
    <xf numFmtId="0" fontId="7" fillId="0" borderId="5" xfId="0" quotePrefix="1" applyFont="1" applyBorder="1"/>
    <xf numFmtId="0" fontId="7" fillId="0" borderId="5" xfId="0" quotePrefix="1" applyFont="1" applyBorder="1" applyAlignment="1">
      <alignment vertical="top"/>
    </xf>
    <xf numFmtId="3" fontId="15" fillId="0" borderId="10" xfId="0" applyNumberFormat="1" applyFont="1" applyFill="1" applyBorder="1"/>
    <xf numFmtId="3" fontId="20" fillId="0" borderId="10" xfId="0" applyNumberFormat="1" applyFont="1" applyFill="1" applyBorder="1"/>
    <xf numFmtId="0" fontId="20" fillId="0" borderId="5" xfId="0" applyFont="1" applyFill="1" applyBorder="1"/>
    <xf numFmtId="0" fontId="20" fillId="0" borderId="10" xfId="0" applyFont="1" applyFill="1" applyBorder="1"/>
    <xf numFmtId="0" fontId="7" fillId="0" borderId="14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2" xfId="0" quotePrefix="1" applyFont="1" applyFill="1" applyBorder="1" applyAlignment="1">
      <alignment vertical="top"/>
    </xf>
    <xf numFmtId="0" fontId="0" fillId="0" borderId="0" xfId="0"/>
    <xf numFmtId="164" fontId="15" fillId="0" borderId="5" xfId="1" applyNumberFormat="1" applyFont="1" applyBorder="1"/>
    <xf numFmtId="3" fontId="0" fillId="0" borderId="10" xfId="0" applyNumberFormat="1" applyBorder="1"/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9" fontId="7" fillId="0" borderId="11" xfId="0" applyNumberFormat="1" applyFont="1" applyBorder="1" applyAlignment="1">
      <alignment horizontal="center"/>
    </xf>
    <xf numFmtId="9" fontId="7" fillId="0" borderId="13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 wrapText="1" indent="1"/>
    </xf>
    <xf numFmtId="0" fontId="7" fillId="0" borderId="12" xfId="0" applyFont="1" applyFill="1" applyBorder="1" applyAlignment="1">
      <alignment horizontal="left" vertical="top" wrapText="1" indent="1"/>
    </xf>
    <xf numFmtId="0" fontId="7" fillId="0" borderId="13" xfId="0" applyFont="1" applyFill="1" applyBorder="1" applyAlignment="1">
      <alignment horizontal="left" vertical="top" wrapText="1" indent="1"/>
    </xf>
    <xf numFmtId="10" fontId="7" fillId="0" borderId="11" xfId="0" applyNumberFormat="1" applyFont="1" applyBorder="1" applyAlignment="1">
      <alignment horizontal="center"/>
    </xf>
    <xf numFmtId="10" fontId="7" fillId="0" borderId="13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/>
    </xf>
    <xf numFmtId="9" fontId="3" fillId="0" borderId="13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9" fontId="7" fillId="0" borderId="11" xfId="0" applyNumberFormat="1" applyFont="1" applyFill="1" applyBorder="1" applyAlignment="1">
      <alignment horizontal="center"/>
    </xf>
    <xf numFmtId="9" fontId="7" fillId="0" borderId="1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3" fontId="7" fillId="0" borderId="13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/>
    </xf>
    <xf numFmtId="0" fontId="0" fillId="0" borderId="2" xfId="0" applyBorder="1"/>
    <xf numFmtId="0" fontId="0" fillId="0" borderId="9" xfId="0" applyBorder="1"/>
    <xf numFmtId="0" fontId="3" fillId="0" borderId="1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/>
    <xf numFmtId="0" fontId="0" fillId="0" borderId="10" xfId="0" applyBorder="1"/>
    <xf numFmtId="0" fontId="15" fillId="0" borderId="6" xfId="0" applyFont="1" applyBorder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7" fillId="0" borderId="11" xfId="0" applyNumberFormat="1" applyFont="1" applyFill="1" applyBorder="1" applyAlignment="1">
      <alignment horizontal="left" vertical="center" wrapText="1"/>
    </xf>
    <xf numFmtId="0" fontId="7" fillId="0" borderId="12" xfId="0" applyNumberFormat="1" applyFont="1" applyFill="1" applyBorder="1" applyAlignment="1">
      <alignment horizontal="left" vertical="center" wrapText="1"/>
    </xf>
    <xf numFmtId="0" fontId="7" fillId="0" borderId="13" xfId="0" applyNumberFormat="1" applyFont="1" applyFill="1" applyBorder="1" applyAlignment="1">
      <alignment horizontal="left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3"/>
  <sheetViews>
    <sheetView topLeftCell="A205" workbookViewId="0">
      <selection activeCell="E49" sqref="E49"/>
    </sheetView>
  </sheetViews>
  <sheetFormatPr defaultRowHeight="15" x14ac:dyDescent="0.25"/>
  <cols>
    <col min="1" max="1" width="24.28515625" customWidth="1"/>
    <col min="2" max="2" width="40.28515625" customWidth="1"/>
    <col min="3" max="4" width="7" customWidth="1"/>
    <col min="5" max="5" width="11" customWidth="1"/>
    <col min="6" max="6" width="9.28515625" customWidth="1"/>
    <col min="7" max="7" width="10.140625" bestFit="1" customWidth="1"/>
  </cols>
  <sheetData>
    <row r="1" spans="1:6" x14ac:dyDescent="0.25">
      <c r="A1" s="556" t="s">
        <v>116</v>
      </c>
      <c r="B1" s="558"/>
      <c r="C1" s="556" t="s">
        <v>110</v>
      </c>
      <c r="D1" s="557"/>
      <c r="E1" s="558"/>
      <c r="F1" s="1"/>
    </row>
    <row r="2" spans="1:6" x14ac:dyDescent="0.25">
      <c r="A2" s="559" t="s">
        <v>0</v>
      </c>
      <c r="B2" s="561"/>
      <c r="C2" s="559" t="s">
        <v>156</v>
      </c>
      <c r="D2" s="560"/>
      <c r="E2" s="561"/>
      <c r="F2" s="2" t="s">
        <v>1</v>
      </c>
    </row>
    <row r="3" spans="1:6" x14ac:dyDescent="0.25">
      <c r="A3" s="3"/>
      <c r="B3" s="4"/>
      <c r="C3" s="3"/>
      <c r="D3" s="4"/>
      <c r="E3" s="63"/>
      <c r="F3" s="74" t="s">
        <v>109</v>
      </c>
    </row>
    <row r="4" spans="1:6" x14ac:dyDescent="0.25">
      <c r="A4" s="556" t="s">
        <v>2</v>
      </c>
      <c r="B4" s="557"/>
      <c r="C4" s="557"/>
      <c r="D4" s="557"/>
      <c r="E4" s="557"/>
      <c r="F4" s="2" t="s">
        <v>3</v>
      </c>
    </row>
    <row r="5" spans="1:6" x14ac:dyDescent="0.25">
      <c r="A5" s="559" t="s">
        <v>4</v>
      </c>
      <c r="B5" s="560"/>
      <c r="C5" s="560"/>
      <c r="D5" s="560"/>
      <c r="E5" s="560"/>
      <c r="F5" s="5"/>
    </row>
    <row r="6" spans="1:6" x14ac:dyDescent="0.25">
      <c r="A6" s="3"/>
      <c r="B6" s="4"/>
      <c r="C6" s="4"/>
      <c r="D6" s="4"/>
      <c r="E6" s="4"/>
      <c r="F6" s="6"/>
    </row>
    <row r="7" spans="1:6" x14ac:dyDescent="0.25">
      <c r="A7" s="7" t="s">
        <v>5</v>
      </c>
      <c r="B7" s="8" t="s">
        <v>274</v>
      </c>
      <c r="C7" s="8"/>
      <c r="D7" s="8"/>
      <c r="E7" s="8"/>
      <c r="F7" s="9"/>
    </row>
    <row r="8" spans="1:6" x14ac:dyDescent="0.25">
      <c r="A8" s="7" t="s">
        <v>6</v>
      </c>
      <c r="B8" s="10" t="s">
        <v>273</v>
      </c>
      <c r="C8" s="10"/>
      <c r="D8" s="10"/>
      <c r="E8" s="10"/>
      <c r="F8" s="11"/>
    </row>
    <row r="9" spans="1:6" x14ac:dyDescent="0.25">
      <c r="A9" s="7" t="s">
        <v>7</v>
      </c>
      <c r="B9" s="12" t="s">
        <v>272</v>
      </c>
      <c r="C9" s="12"/>
      <c r="D9" s="10"/>
      <c r="E9" s="10"/>
      <c r="F9" s="11"/>
    </row>
    <row r="10" spans="1:6" x14ac:dyDescent="0.25">
      <c r="A10" s="7" t="s">
        <v>8</v>
      </c>
      <c r="B10" s="12" t="s">
        <v>9</v>
      </c>
      <c r="C10" s="12"/>
      <c r="D10" s="10"/>
      <c r="E10" s="10"/>
      <c r="F10" s="11"/>
    </row>
    <row r="11" spans="1:6" x14ac:dyDescent="0.25">
      <c r="A11" s="7" t="s">
        <v>10</v>
      </c>
      <c r="B11" s="12" t="s">
        <v>11</v>
      </c>
      <c r="C11" s="12"/>
      <c r="D11" s="10"/>
      <c r="E11" s="10"/>
      <c r="F11" s="11"/>
    </row>
    <row r="12" spans="1:6" x14ac:dyDescent="0.25">
      <c r="A12" s="7" t="s">
        <v>12</v>
      </c>
      <c r="B12" s="12" t="s">
        <v>13</v>
      </c>
      <c r="C12" s="12"/>
      <c r="D12" s="10"/>
      <c r="E12" s="10"/>
      <c r="F12" s="11"/>
    </row>
    <row r="13" spans="1:6" x14ac:dyDescent="0.25">
      <c r="A13" s="7" t="s">
        <v>14</v>
      </c>
      <c r="B13" s="12" t="s">
        <v>15</v>
      </c>
      <c r="C13" s="12"/>
      <c r="D13" s="10"/>
      <c r="E13" s="10"/>
      <c r="F13" s="11"/>
    </row>
    <row r="14" spans="1:6" x14ac:dyDescent="0.25">
      <c r="A14" s="7" t="s">
        <v>16</v>
      </c>
      <c r="B14" s="12" t="s">
        <v>15</v>
      </c>
      <c r="C14" s="12"/>
      <c r="D14" s="10"/>
      <c r="E14" s="10"/>
      <c r="F14" s="11"/>
    </row>
    <row r="15" spans="1:6" x14ac:dyDescent="0.25">
      <c r="A15" s="13"/>
      <c r="B15" s="14" t="s">
        <v>17</v>
      </c>
      <c r="C15" s="14"/>
      <c r="D15" s="14"/>
      <c r="E15" s="14"/>
      <c r="F15" s="15"/>
    </row>
    <row r="16" spans="1:6" x14ac:dyDescent="0.25">
      <c r="A16" s="16" t="s">
        <v>18</v>
      </c>
      <c r="B16" s="570" t="s">
        <v>19</v>
      </c>
      <c r="C16" s="571"/>
      <c r="D16" s="572"/>
      <c r="E16" s="570" t="s">
        <v>20</v>
      </c>
      <c r="F16" s="572"/>
    </row>
    <row r="17" spans="1:6" x14ac:dyDescent="0.25">
      <c r="A17" s="17" t="s">
        <v>21</v>
      </c>
      <c r="B17" s="12" t="s">
        <v>22</v>
      </c>
      <c r="C17" s="12"/>
      <c r="D17" s="18"/>
      <c r="E17" s="19">
        <v>1</v>
      </c>
      <c r="F17" s="11"/>
    </row>
    <row r="18" spans="1:6" x14ac:dyDescent="0.25">
      <c r="A18" s="17" t="s">
        <v>23</v>
      </c>
      <c r="B18" s="20" t="s">
        <v>24</v>
      </c>
      <c r="C18" s="21"/>
      <c r="D18" s="22"/>
      <c r="E18" s="23">
        <v>20000000</v>
      </c>
      <c r="F18" s="15"/>
    </row>
    <row r="19" spans="1:6" x14ac:dyDescent="0.25">
      <c r="A19" s="17" t="s">
        <v>25</v>
      </c>
      <c r="B19" s="12" t="s">
        <v>26</v>
      </c>
      <c r="C19" s="21"/>
      <c r="D19" s="22"/>
      <c r="E19" s="7" t="s">
        <v>27</v>
      </c>
      <c r="F19" s="11"/>
    </row>
    <row r="20" spans="1:6" x14ac:dyDescent="0.25">
      <c r="A20" s="17" t="s">
        <v>28</v>
      </c>
      <c r="B20" s="20" t="s">
        <v>29</v>
      </c>
      <c r="C20" s="21"/>
      <c r="D20" s="22"/>
      <c r="E20" s="13" t="s">
        <v>30</v>
      </c>
      <c r="F20" s="15"/>
    </row>
    <row r="21" spans="1:6" x14ac:dyDescent="0.25">
      <c r="A21" s="562" t="s">
        <v>31</v>
      </c>
      <c r="B21" s="563"/>
      <c r="C21" s="563"/>
      <c r="D21" s="563"/>
      <c r="E21" s="563"/>
      <c r="F21" s="564"/>
    </row>
    <row r="22" spans="1:6" x14ac:dyDescent="0.25">
      <c r="A22" s="565" t="s">
        <v>32</v>
      </c>
      <c r="B22" s="566"/>
      <c r="C22" s="566"/>
      <c r="D22" s="566"/>
      <c r="E22" s="566"/>
      <c r="F22" s="567"/>
    </row>
    <row r="23" spans="1:6" x14ac:dyDescent="0.25">
      <c r="A23" s="24"/>
      <c r="B23" s="10"/>
      <c r="C23" s="10"/>
      <c r="D23" s="25"/>
      <c r="E23" s="10"/>
      <c r="F23" s="11"/>
    </row>
    <row r="24" spans="1:6" x14ac:dyDescent="0.25">
      <c r="A24" s="26" t="s">
        <v>33</v>
      </c>
      <c r="B24" s="568" t="s">
        <v>34</v>
      </c>
      <c r="C24" s="27" t="s">
        <v>35</v>
      </c>
      <c r="D24" s="28"/>
      <c r="E24" s="29"/>
      <c r="F24" s="30" t="s">
        <v>36</v>
      </c>
    </row>
    <row r="25" spans="1:6" x14ac:dyDescent="0.25">
      <c r="A25" s="31" t="s">
        <v>37</v>
      </c>
      <c r="B25" s="569"/>
      <c r="C25" s="32" t="s">
        <v>38</v>
      </c>
      <c r="D25" s="32" t="s">
        <v>39</v>
      </c>
      <c r="E25" s="32" t="s">
        <v>40</v>
      </c>
      <c r="F25" s="33" t="s">
        <v>41</v>
      </c>
    </row>
    <row r="26" spans="1:6" x14ac:dyDescent="0.25">
      <c r="A26" s="34" t="s">
        <v>42</v>
      </c>
      <c r="B26" s="35" t="s">
        <v>43</v>
      </c>
      <c r="C26" s="36"/>
      <c r="D26" s="37"/>
      <c r="E26" s="37"/>
      <c r="F26" s="38">
        <v>20000000</v>
      </c>
    </row>
    <row r="27" spans="1:6" x14ac:dyDescent="0.25">
      <c r="A27" s="34" t="s">
        <v>44</v>
      </c>
      <c r="B27" s="35" t="s">
        <v>45</v>
      </c>
      <c r="C27" s="36"/>
      <c r="D27" s="37"/>
      <c r="E27" s="37"/>
      <c r="F27" s="38">
        <v>20000000</v>
      </c>
    </row>
    <row r="28" spans="1:6" x14ac:dyDescent="0.25">
      <c r="A28" s="37" t="s">
        <v>282</v>
      </c>
      <c r="B28" s="11" t="s">
        <v>46</v>
      </c>
      <c r="C28" s="36"/>
      <c r="D28" s="37"/>
      <c r="E28" s="36"/>
      <c r="F28" s="38">
        <f>F29</f>
        <v>1965000</v>
      </c>
    </row>
    <row r="29" spans="1:6" x14ac:dyDescent="0.25">
      <c r="A29" s="37" t="s">
        <v>283</v>
      </c>
      <c r="B29" s="11" t="s">
        <v>47</v>
      </c>
      <c r="C29" s="36"/>
      <c r="D29" s="37"/>
      <c r="E29" s="36"/>
      <c r="F29" s="41">
        <f>F30</f>
        <v>1965000</v>
      </c>
    </row>
    <row r="30" spans="1:6" x14ac:dyDescent="0.25">
      <c r="A30" s="37" t="s">
        <v>284</v>
      </c>
      <c r="B30" s="11" t="s">
        <v>48</v>
      </c>
      <c r="C30" s="36"/>
      <c r="D30" s="37"/>
      <c r="E30" s="36"/>
      <c r="F30" s="41">
        <f>SUM(F32:F37)</f>
        <v>1965000</v>
      </c>
    </row>
    <row r="31" spans="1:6" x14ac:dyDescent="0.25">
      <c r="A31" s="37"/>
      <c r="B31" s="39" t="s">
        <v>49</v>
      </c>
      <c r="C31" s="36"/>
      <c r="D31" s="37"/>
      <c r="E31" s="36"/>
      <c r="F31" s="38">
        <f>F30</f>
        <v>1965000</v>
      </c>
    </row>
    <row r="32" spans="1:6" x14ac:dyDescent="0.25">
      <c r="A32" s="37"/>
      <c r="B32" s="11" t="s">
        <v>50</v>
      </c>
      <c r="C32" s="10">
        <v>3</v>
      </c>
      <c r="D32" s="40" t="s">
        <v>51</v>
      </c>
      <c r="E32" s="10">
        <v>100000</v>
      </c>
      <c r="F32" s="41">
        <f t="shared" ref="F32:F37" si="0">E32*C32</f>
        <v>300000</v>
      </c>
    </row>
    <row r="33" spans="1:6" x14ac:dyDescent="0.25">
      <c r="A33" s="37"/>
      <c r="B33" s="11" t="s">
        <v>52</v>
      </c>
      <c r="C33" s="10">
        <v>3</v>
      </c>
      <c r="D33" s="40" t="s">
        <v>51</v>
      </c>
      <c r="E33" s="10">
        <v>75000</v>
      </c>
      <c r="F33" s="41">
        <f t="shared" si="0"/>
        <v>225000</v>
      </c>
    </row>
    <row r="34" spans="1:6" x14ac:dyDescent="0.25">
      <c r="A34" s="37"/>
      <c r="B34" s="11" t="s">
        <v>53</v>
      </c>
      <c r="C34" s="10">
        <v>3</v>
      </c>
      <c r="D34" s="40" t="s">
        <v>51</v>
      </c>
      <c r="E34" s="10">
        <v>60000</v>
      </c>
      <c r="F34" s="41">
        <f t="shared" si="0"/>
        <v>180000</v>
      </c>
    </row>
    <row r="35" spans="1:6" x14ac:dyDescent="0.25">
      <c r="A35" s="37"/>
      <c r="B35" s="11" t="s">
        <v>54</v>
      </c>
      <c r="C35" s="10">
        <v>3</v>
      </c>
      <c r="D35" s="40" t="s">
        <v>51</v>
      </c>
      <c r="E35" s="10">
        <v>60000</v>
      </c>
      <c r="F35" s="41">
        <f t="shared" si="0"/>
        <v>180000</v>
      </c>
    </row>
    <row r="36" spans="1:6" x14ac:dyDescent="0.25">
      <c r="A36" s="37"/>
      <c r="B36" s="11" t="s">
        <v>55</v>
      </c>
      <c r="C36" s="10">
        <v>3</v>
      </c>
      <c r="D36" s="40" t="s">
        <v>56</v>
      </c>
      <c r="E36" s="10">
        <v>60000</v>
      </c>
      <c r="F36" s="41">
        <f t="shared" si="0"/>
        <v>180000</v>
      </c>
    </row>
    <row r="37" spans="1:6" x14ac:dyDescent="0.25">
      <c r="A37" s="37"/>
      <c r="B37" s="11" t="s">
        <v>57</v>
      </c>
      <c r="C37" s="10">
        <v>18</v>
      </c>
      <c r="D37" s="40" t="s">
        <v>56</v>
      </c>
      <c r="E37" s="10">
        <v>50000</v>
      </c>
      <c r="F37" s="41">
        <f t="shared" si="0"/>
        <v>900000</v>
      </c>
    </row>
    <row r="38" spans="1:6" x14ac:dyDescent="0.25">
      <c r="A38" s="37"/>
      <c r="B38" s="11"/>
      <c r="C38" s="10"/>
      <c r="D38" s="40"/>
      <c r="E38" s="10"/>
      <c r="F38" s="41"/>
    </row>
    <row r="39" spans="1:6" x14ac:dyDescent="0.25">
      <c r="A39" s="37" t="s">
        <v>58</v>
      </c>
      <c r="B39" s="35" t="s">
        <v>59</v>
      </c>
      <c r="C39" s="42"/>
      <c r="D39" s="43"/>
      <c r="E39" s="44"/>
      <c r="F39" s="114">
        <f>F40+F55+F60+F70</f>
        <v>18006800</v>
      </c>
    </row>
    <row r="40" spans="1:6" x14ac:dyDescent="0.25">
      <c r="A40" s="37" t="s">
        <v>60</v>
      </c>
      <c r="B40" s="11" t="s">
        <v>61</v>
      </c>
      <c r="C40" s="42"/>
      <c r="D40" s="43"/>
      <c r="E40" s="44"/>
      <c r="F40" s="114">
        <f>F41+F47</f>
        <v>346800</v>
      </c>
    </row>
    <row r="41" spans="1:6" x14ac:dyDescent="0.25">
      <c r="A41" s="37" t="s">
        <v>275</v>
      </c>
      <c r="B41" s="11" t="s">
        <v>262</v>
      </c>
      <c r="C41" s="42"/>
      <c r="D41" s="43"/>
      <c r="E41" s="44"/>
      <c r="F41" s="114">
        <f>SUM(F42:F46)</f>
        <v>251800</v>
      </c>
    </row>
    <row r="42" spans="1:6" x14ac:dyDescent="0.25">
      <c r="A42" s="37"/>
      <c r="B42" s="11" t="s">
        <v>62</v>
      </c>
      <c r="C42" s="42">
        <v>1</v>
      </c>
      <c r="D42" s="43" t="s">
        <v>63</v>
      </c>
      <c r="E42" s="44">
        <v>57000</v>
      </c>
      <c r="F42" s="45">
        <f>E42*C42</f>
        <v>57000</v>
      </c>
    </row>
    <row r="43" spans="1:6" x14ac:dyDescent="0.25">
      <c r="A43" s="37"/>
      <c r="B43" s="11" t="s">
        <v>64</v>
      </c>
      <c r="C43" s="42">
        <v>80</v>
      </c>
      <c r="D43" s="43" t="s">
        <v>65</v>
      </c>
      <c r="E43" s="44">
        <v>60</v>
      </c>
      <c r="F43" s="45">
        <f>E43*C43</f>
        <v>4800</v>
      </c>
    </row>
    <row r="44" spans="1:6" x14ac:dyDescent="0.25">
      <c r="A44" s="37"/>
      <c r="B44" s="11" t="s">
        <v>66</v>
      </c>
      <c r="C44" s="42">
        <v>80</v>
      </c>
      <c r="D44" s="43" t="s">
        <v>65</v>
      </c>
      <c r="E44" s="44">
        <v>500</v>
      </c>
      <c r="F44" s="45">
        <f>E44*C44</f>
        <v>40000</v>
      </c>
    </row>
    <row r="45" spans="1:6" x14ac:dyDescent="0.25">
      <c r="A45" s="37"/>
      <c r="B45" s="11" t="s">
        <v>67</v>
      </c>
      <c r="C45" s="42">
        <v>15</v>
      </c>
      <c r="D45" s="43" t="s">
        <v>68</v>
      </c>
      <c r="E45" s="44">
        <v>7500</v>
      </c>
      <c r="F45" s="45">
        <f>E45*C45</f>
        <v>112500</v>
      </c>
    </row>
    <row r="46" spans="1:6" x14ac:dyDescent="0.25">
      <c r="A46" s="37"/>
      <c r="B46" s="11" t="s">
        <v>69</v>
      </c>
      <c r="C46" s="42">
        <v>15</v>
      </c>
      <c r="D46" s="43" t="s">
        <v>65</v>
      </c>
      <c r="E46" s="44">
        <v>2500</v>
      </c>
      <c r="F46" s="45">
        <f>E46*C46</f>
        <v>37500</v>
      </c>
    </row>
    <row r="47" spans="1:6" x14ac:dyDescent="0.25">
      <c r="A47" s="37" t="s">
        <v>82</v>
      </c>
      <c r="B47" s="40" t="s">
        <v>264</v>
      </c>
      <c r="C47" s="42"/>
      <c r="D47" s="43"/>
      <c r="E47" s="44"/>
      <c r="F47" s="114">
        <f>F49</f>
        <v>95000</v>
      </c>
    </row>
    <row r="48" spans="1:6" x14ac:dyDescent="0.25">
      <c r="A48" s="37"/>
      <c r="B48" s="11" t="s">
        <v>276</v>
      </c>
      <c r="C48" s="42"/>
      <c r="D48" s="43"/>
      <c r="E48" s="44"/>
      <c r="F48" s="45"/>
    </row>
    <row r="49" spans="1:6" x14ac:dyDescent="0.25">
      <c r="A49" s="37"/>
      <c r="B49" s="39" t="s">
        <v>388</v>
      </c>
      <c r="C49" s="42">
        <v>2</v>
      </c>
      <c r="D49" s="43" t="s">
        <v>389</v>
      </c>
      <c r="E49" s="44">
        <v>47500</v>
      </c>
      <c r="F49" s="45">
        <f>C49*E49</f>
        <v>95000</v>
      </c>
    </row>
    <row r="50" spans="1:6" x14ac:dyDescent="0.25">
      <c r="A50" s="37"/>
      <c r="B50" s="39"/>
      <c r="C50" s="42"/>
      <c r="D50" s="43"/>
      <c r="E50" s="44"/>
      <c r="F50" s="45"/>
    </row>
    <row r="51" spans="1:6" x14ac:dyDescent="0.25">
      <c r="A51" s="37"/>
      <c r="B51" s="39"/>
      <c r="C51" s="42"/>
      <c r="D51" s="43"/>
      <c r="E51" s="44"/>
      <c r="F51" s="45"/>
    </row>
    <row r="52" spans="1:6" x14ac:dyDescent="0.25">
      <c r="A52" s="37"/>
      <c r="B52" s="39"/>
      <c r="C52" s="42"/>
      <c r="D52" s="43"/>
      <c r="E52" s="44"/>
      <c r="F52" s="45"/>
    </row>
    <row r="53" spans="1:6" x14ac:dyDescent="0.25">
      <c r="A53" s="26" t="s">
        <v>33</v>
      </c>
      <c r="B53" s="568" t="s">
        <v>34</v>
      </c>
      <c r="C53" s="27" t="s">
        <v>35</v>
      </c>
      <c r="D53" s="28"/>
      <c r="E53" s="29"/>
      <c r="F53" s="30" t="s">
        <v>36</v>
      </c>
    </row>
    <row r="54" spans="1:6" x14ac:dyDescent="0.25">
      <c r="A54" s="31" t="s">
        <v>37</v>
      </c>
      <c r="B54" s="569"/>
      <c r="C54" s="32" t="s">
        <v>38</v>
      </c>
      <c r="D54" s="32" t="s">
        <v>39</v>
      </c>
      <c r="E54" s="32" t="s">
        <v>40</v>
      </c>
      <c r="F54" s="33" t="s">
        <v>41</v>
      </c>
    </row>
    <row r="55" spans="1:6" x14ac:dyDescent="0.25">
      <c r="A55" s="37" t="s">
        <v>88</v>
      </c>
      <c r="B55" s="37" t="s">
        <v>89</v>
      </c>
      <c r="C55" s="43"/>
      <c r="D55" s="43"/>
      <c r="E55" s="45"/>
      <c r="F55" s="114">
        <f>SUM(F57:F58)</f>
        <v>4400000</v>
      </c>
    </row>
    <row r="56" spans="1:6" x14ac:dyDescent="0.25">
      <c r="A56" s="37" t="s">
        <v>90</v>
      </c>
      <c r="B56" s="40" t="s">
        <v>91</v>
      </c>
      <c r="C56" s="43"/>
      <c r="D56" s="43"/>
      <c r="E56" s="45"/>
      <c r="F56" s="45"/>
    </row>
    <row r="57" spans="1:6" x14ac:dyDescent="0.25">
      <c r="A57" s="46"/>
      <c r="B57" s="47" t="s">
        <v>92</v>
      </c>
      <c r="C57" s="43">
        <v>25</v>
      </c>
      <c r="D57" s="43" t="s">
        <v>93</v>
      </c>
      <c r="E57" s="45">
        <v>120000</v>
      </c>
      <c r="F57" s="45">
        <f>C57*E57</f>
        <v>3000000</v>
      </c>
    </row>
    <row r="58" spans="1:6" x14ac:dyDescent="0.25">
      <c r="A58" s="46"/>
      <c r="B58" s="47" t="s">
        <v>94</v>
      </c>
      <c r="C58" s="43">
        <v>10</v>
      </c>
      <c r="D58" s="43" t="s">
        <v>93</v>
      </c>
      <c r="E58" s="45">
        <v>140000</v>
      </c>
      <c r="F58" s="45">
        <f>C58*E58</f>
        <v>1400000</v>
      </c>
    </row>
    <row r="59" spans="1:6" x14ac:dyDescent="0.25">
      <c r="A59" s="37"/>
      <c r="B59" s="11"/>
      <c r="C59" s="42"/>
      <c r="D59" s="43"/>
      <c r="E59" s="44"/>
      <c r="F59" s="45"/>
    </row>
    <row r="60" spans="1:6" x14ac:dyDescent="0.25">
      <c r="A60" s="37" t="s">
        <v>70</v>
      </c>
      <c r="B60" s="35" t="s">
        <v>71</v>
      </c>
      <c r="C60" s="42"/>
      <c r="D60" s="43"/>
      <c r="E60" s="44"/>
      <c r="F60" s="114">
        <f>F61+F65+F68</f>
        <v>6440000</v>
      </c>
    </row>
    <row r="61" spans="1:6" x14ac:dyDescent="0.25">
      <c r="A61" s="37" t="s">
        <v>72</v>
      </c>
      <c r="B61" s="11" t="s">
        <v>73</v>
      </c>
      <c r="C61" s="42"/>
      <c r="D61" s="43"/>
      <c r="E61" s="44"/>
      <c r="F61" s="114">
        <f>SUM(F63:F64)</f>
        <v>2200000</v>
      </c>
    </row>
    <row r="62" spans="1:6" x14ac:dyDescent="0.25">
      <c r="A62" s="37"/>
      <c r="B62" s="11" t="s">
        <v>255</v>
      </c>
      <c r="C62" s="42"/>
      <c r="D62" s="43"/>
      <c r="E62" s="44"/>
      <c r="F62" s="45"/>
    </row>
    <row r="63" spans="1:6" x14ac:dyDescent="0.25">
      <c r="A63" s="37"/>
      <c r="B63" s="11" t="s">
        <v>74</v>
      </c>
      <c r="C63" s="42">
        <v>8</v>
      </c>
      <c r="D63" s="43" t="s">
        <v>51</v>
      </c>
      <c r="E63" s="44">
        <v>250000</v>
      </c>
      <c r="F63" s="45">
        <f>C63*E63</f>
        <v>2000000</v>
      </c>
    </row>
    <row r="64" spans="1:6" x14ac:dyDescent="0.25">
      <c r="A64" s="37"/>
      <c r="B64" s="11" t="s">
        <v>75</v>
      </c>
      <c r="C64" s="42">
        <v>2</v>
      </c>
      <c r="D64" s="43" t="s">
        <v>51</v>
      </c>
      <c r="E64" s="44">
        <v>100000</v>
      </c>
      <c r="F64" s="45">
        <f>C64*E64</f>
        <v>200000</v>
      </c>
    </row>
    <row r="65" spans="1:6" x14ac:dyDescent="0.25">
      <c r="A65" s="37" t="s">
        <v>76</v>
      </c>
      <c r="B65" s="35" t="s">
        <v>77</v>
      </c>
      <c r="C65" s="42"/>
      <c r="D65" s="43"/>
      <c r="E65" s="44"/>
      <c r="F65" s="114">
        <f>F66</f>
        <v>4000000</v>
      </c>
    </row>
    <row r="66" spans="1:6" x14ac:dyDescent="0.25">
      <c r="A66" s="46"/>
      <c r="B66" s="47" t="s">
        <v>78</v>
      </c>
      <c r="C66" s="43">
        <v>80</v>
      </c>
      <c r="D66" s="43" t="s">
        <v>79</v>
      </c>
      <c r="E66" s="45">
        <v>50000</v>
      </c>
      <c r="F66" s="45">
        <f>E66*C66</f>
        <v>4000000</v>
      </c>
    </row>
    <row r="67" spans="1:6" x14ac:dyDescent="0.25">
      <c r="A67" s="37" t="s">
        <v>278</v>
      </c>
      <c r="B67" s="116" t="s">
        <v>279</v>
      </c>
      <c r="C67" s="43"/>
      <c r="D67" s="43"/>
      <c r="E67" s="45"/>
      <c r="F67" s="114">
        <f>F68</f>
        <v>240000</v>
      </c>
    </row>
    <row r="68" spans="1:6" x14ac:dyDescent="0.25">
      <c r="A68" s="46"/>
      <c r="B68" s="47" t="s">
        <v>280</v>
      </c>
      <c r="C68" s="43">
        <v>4</v>
      </c>
      <c r="D68" s="43" t="s">
        <v>51</v>
      </c>
      <c r="E68" s="45">
        <v>60000</v>
      </c>
      <c r="F68" s="45">
        <f>C68*E68</f>
        <v>240000</v>
      </c>
    </row>
    <row r="69" spans="1:6" x14ac:dyDescent="0.25">
      <c r="A69" s="46"/>
      <c r="B69" s="47"/>
      <c r="C69" s="43"/>
      <c r="D69" s="43"/>
      <c r="E69" s="45"/>
      <c r="F69" s="45"/>
    </row>
    <row r="70" spans="1:6" x14ac:dyDescent="0.25">
      <c r="A70" s="37" t="s">
        <v>82</v>
      </c>
      <c r="B70" s="37" t="s">
        <v>83</v>
      </c>
      <c r="C70" s="43"/>
      <c r="D70" s="43"/>
      <c r="E70" s="45"/>
      <c r="F70" s="114">
        <f>F71+F74</f>
        <v>6820000</v>
      </c>
    </row>
    <row r="71" spans="1:6" x14ac:dyDescent="0.25">
      <c r="A71" s="37" t="s">
        <v>281</v>
      </c>
      <c r="B71" s="40" t="s">
        <v>84</v>
      </c>
      <c r="C71" s="43"/>
      <c r="D71" s="43"/>
      <c r="E71" s="45"/>
      <c r="F71" s="45">
        <f>F72+F73</f>
        <v>2200000</v>
      </c>
    </row>
    <row r="72" spans="1:6" x14ac:dyDescent="0.25">
      <c r="A72" s="37"/>
      <c r="B72" s="37" t="s">
        <v>85</v>
      </c>
      <c r="C72" s="43">
        <v>80</v>
      </c>
      <c r="D72" s="48" t="s">
        <v>86</v>
      </c>
      <c r="E72" s="85">
        <v>7500</v>
      </c>
      <c r="F72" s="85">
        <f>E72*C72</f>
        <v>600000</v>
      </c>
    </row>
    <row r="73" spans="1:6" x14ac:dyDescent="0.25">
      <c r="A73" s="46"/>
      <c r="B73" s="37" t="s">
        <v>87</v>
      </c>
      <c r="C73" s="48">
        <v>80</v>
      </c>
      <c r="D73" s="43" t="s">
        <v>86</v>
      </c>
      <c r="E73" s="45">
        <v>20000</v>
      </c>
      <c r="F73" s="45">
        <f>E73*C73</f>
        <v>1600000</v>
      </c>
    </row>
    <row r="74" spans="1:6" x14ac:dyDescent="0.25">
      <c r="A74" s="37" t="s">
        <v>82</v>
      </c>
      <c r="B74" s="37" t="s">
        <v>83</v>
      </c>
      <c r="C74" s="43"/>
      <c r="D74" s="43"/>
      <c r="E74" s="45"/>
      <c r="F74" s="114">
        <f>F77+F78</f>
        <v>4620000</v>
      </c>
    </row>
    <row r="75" spans="1:6" x14ac:dyDescent="0.25">
      <c r="A75" s="37"/>
      <c r="B75" s="40" t="s">
        <v>95</v>
      </c>
      <c r="C75" s="43"/>
      <c r="D75" s="43"/>
      <c r="E75" s="45"/>
      <c r="F75" s="45"/>
    </row>
    <row r="76" spans="1:6" x14ac:dyDescent="0.25">
      <c r="A76" s="46"/>
      <c r="B76" s="40" t="s">
        <v>96</v>
      </c>
      <c r="C76" s="43"/>
      <c r="D76" s="43"/>
      <c r="E76" s="45"/>
      <c r="F76" s="45"/>
    </row>
    <row r="77" spans="1:6" x14ac:dyDescent="0.25">
      <c r="A77" s="46"/>
      <c r="B77" s="37" t="s">
        <v>97</v>
      </c>
      <c r="C77" s="43">
        <v>168</v>
      </c>
      <c r="D77" s="43" t="s">
        <v>81</v>
      </c>
      <c r="E77" s="45">
        <v>7500</v>
      </c>
      <c r="F77" s="45">
        <f>E77*C77</f>
        <v>1260000</v>
      </c>
    </row>
    <row r="78" spans="1:6" x14ac:dyDescent="0.25">
      <c r="A78" s="46"/>
      <c r="B78" s="37" t="s">
        <v>98</v>
      </c>
      <c r="C78" s="43">
        <v>168</v>
      </c>
      <c r="D78" s="43" t="s">
        <v>81</v>
      </c>
      <c r="E78" s="45">
        <v>20000</v>
      </c>
      <c r="F78" s="45">
        <f>E78*C78</f>
        <v>3360000</v>
      </c>
    </row>
    <row r="79" spans="1:6" x14ac:dyDescent="0.25">
      <c r="A79" s="46"/>
      <c r="B79" s="40"/>
      <c r="C79" s="43"/>
      <c r="D79" s="43"/>
      <c r="E79" s="45"/>
      <c r="F79" s="45"/>
    </row>
    <row r="80" spans="1:6" x14ac:dyDescent="0.25">
      <c r="A80" s="49"/>
      <c r="B80" s="32" t="s">
        <v>99</v>
      </c>
      <c r="C80" s="28"/>
      <c r="D80" s="29"/>
      <c r="E80" s="29"/>
      <c r="F80" s="50">
        <f>F39+F29</f>
        <v>19971800</v>
      </c>
    </row>
    <row r="81" spans="1:6" x14ac:dyDescent="0.25">
      <c r="A81" s="7" t="s">
        <v>100</v>
      </c>
      <c r="B81" s="8"/>
      <c r="C81" s="8"/>
      <c r="D81" s="8"/>
      <c r="E81" s="51"/>
      <c r="F81" s="9"/>
    </row>
    <row r="82" spans="1:6" x14ac:dyDescent="0.25">
      <c r="A82" s="7" t="s">
        <v>101</v>
      </c>
      <c r="B82" s="10"/>
      <c r="C82" s="552" t="s">
        <v>102</v>
      </c>
      <c r="D82" s="552"/>
      <c r="E82" s="552"/>
      <c r="F82" s="553"/>
    </row>
    <row r="83" spans="1:6" x14ac:dyDescent="0.25">
      <c r="A83" s="7" t="s">
        <v>103</v>
      </c>
      <c r="B83" s="10"/>
      <c r="C83" s="10"/>
      <c r="D83" s="52"/>
      <c r="E83" s="52"/>
      <c r="F83" s="53"/>
    </row>
    <row r="84" spans="1:6" x14ac:dyDescent="0.25">
      <c r="A84" s="7" t="s">
        <v>104</v>
      </c>
      <c r="B84" s="18"/>
      <c r="C84" s="18"/>
      <c r="D84" s="54"/>
      <c r="E84" s="54"/>
      <c r="F84" s="55"/>
    </row>
    <row r="85" spans="1:6" x14ac:dyDescent="0.25">
      <c r="A85" s="7" t="s">
        <v>105</v>
      </c>
      <c r="B85" s="18"/>
      <c r="C85" s="18"/>
      <c r="D85" s="54"/>
      <c r="E85" s="54"/>
      <c r="F85" s="55"/>
    </row>
    <row r="86" spans="1:6" ht="12.75" customHeight="1" x14ac:dyDescent="0.25">
      <c r="A86" s="7"/>
      <c r="B86" s="10"/>
      <c r="C86" s="554" t="s">
        <v>106</v>
      </c>
      <c r="D86" s="554"/>
      <c r="E86" s="554"/>
      <c r="F86" s="555"/>
    </row>
    <row r="87" spans="1:6" ht="15" customHeight="1" x14ac:dyDescent="0.25">
      <c r="A87" s="7"/>
      <c r="B87" s="10"/>
      <c r="C87" s="552" t="s">
        <v>107</v>
      </c>
      <c r="D87" s="552"/>
      <c r="E87" s="552"/>
      <c r="F87" s="553"/>
    </row>
    <row r="88" spans="1:6" ht="15" customHeight="1" x14ac:dyDescent="0.25">
      <c r="A88" s="7"/>
      <c r="B88" s="58"/>
      <c r="C88" s="64"/>
      <c r="D88" s="64"/>
      <c r="E88" s="64"/>
      <c r="F88" s="65"/>
    </row>
    <row r="89" spans="1:6" x14ac:dyDescent="0.25">
      <c r="A89" s="575" t="s">
        <v>111</v>
      </c>
      <c r="B89" s="576"/>
      <c r="C89" s="60"/>
      <c r="D89" s="61"/>
      <c r="E89" s="61"/>
      <c r="F89" s="62"/>
    </row>
    <row r="90" spans="1:6" x14ac:dyDescent="0.25">
      <c r="A90" s="66"/>
      <c r="B90" s="71"/>
      <c r="C90" s="577" t="s">
        <v>112</v>
      </c>
      <c r="D90" s="577"/>
      <c r="E90" s="577"/>
      <c r="F90" s="578"/>
    </row>
    <row r="91" spans="1:6" x14ac:dyDescent="0.25">
      <c r="A91" s="7" t="s">
        <v>252</v>
      </c>
      <c r="B91" s="59" t="s">
        <v>115</v>
      </c>
      <c r="C91" s="579" t="s">
        <v>113</v>
      </c>
      <c r="D91" s="579"/>
      <c r="E91" s="579"/>
      <c r="F91" s="580"/>
    </row>
    <row r="92" spans="1:6" ht="12" customHeight="1" x14ac:dyDescent="0.25">
      <c r="A92" s="67"/>
      <c r="B92" s="72"/>
      <c r="C92" s="579" t="s">
        <v>114</v>
      </c>
      <c r="D92" s="579"/>
      <c r="E92" s="579"/>
      <c r="F92" s="580"/>
    </row>
    <row r="93" spans="1:6" ht="12" customHeight="1" x14ac:dyDescent="0.25">
      <c r="A93" s="68" t="s">
        <v>253</v>
      </c>
      <c r="B93" s="59" t="s">
        <v>115</v>
      </c>
      <c r="C93" s="58"/>
      <c r="D93" s="58"/>
      <c r="E93" s="58"/>
      <c r="F93" s="59"/>
    </row>
    <row r="94" spans="1:6" ht="12" customHeight="1" x14ac:dyDescent="0.25">
      <c r="A94" s="67"/>
      <c r="B94" s="72"/>
      <c r="C94" s="58"/>
      <c r="D94" s="58"/>
      <c r="E94" s="58"/>
      <c r="F94" s="59"/>
    </row>
    <row r="95" spans="1:6" x14ac:dyDescent="0.25">
      <c r="A95" s="69" t="s">
        <v>254</v>
      </c>
      <c r="B95" s="59" t="s">
        <v>115</v>
      </c>
      <c r="C95" s="58"/>
      <c r="D95" s="58"/>
      <c r="E95" s="58"/>
      <c r="F95" s="59"/>
    </row>
    <row r="96" spans="1:6" x14ac:dyDescent="0.25">
      <c r="A96" s="68"/>
      <c r="B96" s="59"/>
      <c r="C96" s="581" t="s">
        <v>117</v>
      </c>
      <c r="D96" s="581"/>
      <c r="E96" s="581"/>
      <c r="F96" s="582"/>
    </row>
    <row r="97" spans="1:6" x14ac:dyDescent="0.25">
      <c r="A97" s="68"/>
      <c r="B97" s="59"/>
      <c r="C97" s="579" t="s">
        <v>118</v>
      </c>
      <c r="D97" s="579"/>
      <c r="E97" s="579"/>
      <c r="F97" s="580"/>
    </row>
    <row r="98" spans="1:6" x14ac:dyDescent="0.25">
      <c r="A98" s="70"/>
      <c r="B98" s="73"/>
      <c r="C98" s="573" t="s">
        <v>119</v>
      </c>
      <c r="D98" s="573"/>
      <c r="E98" s="573"/>
      <c r="F98" s="574"/>
    </row>
    <row r="101" spans="1:6" x14ac:dyDescent="0.25">
      <c r="A101" s="556" t="s">
        <v>116</v>
      </c>
      <c r="B101" s="558"/>
      <c r="C101" s="556" t="s">
        <v>110</v>
      </c>
      <c r="D101" s="557"/>
      <c r="E101" s="558"/>
      <c r="F101" s="77"/>
    </row>
    <row r="102" spans="1:6" x14ac:dyDescent="0.25">
      <c r="A102" s="559" t="s">
        <v>0</v>
      </c>
      <c r="B102" s="561"/>
      <c r="C102" s="559" t="s">
        <v>161</v>
      </c>
      <c r="D102" s="560"/>
      <c r="E102" s="561"/>
      <c r="F102" s="2" t="s">
        <v>1</v>
      </c>
    </row>
    <row r="103" spans="1:6" x14ac:dyDescent="0.25">
      <c r="A103" s="3"/>
      <c r="B103" s="4"/>
      <c r="C103" s="3"/>
      <c r="D103" s="4"/>
      <c r="E103" s="63"/>
      <c r="F103" s="2" t="s">
        <v>109</v>
      </c>
    </row>
    <row r="104" spans="1:6" x14ac:dyDescent="0.25">
      <c r="A104" s="556" t="s">
        <v>2</v>
      </c>
      <c r="B104" s="557"/>
      <c r="C104" s="557"/>
      <c r="D104" s="557"/>
      <c r="E104" s="558"/>
      <c r="F104" s="2" t="s">
        <v>3</v>
      </c>
    </row>
    <row r="105" spans="1:6" x14ac:dyDescent="0.25">
      <c r="A105" s="559" t="s">
        <v>4</v>
      </c>
      <c r="B105" s="560"/>
      <c r="C105" s="560"/>
      <c r="D105" s="560"/>
      <c r="E105" s="561"/>
      <c r="F105" s="5"/>
    </row>
    <row r="106" spans="1:6" x14ac:dyDescent="0.25">
      <c r="A106" s="3"/>
      <c r="B106" s="4"/>
      <c r="C106" s="4"/>
      <c r="D106" s="4"/>
      <c r="E106" s="4"/>
      <c r="F106" s="6"/>
    </row>
    <row r="107" spans="1:6" x14ac:dyDescent="0.25">
      <c r="A107" s="7" t="s">
        <v>5</v>
      </c>
      <c r="B107" s="8" t="s">
        <v>347</v>
      </c>
      <c r="C107" s="8"/>
      <c r="D107" s="8"/>
      <c r="E107" s="8"/>
      <c r="F107" s="9"/>
    </row>
    <row r="108" spans="1:6" x14ac:dyDescent="0.25">
      <c r="A108" s="7" t="s">
        <v>6</v>
      </c>
      <c r="B108" s="10" t="s">
        <v>303</v>
      </c>
      <c r="C108" s="10"/>
      <c r="D108" s="10"/>
      <c r="E108" s="10"/>
      <c r="F108" s="11"/>
    </row>
    <row r="109" spans="1:6" x14ac:dyDescent="0.25">
      <c r="A109" s="7" t="s">
        <v>7</v>
      </c>
      <c r="B109" s="12" t="s">
        <v>158</v>
      </c>
      <c r="C109" s="12"/>
      <c r="D109" s="10"/>
      <c r="E109" s="10"/>
      <c r="F109" s="11"/>
    </row>
    <row r="110" spans="1:6" x14ac:dyDescent="0.25">
      <c r="A110" s="7" t="s">
        <v>8</v>
      </c>
      <c r="B110" s="12" t="s">
        <v>157</v>
      </c>
      <c r="C110" s="12"/>
      <c r="D110" s="10"/>
      <c r="E110" s="10"/>
      <c r="F110" s="11"/>
    </row>
    <row r="111" spans="1:6" x14ac:dyDescent="0.25">
      <c r="A111" s="7" t="s">
        <v>10</v>
      </c>
      <c r="B111" s="12" t="s">
        <v>11</v>
      </c>
      <c r="C111" s="12"/>
      <c r="D111" s="10"/>
      <c r="E111" s="10"/>
      <c r="F111" s="11"/>
    </row>
    <row r="112" spans="1:6" x14ac:dyDescent="0.25">
      <c r="A112" s="7" t="s">
        <v>12</v>
      </c>
      <c r="B112" s="12" t="s">
        <v>13</v>
      </c>
      <c r="C112" s="12"/>
      <c r="D112" s="10"/>
      <c r="E112" s="10"/>
      <c r="F112" s="11"/>
    </row>
    <row r="113" spans="1:6" x14ac:dyDescent="0.25">
      <c r="A113" s="7" t="s">
        <v>14</v>
      </c>
      <c r="B113" s="12" t="s">
        <v>123</v>
      </c>
      <c r="C113" s="12"/>
      <c r="D113" s="10"/>
      <c r="E113" s="10"/>
      <c r="F113" s="11"/>
    </row>
    <row r="114" spans="1:6" x14ac:dyDescent="0.25">
      <c r="A114" s="7" t="s">
        <v>16</v>
      </c>
      <c r="B114" s="12" t="s">
        <v>123</v>
      </c>
      <c r="C114" s="12"/>
      <c r="D114" s="10"/>
      <c r="E114" s="10"/>
      <c r="F114" s="11"/>
    </row>
    <row r="115" spans="1:6" x14ac:dyDescent="0.25">
      <c r="A115" s="13"/>
      <c r="B115" s="14" t="s">
        <v>17</v>
      </c>
      <c r="C115" s="14"/>
      <c r="D115" s="14"/>
      <c r="E115" s="14"/>
      <c r="F115" s="15"/>
    </row>
    <row r="116" spans="1:6" x14ac:dyDescent="0.25">
      <c r="A116" s="16" t="s">
        <v>18</v>
      </c>
      <c r="B116" s="570" t="s">
        <v>19</v>
      </c>
      <c r="C116" s="571"/>
      <c r="D116" s="572"/>
      <c r="E116" s="570" t="s">
        <v>20</v>
      </c>
      <c r="F116" s="572"/>
    </row>
    <row r="117" spans="1:6" x14ac:dyDescent="0.25">
      <c r="A117" s="17" t="s">
        <v>21</v>
      </c>
      <c r="B117" s="12" t="s">
        <v>124</v>
      </c>
      <c r="C117" s="12"/>
      <c r="E117" s="19">
        <v>1</v>
      </c>
      <c r="F117" s="11"/>
    </row>
    <row r="118" spans="1:6" x14ac:dyDescent="0.25">
      <c r="A118" s="17" t="s">
        <v>23</v>
      </c>
      <c r="B118" s="20" t="s">
        <v>24</v>
      </c>
      <c r="C118" s="21"/>
      <c r="D118" s="22"/>
      <c r="E118" s="78" t="s">
        <v>125</v>
      </c>
      <c r="F118" s="15"/>
    </row>
    <row r="119" spans="1:6" x14ac:dyDescent="0.25">
      <c r="A119" s="17" t="s">
        <v>25</v>
      </c>
      <c r="B119" s="20" t="s">
        <v>126</v>
      </c>
      <c r="C119" s="21"/>
      <c r="D119" s="22"/>
      <c r="E119" s="7" t="s">
        <v>27</v>
      </c>
      <c r="F119" s="11"/>
    </row>
    <row r="120" spans="1:6" ht="22.5" x14ac:dyDescent="0.25">
      <c r="A120" s="79" t="s">
        <v>28</v>
      </c>
      <c r="B120" s="80" t="s">
        <v>127</v>
      </c>
      <c r="C120" s="81"/>
      <c r="D120" s="82"/>
      <c r="E120" s="83" t="s">
        <v>30</v>
      </c>
      <c r="F120" s="15"/>
    </row>
    <row r="121" spans="1:6" x14ac:dyDescent="0.25">
      <c r="A121" s="562" t="s">
        <v>31</v>
      </c>
      <c r="B121" s="563"/>
      <c r="C121" s="563"/>
      <c r="D121" s="563"/>
      <c r="E121" s="563"/>
      <c r="F121" s="564"/>
    </row>
    <row r="122" spans="1:6" x14ac:dyDescent="0.25">
      <c r="A122" s="565" t="s">
        <v>32</v>
      </c>
      <c r="B122" s="566"/>
      <c r="C122" s="566"/>
      <c r="D122" s="566"/>
      <c r="E122" s="566"/>
      <c r="F122" s="567"/>
    </row>
    <row r="123" spans="1:6" x14ac:dyDescent="0.25">
      <c r="A123" s="24"/>
      <c r="B123" s="10"/>
      <c r="C123" s="10"/>
      <c r="D123" s="25"/>
      <c r="E123" s="10"/>
      <c r="F123" s="11"/>
    </row>
    <row r="124" spans="1:6" x14ac:dyDescent="0.25">
      <c r="A124" s="26" t="s">
        <v>33</v>
      </c>
      <c r="B124" s="568" t="s">
        <v>34</v>
      </c>
      <c r="C124" s="27" t="s">
        <v>35</v>
      </c>
      <c r="D124" s="28"/>
      <c r="E124" s="29"/>
      <c r="F124" s="30" t="s">
        <v>36</v>
      </c>
    </row>
    <row r="125" spans="1:6" x14ac:dyDescent="0.25">
      <c r="A125" s="31" t="s">
        <v>37</v>
      </c>
      <c r="B125" s="569"/>
      <c r="C125" s="32" t="s">
        <v>38</v>
      </c>
      <c r="D125" s="32" t="s">
        <v>39</v>
      </c>
      <c r="E125" s="32" t="s">
        <v>40</v>
      </c>
      <c r="F125" s="33" t="s">
        <v>41</v>
      </c>
    </row>
    <row r="126" spans="1:6" x14ac:dyDescent="0.25">
      <c r="A126" s="37" t="s">
        <v>362</v>
      </c>
      <c r="B126" s="37" t="s">
        <v>43</v>
      </c>
      <c r="C126" s="36"/>
      <c r="D126" s="37"/>
      <c r="E126" s="37"/>
      <c r="F126" s="38">
        <v>40000000</v>
      </c>
    </row>
    <row r="127" spans="1:6" x14ac:dyDescent="0.25">
      <c r="A127" s="37" t="s">
        <v>363</v>
      </c>
      <c r="B127" s="37" t="s">
        <v>45</v>
      </c>
      <c r="C127" s="36"/>
      <c r="D127" s="37"/>
      <c r="E127" s="37"/>
      <c r="F127" s="38">
        <v>40000000</v>
      </c>
    </row>
    <row r="128" spans="1:6" x14ac:dyDescent="0.25">
      <c r="A128" s="40" t="s">
        <v>159</v>
      </c>
      <c r="B128" s="40" t="s">
        <v>46</v>
      </c>
      <c r="C128" s="10"/>
      <c r="D128" s="37"/>
      <c r="E128" s="37"/>
      <c r="F128" s="38">
        <v>40000000</v>
      </c>
    </row>
    <row r="129" spans="1:6" x14ac:dyDescent="0.25">
      <c r="A129" s="40" t="s">
        <v>160</v>
      </c>
      <c r="B129" s="40" t="s">
        <v>47</v>
      </c>
      <c r="C129" s="42"/>
      <c r="D129" s="43"/>
      <c r="E129" s="44"/>
      <c r="F129" s="114">
        <f>F130</f>
        <v>2025000</v>
      </c>
    </row>
    <row r="130" spans="1:6" x14ac:dyDescent="0.25">
      <c r="A130" s="40" t="s">
        <v>365</v>
      </c>
      <c r="B130" s="37" t="s">
        <v>364</v>
      </c>
      <c r="C130" s="42"/>
      <c r="D130" s="43"/>
      <c r="E130" s="44"/>
      <c r="F130" s="45">
        <f>F131</f>
        <v>2025000</v>
      </c>
    </row>
    <row r="131" spans="1:6" x14ac:dyDescent="0.25">
      <c r="A131" s="37"/>
      <c r="B131" s="40" t="s">
        <v>364</v>
      </c>
      <c r="C131" s="42"/>
      <c r="D131" s="43"/>
      <c r="E131" s="44"/>
      <c r="F131" s="45">
        <f>F132+F133</f>
        <v>2025000</v>
      </c>
    </row>
    <row r="132" spans="1:6" x14ac:dyDescent="0.25">
      <c r="A132" s="37"/>
      <c r="B132" s="40" t="s">
        <v>129</v>
      </c>
      <c r="C132" s="42">
        <v>9</v>
      </c>
      <c r="D132" s="43" t="s">
        <v>130</v>
      </c>
      <c r="E132" s="44">
        <v>125000</v>
      </c>
      <c r="F132" s="45">
        <f>E132*C132</f>
        <v>1125000</v>
      </c>
    </row>
    <row r="133" spans="1:6" x14ac:dyDescent="0.25">
      <c r="A133" s="37"/>
      <c r="B133" s="40" t="s">
        <v>131</v>
      </c>
      <c r="C133" s="42">
        <v>9</v>
      </c>
      <c r="D133" s="43" t="s">
        <v>130</v>
      </c>
      <c r="E133" s="44">
        <v>100000</v>
      </c>
      <c r="F133" s="45">
        <f>E133*C133</f>
        <v>900000</v>
      </c>
    </row>
    <row r="134" spans="1:6" x14ac:dyDescent="0.25">
      <c r="A134" s="37"/>
      <c r="B134" s="40"/>
      <c r="C134" s="42"/>
      <c r="D134" s="43"/>
      <c r="E134" s="44"/>
      <c r="F134" s="45"/>
    </row>
    <row r="135" spans="1:6" x14ac:dyDescent="0.25">
      <c r="A135" s="37" t="s">
        <v>366</v>
      </c>
      <c r="B135" s="40" t="s">
        <v>59</v>
      </c>
      <c r="C135" s="42"/>
      <c r="D135" s="43"/>
      <c r="E135" s="44"/>
      <c r="F135" s="45"/>
    </row>
    <row r="136" spans="1:6" x14ac:dyDescent="0.25">
      <c r="A136" s="37" t="s">
        <v>367</v>
      </c>
      <c r="B136" s="40" t="s">
        <v>61</v>
      </c>
      <c r="C136" s="42"/>
      <c r="D136" s="43"/>
      <c r="E136" s="44"/>
      <c r="F136" s="114">
        <f>F137+F150</f>
        <v>1148000</v>
      </c>
    </row>
    <row r="137" spans="1:6" x14ac:dyDescent="0.25">
      <c r="A137" s="37" t="s">
        <v>368</v>
      </c>
      <c r="B137" s="40" t="s">
        <v>262</v>
      </c>
      <c r="C137" s="42"/>
      <c r="D137" s="43"/>
      <c r="E137" s="44"/>
      <c r="F137" s="114">
        <f>SUM(F138:F149)</f>
        <v>798000</v>
      </c>
    </row>
    <row r="138" spans="1:6" x14ac:dyDescent="0.25">
      <c r="A138" s="37"/>
      <c r="B138" s="40" t="s">
        <v>62</v>
      </c>
      <c r="C138" s="42">
        <v>3</v>
      </c>
      <c r="D138" s="43" t="s">
        <v>63</v>
      </c>
      <c r="E138" s="44">
        <v>40000</v>
      </c>
      <c r="F138" s="45">
        <f t="shared" ref="F138:F147" si="1">E138*C138</f>
        <v>120000</v>
      </c>
    </row>
    <row r="139" spans="1:6" x14ac:dyDescent="0.25">
      <c r="A139" s="37"/>
      <c r="B139" s="40" t="s">
        <v>132</v>
      </c>
      <c r="C139" s="42">
        <v>20</v>
      </c>
      <c r="D139" s="43" t="s">
        <v>65</v>
      </c>
      <c r="E139" s="44">
        <v>3000</v>
      </c>
      <c r="F139" s="45">
        <f t="shared" si="1"/>
        <v>60000</v>
      </c>
    </row>
    <row r="140" spans="1:6" x14ac:dyDescent="0.25">
      <c r="A140" s="37"/>
      <c r="B140" s="40" t="s">
        <v>64</v>
      </c>
      <c r="C140" s="42">
        <v>30</v>
      </c>
      <c r="D140" s="43" t="s">
        <v>65</v>
      </c>
      <c r="E140" s="44">
        <v>700</v>
      </c>
      <c r="F140" s="45">
        <f t="shared" si="1"/>
        <v>21000</v>
      </c>
    </row>
    <row r="141" spans="1:6" x14ac:dyDescent="0.25">
      <c r="A141" s="37"/>
      <c r="B141" s="40" t="s">
        <v>133</v>
      </c>
      <c r="C141" s="42">
        <v>6</v>
      </c>
      <c r="D141" s="43" t="s">
        <v>134</v>
      </c>
      <c r="E141" s="44">
        <v>15000</v>
      </c>
      <c r="F141" s="45">
        <f t="shared" si="1"/>
        <v>90000</v>
      </c>
    </row>
    <row r="142" spans="1:6" x14ac:dyDescent="0.25">
      <c r="A142" s="37"/>
      <c r="B142" s="40" t="s">
        <v>135</v>
      </c>
      <c r="C142" s="42">
        <v>6</v>
      </c>
      <c r="D142" s="43" t="s">
        <v>65</v>
      </c>
      <c r="E142" s="44">
        <v>5500</v>
      </c>
      <c r="F142" s="45">
        <f t="shared" si="1"/>
        <v>33000</v>
      </c>
    </row>
    <row r="143" spans="1:6" x14ac:dyDescent="0.25">
      <c r="A143" s="37"/>
      <c r="B143" s="40" t="s">
        <v>136</v>
      </c>
      <c r="C143" s="42">
        <v>6</v>
      </c>
      <c r="D143" s="43" t="s">
        <v>65</v>
      </c>
      <c r="E143" s="44">
        <v>15000</v>
      </c>
      <c r="F143" s="45">
        <f t="shared" si="1"/>
        <v>90000</v>
      </c>
    </row>
    <row r="144" spans="1:6" x14ac:dyDescent="0.25">
      <c r="A144" s="37"/>
      <c r="B144" s="40" t="s">
        <v>137</v>
      </c>
      <c r="C144" s="42">
        <v>18</v>
      </c>
      <c r="D144" s="43" t="s">
        <v>65</v>
      </c>
      <c r="E144" s="44">
        <v>2500</v>
      </c>
      <c r="F144" s="45">
        <f t="shared" si="1"/>
        <v>45000</v>
      </c>
    </row>
    <row r="145" spans="1:6" x14ac:dyDescent="0.25">
      <c r="A145" s="37"/>
      <c r="B145" s="40" t="s">
        <v>138</v>
      </c>
      <c r="C145" s="42">
        <v>36</v>
      </c>
      <c r="D145" s="43" t="s">
        <v>65</v>
      </c>
      <c r="E145" s="44">
        <v>2500</v>
      </c>
      <c r="F145" s="45">
        <f t="shared" si="1"/>
        <v>90000</v>
      </c>
    </row>
    <row r="146" spans="1:6" x14ac:dyDescent="0.25">
      <c r="A146" s="37"/>
      <c r="B146" s="40" t="s">
        <v>139</v>
      </c>
      <c r="C146" s="42">
        <v>18</v>
      </c>
      <c r="D146" s="43" t="s">
        <v>65</v>
      </c>
      <c r="E146" s="44">
        <v>3000</v>
      </c>
      <c r="F146" s="45">
        <f t="shared" si="1"/>
        <v>54000</v>
      </c>
    </row>
    <row r="147" spans="1:6" x14ac:dyDescent="0.25">
      <c r="A147" s="37"/>
      <c r="B147" s="40" t="s">
        <v>140</v>
      </c>
      <c r="C147" s="42">
        <v>4</v>
      </c>
      <c r="D147" s="43" t="s">
        <v>65</v>
      </c>
      <c r="E147" s="44">
        <v>13000</v>
      </c>
      <c r="F147" s="45">
        <f t="shared" si="1"/>
        <v>52000</v>
      </c>
    </row>
    <row r="148" spans="1:6" x14ac:dyDescent="0.25">
      <c r="A148" s="37"/>
      <c r="B148" s="40" t="s">
        <v>141</v>
      </c>
      <c r="C148" s="42">
        <v>4</v>
      </c>
      <c r="D148" s="43" t="s">
        <v>65</v>
      </c>
      <c r="E148" s="44">
        <v>23500</v>
      </c>
      <c r="F148" s="45">
        <f>E148*C148</f>
        <v>94000</v>
      </c>
    </row>
    <row r="149" spans="1:6" x14ac:dyDescent="0.25">
      <c r="A149" s="37"/>
      <c r="B149" s="40" t="s">
        <v>67</v>
      </c>
      <c r="C149" s="42">
        <v>7</v>
      </c>
      <c r="D149" s="43" t="s">
        <v>68</v>
      </c>
      <c r="E149" s="44">
        <v>7000</v>
      </c>
      <c r="F149" s="45">
        <f>E149*C149</f>
        <v>49000</v>
      </c>
    </row>
    <row r="150" spans="1:6" x14ac:dyDescent="0.25">
      <c r="A150" s="37" t="s">
        <v>369</v>
      </c>
      <c r="B150" s="40" t="s">
        <v>264</v>
      </c>
      <c r="C150" s="42"/>
      <c r="D150" s="43"/>
      <c r="E150" s="44"/>
      <c r="F150" s="114">
        <f>F151</f>
        <v>350000</v>
      </c>
    </row>
    <row r="151" spans="1:6" x14ac:dyDescent="0.25">
      <c r="A151" s="37"/>
      <c r="B151" s="11" t="s">
        <v>276</v>
      </c>
      <c r="C151" s="42"/>
      <c r="D151" s="43"/>
      <c r="E151" s="44"/>
      <c r="F151" s="45">
        <f>F152+F153</f>
        <v>350000</v>
      </c>
    </row>
    <row r="152" spans="1:6" x14ac:dyDescent="0.25">
      <c r="A152" s="37"/>
      <c r="B152" s="39" t="s">
        <v>268</v>
      </c>
      <c r="C152" s="42">
        <v>10</v>
      </c>
      <c r="D152" s="43" t="s">
        <v>148</v>
      </c>
      <c r="E152" s="44">
        <v>5000</v>
      </c>
      <c r="F152" s="45">
        <f>C152*E152</f>
        <v>50000</v>
      </c>
    </row>
    <row r="153" spans="1:6" x14ac:dyDescent="0.25">
      <c r="A153" s="37"/>
      <c r="B153" s="47" t="s">
        <v>277</v>
      </c>
      <c r="C153" s="42">
        <v>4</v>
      </c>
      <c r="D153" s="43" t="s">
        <v>370</v>
      </c>
      <c r="E153" s="44">
        <v>75000</v>
      </c>
      <c r="F153" s="45">
        <f>C153*E153</f>
        <v>300000</v>
      </c>
    </row>
    <row r="154" spans="1:6" x14ac:dyDescent="0.25">
      <c r="A154" s="37"/>
      <c r="B154" s="47"/>
      <c r="C154" s="42"/>
      <c r="D154" s="43"/>
      <c r="E154" s="44"/>
      <c r="F154" s="45"/>
    </row>
    <row r="155" spans="1:6" x14ac:dyDescent="0.25">
      <c r="A155" s="37" t="s">
        <v>371</v>
      </c>
      <c r="B155" s="40" t="s">
        <v>71</v>
      </c>
      <c r="C155" s="42"/>
      <c r="D155" s="43"/>
      <c r="E155" s="44"/>
      <c r="F155" s="114">
        <f>F156+F161+F163</f>
        <v>20880000</v>
      </c>
    </row>
    <row r="156" spans="1:6" x14ac:dyDescent="0.25">
      <c r="A156" s="37" t="s">
        <v>372</v>
      </c>
      <c r="B156" s="40" t="s">
        <v>142</v>
      </c>
      <c r="C156" s="42"/>
      <c r="D156" s="43"/>
      <c r="E156" s="44"/>
      <c r="F156" s="45">
        <f>F157+F158</f>
        <v>4400000</v>
      </c>
    </row>
    <row r="157" spans="1:6" x14ac:dyDescent="0.25">
      <c r="A157" s="37"/>
      <c r="B157" s="47" t="s">
        <v>143</v>
      </c>
      <c r="C157" s="42">
        <v>16</v>
      </c>
      <c r="D157" s="43" t="s">
        <v>51</v>
      </c>
      <c r="E157" s="44">
        <v>250000</v>
      </c>
      <c r="F157" s="45">
        <f>E157*C157</f>
        <v>4000000</v>
      </c>
    </row>
    <row r="158" spans="1:6" x14ac:dyDescent="0.25">
      <c r="A158" s="37"/>
      <c r="B158" s="47" t="s">
        <v>144</v>
      </c>
      <c r="C158" s="42">
        <v>4</v>
      </c>
      <c r="D158" s="43" t="s">
        <v>51</v>
      </c>
      <c r="E158" s="44">
        <v>100000</v>
      </c>
      <c r="F158" s="45">
        <f>E158*C158</f>
        <v>400000</v>
      </c>
    </row>
    <row r="159" spans="1:6" x14ac:dyDescent="0.25">
      <c r="A159" s="26" t="s">
        <v>33</v>
      </c>
      <c r="B159" s="568" t="s">
        <v>34</v>
      </c>
      <c r="C159" s="27" t="s">
        <v>35</v>
      </c>
      <c r="D159" s="28"/>
      <c r="E159" s="29"/>
      <c r="F159" s="30" t="s">
        <v>36</v>
      </c>
    </row>
    <row r="160" spans="1:6" x14ac:dyDescent="0.25">
      <c r="A160" s="31" t="s">
        <v>37</v>
      </c>
      <c r="B160" s="569"/>
      <c r="C160" s="32" t="s">
        <v>38</v>
      </c>
      <c r="D160" s="32" t="s">
        <v>39</v>
      </c>
      <c r="E160" s="32" t="s">
        <v>40</v>
      </c>
      <c r="F160" s="33" t="s">
        <v>41</v>
      </c>
    </row>
    <row r="161" spans="1:10" x14ac:dyDescent="0.25">
      <c r="A161" s="37" t="s">
        <v>374</v>
      </c>
      <c r="B161" s="40" t="s">
        <v>145</v>
      </c>
      <c r="C161" s="42"/>
      <c r="D161" s="43"/>
      <c r="E161" s="44"/>
      <c r="F161" s="114">
        <f>F162</f>
        <v>16000000</v>
      </c>
    </row>
    <row r="162" spans="1:10" x14ac:dyDescent="0.25">
      <c r="A162" s="37"/>
      <c r="B162" s="47" t="s">
        <v>373</v>
      </c>
      <c r="C162" s="42">
        <v>320</v>
      </c>
      <c r="D162" s="43" t="s">
        <v>51</v>
      </c>
      <c r="E162" s="44">
        <v>50000</v>
      </c>
      <c r="F162" s="45">
        <f>E162*C162</f>
        <v>16000000</v>
      </c>
    </row>
    <row r="163" spans="1:10" x14ac:dyDescent="0.25">
      <c r="A163" s="37" t="s">
        <v>375</v>
      </c>
      <c r="B163" s="47" t="s">
        <v>279</v>
      </c>
      <c r="C163" s="43"/>
      <c r="D163" s="43"/>
      <c r="E163" s="45"/>
      <c r="F163" s="114">
        <f>F164</f>
        <v>480000</v>
      </c>
    </row>
    <row r="164" spans="1:10" x14ac:dyDescent="0.25">
      <c r="A164" s="37"/>
      <c r="B164" s="47" t="s">
        <v>376</v>
      </c>
      <c r="C164" s="43"/>
      <c r="D164" s="43"/>
      <c r="E164" s="45"/>
      <c r="F164" s="45">
        <f>F165</f>
        <v>480000</v>
      </c>
    </row>
    <row r="165" spans="1:10" x14ac:dyDescent="0.25">
      <c r="A165" s="37"/>
      <c r="B165" s="47" t="s">
        <v>377</v>
      </c>
      <c r="C165" s="43">
        <v>8</v>
      </c>
      <c r="D165" s="43" t="s">
        <v>51</v>
      </c>
      <c r="E165" s="45">
        <v>60000</v>
      </c>
      <c r="F165" s="45">
        <f>E165*C165</f>
        <v>480000</v>
      </c>
    </row>
    <row r="166" spans="1:10" x14ac:dyDescent="0.25">
      <c r="A166" s="37"/>
      <c r="B166" s="47"/>
      <c r="C166" s="43"/>
      <c r="D166" s="43"/>
      <c r="E166" s="45"/>
      <c r="F166" s="45"/>
    </row>
    <row r="167" spans="1:10" x14ac:dyDescent="0.25">
      <c r="A167" s="37" t="s">
        <v>378</v>
      </c>
      <c r="B167" s="40" t="s">
        <v>300</v>
      </c>
      <c r="C167" s="43"/>
      <c r="D167" s="43"/>
      <c r="E167" s="45"/>
      <c r="F167" s="114">
        <f>F168</f>
        <v>347000</v>
      </c>
    </row>
    <row r="168" spans="1:10" x14ac:dyDescent="0.25">
      <c r="A168" s="37" t="s">
        <v>379</v>
      </c>
      <c r="B168" s="40" t="s">
        <v>147</v>
      </c>
      <c r="C168" s="43"/>
      <c r="D168" s="43"/>
      <c r="E168" s="45"/>
      <c r="F168" s="45">
        <f>F169</f>
        <v>347000</v>
      </c>
    </row>
    <row r="169" spans="1:10" x14ac:dyDescent="0.25">
      <c r="A169" s="37"/>
      <c r="B169" s="40" t="s">
        <v>149</v>
      </c>
      <c r="C169" s="43">
        <v>1735</v>
      </c>
      <c r="D169" s="43" t="s">
        <v>148</v>
      </c>
      <c r="E169" s="45">
        <v>200</v>
      </c>
      <c r="F169" s="45">
        <f>E169*C169</f>
        <v>347000</v>
      </c>
    </row>
    <row r="170" spans="1:10" x14ac:dyDescent="0.25">
      <c r="A170" s="37"/>
      <c r="B170" s="40"/>
      <c r="C170" s="43"/>
      <c r="D170" s="43"/>
      <c r="E170" s="45"/>
      <c r="F170" s="45"/>
    </row>
    <row r="171" spans="1:10" x14ac:dyDescent="0.25">
      <c r="A171" s="37" t="s">
        <v>380</v>
      </c>
      <c r="B171" s="40" t="s">
        <v>152</v>
      </c>
      <c r="C171" s="43"/>
      <c r="D171" s="43"/>
      <c r="E171" s="45"/>
      <c r="F171" s="45"/>
    </row>
    <row r="172" spans="1:10" x14ac:dyDescent="0.25">
      <c r="A172" s="37" t="s">
        <v>381</v>
      </c>
      <c r="B172" s="40" t="s">
        <v>153</v>
      </c>
      <c r="C172" s="43"/>
      <c r="D172" s="43"/>
      <c r="E172" s="45"/>
      <c r="F172" s="114">
        <f>F173+F174</f>
        <v>8800000</v>
      </c>
    </row>
    <row r="173" spans="1:10" x14ac:dyDescent="0.25">
      <c r="A173" s="37"/>
      <c r="B173" s="47" t="s">
        <v>386</v>
      </c>
      <c r="C173" s="48">
        <v>320</v>
      </c>
      <c r="D173" s="43" t="s">
        <v>86</v>
      </c>
      <c r="E173" s="45">
        <v>7500</v>
      </c>
      <c r="F173" s="45">
        <f>E173*C173</f>
        <v>2400000</v>
      </c>
    </row>
    <row r="174" spans="1:10" x14ac:dyDescent="0.25">
      <c r="A174" s="119"/>
      <c r="B174" s="47" t="s">
        <v>387</v>
      </c>
      <c r="C174" s="86">
        <v>320</v>
      </c>
      <c r="D174" s="43" t="s">
        <v>86</v>
      </c>
      <c r="E174" s="45">
        <v>20000</v>
      </c>
      <c r="F174" s="45">
        <f>E174*C174</f>
        <v>6400000</v>
      </c>
    </row>
    <row r="175" spans="1:10" x14ac:dyDescent="0.25">
      <c r="A175" s="119"/>
      <c r="B175" s="47"/>
      <c r="C175" s="86"/>
      <c r="D175" s="43"/>
      <c r="E175" s="45"/>
      <c r="F175" s="45"/>
      <c r="J175" s="121"/>
    </row>
    <row r="176" spans="1:10" x14ac:dyDescent="0.25">
      <c r="A176" s="37" t="s">
        <v>384</v>
      </c>
      <c r="B176" s="40" t="s">
        <v>382</v>
      </c>
      <c r="C176" s="43"/>
      <c r="D176" s="43"/>
      <c r="E176" s="45"/>
      <c r="F176" s="114">
        <f>F177</f>
        <v>6800000</v>
      </c>
      <c r="G176" s="121"/>
    </row>
    <row r="177" spans="1:6" x14ac:dyDescent="0.25">
      <c r="A177" s="37" t="s">
        <v>385</v>
      </c>
      <c r="B177" s="40" t="s">
        <v>383</v>
      </c>
      <c r="C177" s="84"/>
      <c r="D177" s="72"/>
      <c r="E177" s="72"/>
      <c r="F177" s="120">
        <f>F178</f>
        <v>6800000</v>
      </c>
    </row>
    <row r="178" spans="1:6" x14ac:dyDescent="0.25">
      <c r="B178" s="40" t="s">
        <v>151</v>
      </c>
      <c r="C178" s="43">
        <v>80</v>
      </c>
      <c r="D178" s="48" t="s">
        <v>65</v>
      </c>
      <c r="E178" s="85">
        <v>85000</v>
      </c>
      <c r="F178" s="85">
        <f>E178*C178</f>
        <v>6800000</v>
      </c>
    </row>
    <row r="179" spans="1:6" x14ac:dyDescent="0.25">
      <c r="A179" s="37"/>
      <c r="B179" s="40"/>
      <c r="C179" s="43"/>
      <c r="D179" s="48"/>
      <c r="E179" s="85"/>
      <c r="F179" s="85"/>
    </row>
    <row r="180" spans="1:6" x14ac:dyDescent="0.25">
      <c r="A180" s="49"/>
      <c r="B180" s="32" t="s">
        <v>99</v>
      </c>
      <c r="C180" s="28"/>
      <c r="D180" s="29"/>
      <c r="E180" s="29"/>
      <c r="F180" s="50">
        <f>F129+F155+F167+F172+F176+F136</f>
        <v>40000000</v>
      </c>
    </row>
    <row r="181" spans="1:6" x14ac:dyDescent="0.25">
      <c r="A181" s="7" t="s">
        <v>100</v>
      </c>
      <c r="B181" s="8"/>
      <c r="C181" s="8"/>
      <c r="D181" s="8"/>
      <c r="E181" s="51"/>
      <c r="F181" s="9"/>
    </row>
    <row r="182" spans="1:6" x14ac:dyDescent="0.25">
      <c r="A182" s="7" t="s">
        <v>154</v>
      </c>
      <c r="B182" s="10"/>
      <c r="C182" s="552" t="s">
        <v>102</v>
      </c>
      <c r="D182" s="552"/>
      <c r="E182" s="552"/>
      <c r="F182" s="553"/>
    </row>
    <row r="183" spans="1:6" x14ac:dyDescent="0.25">
      <c r="A183" s="7" t="s">
        <v>155</v>
      </c>
      <c r="B183" s="10"/>
      <c r="C183" s="10"/>
      <c r="D183" s="52"/>
      <c r="E183" s="52"/>
      <c r="F183" s="53"/>
    </row>
    <row r="184" spans="1:6" x14ac:dyDescent="0.25">
      <c r="A184" s="7" t="s">
        <v>104</v>
      </c>
      <c r="B184" s="18"/>
      <c r="C184" s="18"/>
      <c r="D184" s="54"/>
      <c r="E184" s="54"/>
      <c r="F184" s="55"/>
    </row>
    <row r="185" spans="1:6" x14ac:dyDescent="0.25">
      <c r="A185" s="7" t="s">
        <v>105</v>
      </c>
      <c r="B185" s="18"/>
      <c r="C185" s="18"/>
      <c r="D185" s="54"/>
      <c r="E185" s="54"/>
      <c r="F185" s="55"/>
    </row>
    <row r="186" spans="1:6" x14ac:dyDescent="0.25">
      <c r="A186" s="7"/>
      <c r="B186" s="10"/>
      <c r="C186" s="554" t="s">
        <v>106</v>
      </c>
      <c r="D186" s="554"/>
      <c r="E186" s="554"/>
      <c r="F186" s="555"/>
    </row>
    <row r="187" spans="1:6" x14ac:dyDescent="0.25">
      <c r="A187" s="56"/>
      <c r="B187" s="25"/>
      <c r="C187" s="583" t="s">
        <v>107</v>
      </c>
      <c r="D187" s="583"/>
      <c r="E187" s="583"/>
      <c r="F187" s="584"/>
    </row>
    <row r="188" spans="1:6" x14ac:dyDescent="0.25">
      <c r="A188" s="575" t="s">
        <v>111</v>
      </c>
      <c r="B188" s="576"/>
      <c r="C188" s="60"/>
      <c r="D188" s="61"/>
      <c r="E188" s="61"/>
      <c r="F188" s="62"/>
    </row>
    <row r="189" spans="1:6" x14ac:dyDescent="0.25">
      <c r="A189" s="66"/>
      <c r="B189" s="71"/>
      <c r="C189" s="577" t="s">
        <v>112</v>
      </c>
      <c r="D189" s="577"/>
      <c r="E189" s="577"/>
      <c r="F189" s="578"/>
    </row>
    <row r="190" spans="1:6" x14ac:dyDescent="0.25">
      <c r="A190" s="7" t="s">
        <v>252</v>
      </c>
      <c r="B190" s="59" t="s">
        <v>115</v>
      </c>
      <c r="C190" s="579" t="s">
        <v>113</v>
      </c>
      <c r="D190" s="579"/>
      <c r="E190" s="579"/>
      <c r="F190" s="580"/>
    </row>
    <row r="191" spans="1:6" x14ac:dyDescent="0.25">
      <c r="A191" s="67"/>
      <c r="B191" s="72"/>
      <c r="C191" s="579" t="s">
        <v>114</v>
      </c>
      <c r="D191" s="579"/>
      <c r="E191" s="579"/>
      <c r="F191" s="580"/>
    </row>
    <row r="192" spans="1:6" x14ac:dyDescent="0.25">
      <c r="A192" s="68" t="s">
        <v>253</v>
      </c>
      <c r="B192" s="59" t="s">
        <v>115</v>
      </c>
      <c r="C192" s="58"/>
      <c r="D192" s="58"/>
      <c r="E192" s="58"/>
      <c r="F192" s="59"/>
    </row>
    <row r="193" spans="1:6" x14ac:dyDescent="0.25">
      <c r="A193" s="67"/>
      <c r="B193" s="72"/>
      <c r="C193" s="58"/>
      <c r="D193" s="58"/>
      <c r="E193" s="58"/>
      <c r="F193" s="59"/>
    </row>
    <row r="194" spans="1:6" x14ac:dyDescent="0.25">
      <c r="A194" s="69" t="s">
        <v>254</v>
      </c>
      <c r="B194" s="59" t="s">
        <v>115</v>
      </c>
      <c r="C194" s="58"/>
      <c r="D194" s="58"/>
      <c r="E194" s="58"/>
      <c r="F194" s="59"/>
    </row>
    <row r="195" spans="1:6" x14ac:dyDescent="0.25">
      <c r="A195" s="68"/>
      <c r="B195" s="59"/>
      <c r="C195" s="581" t="s">
        <v>117</v>
      </c>
      <c r="D195" s="581"/>
      <c r="E195" s="581"/>
      <c r="F195" s="582"/>
    </row>
    <row r="196" spans="1:6" x14ac:dyDescent="0.25">
      <c r="A196" s="68"/>
      <c r="B196" s="59"/>
      <c r="C196" s="579" t="s">
        <v>118</v>
      </c>
      <c r="D196" s="579"/>
      <c r="E196" s="579"/>
      <c r="F196" s="580"/>
    </row>
    <row r="197" spans="1:6" x14ac:dyDescent="0.25">
      <c r="A197" s="70"/>
      <c r="B197" s="73"/>
      <c r="C197" s="573" t="s">
        <v>119</v>
      </c>
      <c r="D197" s="573"/>
      <c r="E197" s="573"/>
      <c r="F197" s="574"/>
    </row>
    <row r="200" spans="1:6" x14ac:dyDescent="0.25">
      <c r="A200" s="556" t="s">
        <v>116</v>
      </c>
      <c r="B200" s="558"/>
      <c r="C200" s="556" t="s">
        <v>110</v>
      </c>
      <c r="D200" s="557"/>
      <c r="E200" s="558"/>
      <c r="F200" s="77"/>
    </row>
    <row r="201" spans="1:6" x14ac:dyDescent="0.25">
      <c r="A201" s="559" t="s">
        <v>0</v>
      </c>
      <c r="B201" s="561"/>
      <c r="C201" s="559" t="s">
        <v>197</v>
      </c>
      <c r="D201" s="560"/>
      <c r="E201" s="561"/>
      <c r="F201" s="2" t="s">
        <v>1</v>
      </c>
    </row>
    <row r="202" spans="1:6" x14ac:dyDescent="0.25">
      <c r="A202" s="3"/>
      <c r="B202" s="4"/>
      <c r="C202" s="3"/>
      <c r="D202" s="4"/>
      <c r="E202" s="63"/>
      <c r="F202" s="2" t="s">
        <v>109</v>
      </c>
    </row>
    <row r="203" spans="1:6" x14ac:dyDescent="0.25">
      <c r="A203" s="556" t="s">
        <v>2</v>
      </c>
      <c r="B203" s="557"/>
      <c r="C203" s="557"/>
      <c r="D203" s="557"/>
      <c r="E203" s="558"/>
      <c r="F203" s="2" t="s">
        <v>3</v>
      </c>
    </row>
    <row r="204" spans="1:6" x14ac:dyDescent="0.25">
      <c r="A204" s="559" t="s">
        <v>4</v>
      </c>
      <c r="B204" s="560"/>
      <c r="C204" s="560"/>
      <c r="D204" s="560"/>
      <c r="E204" s="561"/>
      <c r="F204" s="5"/>
    </row>
    <row r="205" spans="1:6" x14ac:dyDescent="0.25">
      <c r="A205" s="3"/>
      <c r="B205" s="4"/>
      <c r="C205" s="4"/>
      <c r="D205" s="4"/>
      <c r="E205" s="4"/>
      <c r="F205" s="6"/>
    </row>
    <row r="206" spans="1:6" x14ac:dyDescent="0.25">
      <c r="A206" s="7" t="s">
        <v>5</v>
      </c>
      <c r="B206" s="8" t="s">
        <v>120</v>
      </c>
      <c r="C206" s="8"/>
      <c r="D206" s="8"/>
      <c r="E206" s="8"/>
      <c r="F206" s="9"/>
    </row>
    <row r="207" spans="1:6" x14ac:dyDescent="0.25">
      <c r="A207" s="7" t="s">
        <v>6</v>
      </c>
      <c r="B207" s="10" t="s">
        <v>121</v>
      </c>
      <c r="C207" s="10"/>
      <c r="D207" s="10"/>
      <c r="E207" s="10"/>
      <c r="F207" s="11"/>
    </row>
    <row r="208" spans="1:6" x14ac:dyDescent="0.25">
      <c r="A208" s="7" t="s">
        <v>7</v>
      </c>
      <c r="B208" s="12" t="s">
        <v>122</v>
      </c>
      <c r="C208" s="12"/>
      <c r="D208" s="10"/>
      <c r="E208" s="10"/>
      <c r="F208" s="11"/>
    </row>
    <row r="209" spans="1:6" x14ac:dyDescent="0.25">
      <c r="A209" s="7" t="s">
        <v>8</v>
      </c>
      <c r="B209" s="12" t="s">
        <v>196</v>
      </c>
      <c r="C209" s="12"/>
      <c r="D209" s="10"/>
      <c r="E209" s="10"/>
      <c r="F209" s="11"/>
    </row>
    <row r="210" spans="1:6" x14ac:dyDescent="0.25">
      <c r="A210" s="7" t="s">
        <v>10</v>
      </c>
      <c r="B210" s="12" t="s">
        <v>11</v>
      </c>
      <c r="C210" s="12"/>
      <c r="D210" s="10"/>
      <c r="E210" s="10"/>
      <c r="F210" s="11"/>
    </row>
    <row r="211" spans="1:6" x14ac:dyDescent="0.25">
      <c r="A211" s="7" t="s">
        <v>12</v>
      </c>
      <c r="B211" s="12" t="s">
        <v>13</v>
      </c>
      <c r="C211" s="12"/>
      <c r="D211" s="10"/>
      <c r="E211" s="10"/>
      <c r="F211" s="11"/>
    </row>
    <row r="212" spans="1:6" x14ac:dyDescent="0.25">
      <c r="A212" s="7" t="s">
        <v>14</v>
      </c>
      <c r="B212" s="12" t="s">
        <v>162</v>
      </c>
      <c r="C212" s="12"/>
      <c r="D212" s="10"/>
      <c r="E212" s="10"/>
      <c r="F212" s="11"/>
    </row>
    <row r="213" spans="1:6" x14ac:dyDescent="0.25">
      <c r="A213" s="7" t="s">
        <v>16</v>
      </c>
      <c r="B213" s="12" t="s">
        <v>163</v>
      </c>
      <c r="C213" s="12"/>
      <c r="D213" s="10"/>
      <c r="E213" s="10"/>
      <c r="F213" s="11"/>
    </row>
    <row r="214" spans="1:6" x14ac:dyDescent="0.25">
      <c r="A214" s="13"/>
      <c r="B214" s="14" t="s">
        <v>17</v>
      </c>
      <c r="C214" s="14"/>
      <c r="D214" s="14"/>
      <c r="E214" s="14"/>
      <c r="F214" s="15"/>
    </row>
    <row r="215" spans="1:6" x14ac:dyDescent="0.25">
      <c r="A215" s="16" t="s">
        <v>18</v>
      </c>
      <c r="B215" s="570" t="s">
        <v>19</v>
      </c>
      <c r="C215" s="571"/>
      <c r="D215" s="572"/>
      <c r="E215" s="570" t="s">
        <v>20</v>
      </c>
      <c r="F215" s="572"/>
    </row>
    <row r="216" spans="1:6" x14ac:dyDescent="0.25">
      <c r="A216" s="17" t="s">
        <v>21</v>
      </c>
      <c r="B216" s="12" t="s">
        <v>251</v>
      </c>
      <c r="C216" s="12"/>
      <c r="D216" s="18"/>
      <c r="E216" s="19">
        <v>1</v>
      </c>
      <c r="F216" s="11"/>
    </row>
    <row r="217" spans="1:6" x14ac:dyDescent="0.25">
      <c r="A217" s="17" t="s">
        <v>23</v>
      </c>
      <c r="B217" s="20" t="s">
        <v>24</v>
      </c>
      <c r="C217" s="21"/>
      <c r="D217" s="22"/>
      <c r="E217" s="78">
        <v>26913500</v>
      </c>
      <c r="F217" s="15"/>
    </row>
    <row r="218" spans="1:6" x14ac:dyDescent="0.25">
      <c r="A218" s="17" t="s">
        <v>25</v>
      </c>
      <c r="B218" s="20" t="s">
        <v>164</v>
      </c>
      <c r="C218" s="21"/>
      <c r="D218" s="22"/>
      <c r="E218" s="7" t="s">
        <v>27</v>
      </c>
      <c r="F218" s="11"/>
    </row>
    <row r="219" spans="1:6" x14ac:dyDescent="0.25">
      <c r="A219" s="17" t="s">
        <v>28</v>
      </c>
      <c r="B219" s="20" t="s">
        <v>165</v>
      </c>
      <c r="C219" s="21"/>
      <c r="D219" s="22"/>
      <c r="E219" s="13" t="s">
        <v>30</v>
      </c>
      <c r="F219" s="15"/>
    </row>
    <row r="220" spans="1:6" x14ac:dyDescent="0.25">
      <c r="A220" s="562" t="s">
        <v>31</v>
      </c>
      <c r="B220" s="563"/>
      <c r="C220" s="563"/>
      <c r="D220" s="563"/>
      <c r="E220" s="563"/>
      <c r="F220" s="564"/>
    </row>
    <row r="221" spans="1:6" x14ac:dyDescent="0.25">
      <c r="A221" s="565" t="s">
        <v>32</v>
      </c>
      <c r="B221" s="566"/>
      <c r="C221" s="566"/>
      <c r="D221" s="566"/>
      <c r="E221" s="566"/>
      <c r="F221" s="567"/>
    </row>
    <row r="222" spans="1:6" x14ac:dyDescent="0.25">
      <c r="A222" s="24"/>
      <c r="B222" s="10"/>
      <c r="C222" s="10"/>
      <c r="D222" s="25"/>
      <c r="E222" s="10"/>
      <c r="F222" s="11"/>
    </row>
    <row r="223" spans="1:6" x14ac:dyDescent="0.25">
      <c r="A223" s="26" t="s">
        <v>33</v>
      </c>
      <c r="B223" s="568" t="s">
        <v>34</v>
      </c>
      <c r="C223" s="27" t="s">
        <v>35</v>
      </c>
      <c r="D223" s="28"/>
      <c r="E223" s="29"/>
      <c r="F223" s="30" t="s">
        <v>36</v>
      </c>
    </row>
    <row r="224" spans="1:6" x14ac:dyDescent="0.25">
      <c r="A224" s="31" t="s">
        <v>37</v>
      </c>
      <c r="B224" s="569"/>
      <c r="C224" s="32" t="s">
        <v>38</v>
      </c>
      <c r="D224" s="32" t="s">
        <v>39</v>
      </c>
      <c r="E224" s="32" t="s">
        <v>40</v>
      </c>
      <c r="F224" s="33" t="s">
        <v>41</v>
      </c>
    </row>
    <row r="225" spans="1:6" x14ac:dyDescent="0.25">
      <c r="A225" s="37" t="s">
        <v>166</v>
      </c>
      <c r="B225" s="37" t="s">
        <v>43</v>
      </c>
      <c r="C225" s="36"/>
      <c r="D225" s="37"/>
      <c r="E225" s="37"/>
      <c r="F225" s="38">
        <v>26913500</v>
      </c>
    </row>
    <row r="226" spans="1:6" x14ac:dyDescent="0.25">
      <c r="A226" s="37" t="s">
        <v>167</v>
      </c>
      <c r="B226" s="37" t="s">
        <v>45</v>
      </c>
      <c r="C226" s="36"/>
      <c r="D226" s="37"/>
      <c r="E226" s="37"/>
      <c r="F226" s="38">
        <v>26913500</v>
      </c>
    </row>
    <row r="227" spans="1:6" x14ac:dyDescent="0.25">
      <c r="A227" s="40" t="s">
        <v>168</v>
      </c>
      <c r="B227" s="40" t="s">
        <v>46</v>
      </c>
      <c r="C227" s="10"/>
      <c r="D227" s="37"/>
      <c r="E227" s="37"/>
      <c r="F227" s="38">
        <v>26913500</v>
      </c>
    </row>
    <row r="228" spans="1:6" x14ac:dyDescent="0.25">
      <c r="A228" s="40" t="s">
        <v>169</v>
      </c>
      <c r="B228" s="40" t="s">
        <v>47</v>
      </c>
      <c r="C228" s="10"/>
      <c r="D228" s="37"/>
      <c r="E228" s="37"/>
      <c r="F228" s="38" t="s">
        <v>108</v>
      </c>
    </row>
    <row r="229" spans="1:6" x14ac:dyDescent="0.25">
      <c r="A229" s="40" t="s">
        <v>170</v>
      </c>
      <c r="B229" s="40" t="s">
        <v>48</v>
      </c>
      <c r="C229" s="10"/>
      <c r="D229" s="37"/>
      <c r="E229" s="36"/>
      <c r="F229" s="38">
        <f>F230+F231</f>
        <v>675000</v>
      </c>
    </row>
    <row r="230" spans="1:6" x14ac:dyDescent="0.25">
      <c r="A230" s="40"/>
      <c r="B230" s="40" t="s">
        <v>171</v>
      </c>
      <c r="C230" s="10">
        <v>3</v>
      </c>
      <c r="D230" s="87" t="s">
        <v>172</v>
      </c>
      <c r="E230" s="88">
        <v>125000</v>
      </c>
      <c r="F230" s="45">
        <f>E230*C230</f>
        <v>375000</v>
      </c>
    </row>
    <row r="231" spans="1:6" x14ac:dyDescent="0.25">
      <c r="A231" s="40"/>
      <c r="B231" s="40" t="s">
        <v>173</v>
      </c>
      <c r="C231" s="42">
        <v>3</v>
      </c>
      <c r="D231" s="43" t="s">
        <v>172</v>
      </c>
      <c r="E231" s="44">
        <v>100000</v>
      </c>
      <c r="F231" s="45">
        <f>E231*C231</f>
        <v>300000</v>
      </c>
    </row>
    <row r="232" spans="1:6" x14ac:dyDescent="0.25">
      <c r="A232" s="40"/>
      <c r="B232" s="40"/>
      <c r="C232" s="42"/>
      <c r="D232" s="43"/>
      <c r="E232" s="44"/>
      <c r="F232" s="45"/>
    </row>
    <row r="233" spans="1:6" x14ac:dyDescent="0.25">
      <c r="A233" s="40" t="s">
        <v>174</v>
      </c>
      <c r="B233" s="40" t="s">
        <v>59</v>
      </c>
      <c r="C233" s="42"/>
      <c r="D233" s="43"/>
      <c r="E233" s="44"/>
      <c r="F233" s="45"/>
    </row>
    <row r="234" spans="1:6" x14ac:dyDescent="0.25">
      <c r="A234" s="40" t="s">
        <v>175</v>
      </c>
      <c r="B234" s="40" t="s">
        <v>61</v>
      </c>
      <c r="C234" s="42"/>
      <c r="D234" s="43"/>
      <c r="E234" s="44"/>
      <c r="F234" s="45"/>
    </row>
    <row r="235" spans="1:6" x14ac:dyDescent="0.25">
      <c r="A235" s="40" t="s">
        <v>261</v>
      </c>
      <c r="B235" s="40" t="s">
        <v>262</v>
      </c>
      <c r="C235" s="42"/>
      <c r="D235" s="43"/>
      <c r="E235" s="44"/>
      <c r="F235" s="114">
        <f>SUM(F236:F248)</f>
        <v>1843500</v>
      </c>
    </row>
    <row r="236" spans="1:6" x14ac:dyDescent="0.25">
      <c r="A236" s="37"/>
      <c r="B236" s="40" t="s">
        <v>62</v>
      </c>
      <c r="C236" s="42">
        <v>4</v>
      </c>
      <c r="D236" s="43" t="s">
        <v>63</v>
      </c>
      <c r="E236" s="44">
        <v>40000</v>
      </c>
      <c r="F236" s="45">
        <f t="shared" ref="F236:F248" si="2">E236*C236</f>
        <v>160000</v>
      </c>
    </row>
    <row r="237" spans="1:6" x14ac:dyDescent="0.25">
      <c r="A237" s="37"/>
      <c r="B237" s="40" t="s">
        <v>132</v>
      </c>
      <c r="C237" s="42">
        <v>20</v>
      </c>
      <c r="D237" s="43" t="s">
        <v>65</v>
      </c>
      <c r="E237" s="44">
        <v>3000</v>
      </c>
      <c r="F237" s="45">
        <f t="shared" si="2"/>
        <v>60000</v>
      </c>
    </row>
    <row r="238" spans="1:6" x14ac:dyDescent="0.25">
      <c r="A238" s="37"/>
      <c r="B238" s="40" t="s">
        <v>64</v>
      </c>
      <c r="C238" s="42">
        <v>30</v>
      </c>
      <c r="D238" s="43" t="s">
        <v>65</v>
      </c>
      <c r="E238" s="44">
        <v>700</v>
      </c>
      <c r="F238" s="45">
        <f t="shared" si="2"/>
        <v>21000</v>
      </c>
    </row>
    <row r="239" spans="1:6" x14ac:dyDescent="0.25">
      <c r="A239" s="37"/>
      <c r="B239" s="40" t="s">
        <v>133</v>
      </c>
      <c r="C239" s="42">
        <v>4</v>
      </c>
      <c r="D239" s="43" t="s">
        <v>134</v>
      </c>
      <c r="E239" s="44">
        <v>15000</v>
      </c>
      <c r="F239" s="45">
        <f t="shared" si="2"/>
        <v>60000</v>
      </c>
    </row>
    <row r="240" spans="1:6" x14ac:dyDescent="0.25">
      <c r="A240" s="37"/>
      <c r="B240" s="40" t="s">
        <v>135</v>
      </c>
      <c r="C240" s="42">
        <v>4</v>
      </c>
      <c r="D240" s="43" t="s">
        <v>65</v>
      </c>
      <c r="E240" s="44">
        <v>5500</v>
      </c>
      <c r="F240" s="45">
        <f t="shared" si="2"/>
        <v>22000</v>
      </c>
    </row>
    <row r="241" spans="1:6" x14ac:dyDescent="0.25">
      <c r="A241" s="37"/>
      <c r="B241" s="40" t="s">
        <v>136</v>
      </c>
      <c r="C241" s="42">
        <v>4</v>
      </c>
      <c r="D241" s="43" t="s">
        <v>65</v>
      </c>
      <c r="E241" s="44">
        <v>15000</v>
      </c>
      <c r="F241" s="45">
        <f t="shared" si="2"/>
        <v>60000</v>
      </c>
    </row>
    <row r="242" spans="1:6" x14ac:dyDescent="0.25">
      <c r="A242" s="37"/>
      <c r="B242" s="40" t="s">
        <v>137</v>
      </c>
      <c r="C242" s="42">
        <v>170</v>
      </c>
      <c r="D242" s="43" t="s">
        <v>65</v>
      </c>
      <c r="E242" s="44">
        <v>2500</v>
      </c>
      <c r="F242" s="45">
        <f t="shared" si="2"/>
        <v>425000</v>
      </c>
    </row>
    <row r="243" spans="1:6" x14ac:dyDescent="0.25">
      <c r="A243" s="37"/>
      <c r="B243" s="40" t="s">
        <v>138</v>
      </c>
      <c r="C243" s="42">
        <v>170</v>
      </c>
      <c r="D243" s="43" t="s">
        <v>65</v>
      </c>
      <c r="E243" s="44">
        <v>2500</v>
      </c>
      <c r="F243" s="45">
        <f t="shared" si="2"/>
        <v>425000</v>
      </c>
    </row>
    <row r="244" spans="1:6" x14ac:dyDescent="0.25">
      <c r="A244" s="37"/>
      <c r="B244" s="40" t="s">
        <v>139</v>
      </c>
      <c r="C244" s="42">
        <v>170</v>
      </c>
      <c r="D244" s="43" t="s">
        <v>65</v>
      </c>
      <c r="E244" s="44">
        <v>3000</v>
      </c>
      <c r="F244" s="45">
        <f t="shared" si="2"/>
        <v>510000</v>
      </c>
    </row>
    <row r="245" spans="1:6" x14ac:dyDescent="0.25">
      <c r="A245" s="37"/>
      <c r="B245" s="40" t="s">
        <v>140</v>
      </c>
      <c r="C245" s="42">
        <v>2</v>
      </c>
      <c r="D245" s="43" t="s">
        <v>65</v>
      </c>
      <c r="E245" s="44">
        <v>13000</v>
      </c>
      <c r="F245" s="45">
        <f t="shared" si="2"/>
        <v>26000</v>
      </c>
    </row>
    <row r="246" spans="1:6" x14ac:dyDescent="0.25">
      <c r="A246" s="37"/>
      <c r="B246" s="40" t="s">
        <v>141</v>
      </c>
      <c r="C246" s="42">
        <v>2</v>
      </c>
      <c r="D246" s="43" t="s">
        <v>65</v>
      </c>
      <c r="E246" s="44">
        <v>23500</v>
      </c>
      <c r="F246" s="45">
        <f t="shared" si="2"/>
        <v>47000</v>
      </c>
    </row>
    <row r="247" spans="1:6" x14ac:dyDescent="0.25">
      <c r="A247" s="37"/>
      <c r="B247" s="40" t="s">
        <v>67</v>
      </c>
      <c r="C247" s="42">
        <v>2</v>
      </c>
      <c r="D247" s="43" t="s">
        <v>68</v>
      </c>
      <c r="E247" s="44">
        <v>7000</v>
      </c>
      <c r="F247" s="45">
        <f t="shared" si="2"/>
        <v>14000</v>
      </c>
    </row>
    <row r="248" spans="1:6" x14ac:dyDescent="0.25">
      <c r="A248" s="37"/>
      <c r="B248" s="40" t="s">
        <v>66</v>
      </c>
      <c r="C248" s="42">
        <v>27</v>
      </c>
      <c r="D248" s="43" t="s">
        <v>65</v>
      </c>
      <c r="E248" s="44">
        <v>500</v>
      </c>
      <c r="F248" s="45">
        <f t="shared" si="2"/>
        <v>13500</v>
      </c>
    </row>
    <row r="249" spans="1:6" x14ac:dyDescent="0.25">
      <c r="A249" s="37"/>
      <c r="B249" s="40"/>
      <c r="C249" s="42"/>
      <c r="D249" s="43"/>
      <c r="E249" s="44"/>
      <c r="F249" s="45"/>
    </row>
    <row r="250" spans="1:6" x14ac:dyDescent="0.25">
      <c r="A250" s="37" t="s">
        <v>263</v>
      </c>
      <c r="B250" s="40" t="s">
        <v>264</v>
      </c>
      <c r="C250" s="42"/>
      <c r="D250" s="43"/>
      <c r="E250" s="44"/>
      <c r="F250" s="114">
        <v>350000</v>
      </c>
    </row>
    <row r="251" spans="1:6" x14ac:dyDescent="0.25">
      <c r="A251" s="37"/>
      <c r="B251" s="40" t="s">
        <v>265</v>
      </c>
      <c r="C251" s="42"/>
      <c r="D251" s="43"/>
      <c r="E251" s="44"/>
      <c r="F251" s="45"/>
    </row>
    <row r="252" spans="1:6" x14ac:dyDescent="0.25">
      <c r="A252" s="37"/>
      <c r="B252" s="47" t="s">
        <v>266</v>
      </c>
      <c r="C252" s="42">
        <v>2</v>
      </c>
      <c r="D252" s="43" t="s">
        <v>148</v>
      </c>
      <c r="E252" s="44">
        <v>175000</v>
      </c>
      <c r="F252" s="45">
        <f>E252*C252</f>
        <v>350000</v>
      </c>
    </row>
    <row r="253" spans="1:6" x14ac:dyDescent="0.25">
      <c r="A253" s="37"/>
      <c r="B253" s="40"/>
      <c r="C253" s="42"/>
      <c r="D253" s="43"/>
      <c r="E253" s="44"/>
      <c r="F253" s="45"/>
    </row>
    <row r="254" spans="1:6" x14ac:dyDescent="0.25">
      <c r="A254" s="37" t="s">
        <v>176</v>
      </c>
      <c r="B254" s="37" t="s">
        <v>71</v>
      </c>
      <c r="C254" s="42"/>
      <c r="D254" s="43"/>
      <c r="E254" s="44"/>
      <c r="F254" s="45"/>
    </row>
    <row r="255" spans="1:6" x14ac:dyDescent="0.25">
      <c r="A255" s="37" t="s">
        <v>177</v>
      </c>
      <c r="B255" s="40" t="s">
        <v>128</v>
      </c>
      <c r="C255" s="42"/>
      <c r="D255" s="43"/>
      <c r="E255" s="44"/>
      <c r="F255" s="114">
        <f>SUM(F256:F258)</f>
        <v>2440000</v>
      </c>
    </row>
    <row r="256" spans="1:6" x14ac:dyDescent="0.25">
      <c r="A256" s="37"/>
      <c r="B256" s="40" t="s">
        <v>178</v>
      </c>
      <c r="C256" s="42">
        <v>8</v>
      </c>
      <c r="D256" s="43" t="s">
        <v>130</v>
      </c>
      <c r="E256" s="44">
        <v>250000</v>
      </c>
      <c r="F256" s="45">
        <f>E256*C256</f>
        <v>2000000</v>
      </c>
    </row>
    <row r="257" spans="1:6" x14ac:dyDescent="0.25">
      <c r="A257" s="37"/>
      <c r="B257" s="40" t="s">
        <v>179</v>
      </c>
      <c r="C257" s="42">
        <v>2</v>
      </c>
      <c r="D257" s="43" t="s">
        <v>130</v>
      </c>
      <c r="E257" s="44">
        <v>100000</v>
      </c>
      <c r="F257" s="45">
        <f>E257*C257</f>
        <v>200000</v>
      </c>
    </row>
    <row r="258" spans="1:6" x14ac:dyDescent="0.25">
      <c r="A258" s="37"/>
      <c r="B258" s="40" t="s">
        <v>180</v>
      </c>
      <c r="C258" s="42">
        <v>4</v>
      </c>
      <c r="D258" s="43" t="s">
        <v>130</v>
      </c>
      <c r="E258" s="44">
        <v>60000</v>
      </c>
      <c r="F258" s="45">
        <f>E258*C258</f>
        <v>240000</v>
      </c>
    </row>
    <row r="259" spans="1:6" x14ac:dyDescent="0.25">
      <c r="A259" s="26" t="s">
        <v>33</v>
      </c>
      <c r="B259" s="568" t="s">
        <v>34</v>
      </c>
      <c r="C259" s="27" t="s">
        <v>35</v>
      </c>
      <c r="D259" s="28"/>
      <c r="E259" s="29"/>
      <c r="F259" s="30" t="s">
        <v>36</v>
      </c>
    </row>
    <row r="260" spans="1:6" x14ac:dyDescent="0.25">
      <c r="A260" s="31" t="s">
        <v>37</v>
      </c>
      <c r="B260" s="569"/>
      <c r="C260" s="32" t="s">
        <v>38</v>
      </c>
      <c r="D260" s="32" t="s">
        <v>39</v>
      </c>
      <c r="E260" s="32" t="s">
        <v>40</v>
      </c>
      <c r="F260" s="33" t="s">
        <v>41</v>
      </c>
    </row>
    <row r="261" spans="1:6" x14ac:dyDescent="0.25">
      <c r="A261" s="37" t="s">
        <v>181</v>
      </c>
      <c r="B261" s="40" t="s">
        <v>182</v>
      </c>
      <c r="C261" s="42"/>
      <c r="D261" s="43"/>
      <c r="E261" s="44"/>
      <c r="F261" s="114">
        <f>F262</f>
        <v>9200000</v>
      </c>
    </row>
    <row r="262" spans="1:6" x14ac:dyDescent="0.25">
      <c r="A262" s="37"/>
      <c r="B262" s="40" t="s">
        <v>183</v>
      </c>
      <c r="C262" s="42">
        <v>184</v>
      </c>
      <c r="D262" s="43" t="s">
        <v>130</v>
      </c>
      <c r="E262" s="44">
        <v>50000</v>
      </c>
      <c r="F262" s="45">
        <f>E262*C262</f>
        <v>9200000</v>
      </c>
    </row>
    <row r="263" spans="1:6" x14ac:dyDescent="0.25">
      <c r="A263" s="37"/>
      <c r="B263" s="40"/>
      <c r="C263" s="42"/>
      <c r="D263" s="43"/>
      <c r="E263" s="44"/>
      <c r="F263" s="45"/>
    </row>
    <row r="264" spans="1:6" x14ac:dyDescent="0.25">
      <c r="A264" s="37" t="s">
        <v>184</v>
      </c>
      <c r="B264" s="40" t="s">
        <v>185</v>
      </c>
      <c r="C264" s="42"/>
      <c r="D264" s="43"/>
      <c r="E264" s="44"/>
      <c r="F264" s="114">
        <f>F266+F268</f>
        <v>445000</v>
      </c>
    </row>
    <row r="265" spans="1:6" x14ac:dyDescent="0.25">
      <c r="A265" s="37" t="s">
        <v>269</v>
      </c>
      <c r="B265" s="40" t="s">
        <v>267</v>
      </c>
      <c r="C265" s="43"/>
      <c r="D265" s="48"/>
      <c r="E265" s="44"/>
      <c r="F265" s="45"/>
    </row>
    <row r="266" spans="1:6" x14ac:dyDescent="0.25">
      <c r="A266" s="37"/>
      <c r="B266" s="47" t="s">
        <v>268</v>
      </c>
      <c r="C266" s="43">
        <v>20</v>
      </c>
      <c r="D266" s="48" t="s">
        <v>148</v>
      </c>
      <c r="E266" s="44">
        <v>5000</v>
      </c>
      <c r="F266" s="45">
        <f>E266*C266</f>
        <v>100000</v>
      </c>
    </row>
    <row r="267" spans="1:6" x14ac:dyDescent="0.25">
      <c r="A267" s="37" t="s">
        <v>186</v>
      </c>
      <c r="B267" s="40" t="s">
        <v>270</v>
      </c>
      <c r="C267" s="43"/>
      <c r="D267" s="48"/>
      <c r="E267" s="85"/>
      <c r="F267" s="85"/>
    </row>
    <row r="268" spans="1:6" x14ac:dyDescent="0.25">
      <c r="A268" s="37"/>
      <c r="B268" s="47" t="s">
        <v>271</v>
      </c>
      <c r="C268" s="43">
        <v>1725</v>
      </c>
      <c r="D268" s="48" t="s">
        <v>148</v>
      </c>
      <c r="E268" s="85">
        <v>200</v>
      </c>
      <c r="F268" s="85">
        <f>C268*E268</f>
        <v>345000</v>
      </c>
    </row>
    <row r="269" spans="1:6" x14ac:dyDescent="0.25">
      <c r="A269" s="37"/>
      <c r="B269" s="47"/>
      <c r="C269" s="43"/>
      <c r="D269" s="48"/>
      <c r="E269" s="85"/>
      <c r="F269" s="85"/>
    </row>
    <row r="270" spans="1:6" x14ac:dyDescent="0.25">
      <c r="A270" s="37" t="s">
        <v>190</v>
      </c>
      <c r="B270" s="40" t="s">
        <v>83</v>
      </c>
      <c r="C270" s="43"/>
      <c r="D270" s="48"/>
      <c r="E270" s="85"/>
      <c r="F270" s="85"/>
    </row>
    <row r="271" spans="1:6" x14ac:dyDescent="0.25">
      <c r="A271" s="37" t="s">
        <v>191</v>
      </c>
      <c r="B271" s="40" t="s">
        <v>192</v>
      </c>
      <c r="C271" s="43"/>
      <c r="D271" s="48"/>
      <c r="E271" s="85"/>
      <c r="F271" s="115">
        <f>F272+F273</f>
        <v>5060000</v>
      </c>
    </row>
    <row r="272" spans="1:6" x14ac:dyDescent="0.25">
      <c r="A272" s="37"/>
      <c r="B272" s="37" t="s">
        <v>193</v>
      </c>
      <c r="C272" s="89">
        <v>184</v>
      </c>
      <c r="D272" s="43" t="s">
        <v>86</v>
      </c>
      <c r="E272" s="85">
        <v>7500</v>
      </c>
      <c r="F272" s="85">
        <f>E272*C272</f>
        <v>1380000</v>
      </c>
    </row>
    <row r="273" spans="1:6" x14ac:dyDescent="0.25">
      <c r="A273" s="37"/>
      <c r="B273" s="37" t="s">
        <v>194</v>
      </c>
      <c r="C273" s="89">
        <v>184</v>
      </c>
      <c r="D273" s="43" t="s">
        <v>86</v>
      </c>
      <c r="E273" s="44">
        <v>20000</v>
      </c>
      <c r="F273" s="45">
        <f>E273*C273</f>
        <v>3680000</v>
      </c>
    </row>
    <row r="274" spans="1:6" x14ac:dyDescent="0.25">
      <c r="A274" s="37"/>
      <c r="B274" s="37"/>
      <c r="C274" s="43"/>
      <c r="D274" s="48"/>
      <c r="E274" s="45"/>
      <c r="F274" s="85"/>
    </row>
    <row r="275" spans="1:6" x14ac:dyDescent="0.25">
      <c r="A275" s="37" t="s">
        <v>189</v>
      </c>
      <c r="B275" s="40" t="s">
        <v>150</v>
      </c>
      <c r="C275" s="84"/>
      <c r="D275" s="72"/>
      <c r="E275" s="72"/>
      <c r="F275" s="72"/>
    </row>
    <row r="276" spans="1:6" x14ac:dyDescent="0.25">
      <c r="A276" s="37"/>
      <c r="B276" s="40" t="s">
        <v>151</v>
      </c>
      <c r="C276" s="43">
        <v>69</v>
      </c>
      <c r="D276" s="48" t="s">
        <v>65</v>
      </c>
      <c r="E276" s="85">
        <v>100000</v>
      </c>
      <c r="F276" s="115">
        <f>E276*C276</f>
        <v>6900000</v>
      </c>
    </row>
    <row r="277" spans="1:6" x14ac:dyDescent="0.25">
      <c r="A277" s="49"/>
      <c r="B277" s="32" t="s">
        <v>99</v>
      </c>
      <c r="C277" s="28"/>
      <c r="D277" s="29"/>
      <c r="E277" s="29"/>
      <c r="F277" s="50">
        <f>F264+F261+F255+F250+F235+F229+F276+F271</f>
        <v>26913500</v>
      </c>
    </row>
    <row r="278" spans="1:6" x14ac:dyDescent="0.25">
      <c r="A278" s="7" t="s">
        <v>100</v>
      </c>
      <c r="B278" s="8"/>
      <c r="C278" s="8"/>
      <c r="D278" s="8"/>
      <c r="E278" s="51"/>
      <c r="F278" s="9"/>
    </row>
    <row r="279" spans="1:6" x14ac:dyDescent="0.25">
      <c r="A279" s="7" t="s">
        <v>154</v>
      </c>
      <c r="B279" s="10"/>
      <c r="C279" s="552" t="s">
        <v>102</v>
      </c>
      <c r="D279" s="552"/>
      <c r="E279" s="552"/>
      <c r="F279" s="553"/>
    </row>
    <row r="280" spans="1:6" x14ac:dyDescent="0.25">
      <c r="A280" s="7" t="s">
        <v>195</v>
      </c>
      <c r="B280" s="10"/>
      <c r="C280" s="10"/>
      <c r="D280" s="52"/>
      <c r="E280" s="52"/>
      <c r="F280" s="53"/>
    </row>
    <row r="281" spans="1:6" x14ac:dyDescent="0.25">
      <c r="A281" s="7" t="s">
        <v>104</v>
      </c>
      <c r="B281" s="18"/>
      <c r="C281" s="18"/>
      <c r="D281" s="54"/>
      <c r="E281" s="54"/>
      <c r="F281" s="55"/>
    </row>
    <row r="282" spans="1:6" x14ac:dyDescent="0.25">
      <c r="A282" s="7" t="s">
        <v>105</v>
      </c>
      <c r="B282" s="18"/>
      <c r="C282" s="18"/>
      <c r="D282" s="54"/>
      <c r="E282" s="54"/>
      <c r="F282" s="55"/>
    </row>
    <row r="283" spans="1:6" x14ac:dyDescent="0.25">
      <c r="A283" s="7"/>
      <c r="B283" s="10"/>
      <c r="C283" s="554" t="s">
        <v>106</v>
      </c>
      <c r="D283" s="554"/>
      <c r="E283" s="554"/>
      <c r="F283" s="555"/>
    </row>
    <row r="284" spans="1:6" x14ac:dyDescent="0.25">
      <c r="A284" s="56"/>
      <c r="B284" s="25"/>
      <c r="C284" s="583" t="s">
        <v>107</v>
      </c>
      <c r="D284" s="583"/>
      <c r="E284" s="583"/>
      <c r="F284" s="584"/>
    </row>
    <row r="285" spans="1:6" x14ac:dyDescent="0.25">
      <c r="A285" s="575" t="s">
        <v>111</v>
      </c>
      <c r="B285" s="576"/>
      <c r="C285" s="60"/>
      <c r="D285" s="61"/>
      <c r="E285" s="61"/>
      <c r="F285" s="62"/>
    </row>
    <row r="286" spans="1:6" x14ac:dyDescent="0.25">
      <c r="A286" s="66"/>
      <c r="B286" s="71"/>
      <c r="C286" s="577" t="s">
        <v>112</v>
      </c>
      <c r="D286" s="577"/>
      <c r="E286" s="577"/>
      <c r="F286" s="578"/>
    </row>
    <row r="287" spans="1:6" x14ac:dyDescent="0.25">
      <c r="A287" s="7" t="s">
        <v>252</v>
      </c>
      <c r="B287" s="59" t="s">
        <v>115</v>
      </c>
      <c r="C287" s="579" t="s">
        <v>113</v>
      </c>
      <c r="D287" s="579"/>
      <c r="E287" s="579"/>
      <c r="F287" s="580"/>
    </row>
    <row r="288" spans="1:6" x14ac:dyDescent="0.25">
      <c r="A288" s="67"/>
      <c r="B288" s="72"/>
      <c r="C288" s="579" t="s">
        <v>114</v>
      </c>
      <c r="D288" s="579"/>
      <c r="E288" s="579"/>
      <c r="F288" s="580"/>
    </row>
    <row r="289" spans="1:6" x14ac:dyDescent="0.25">
      <c r="A289" s="68" t="s">
        <v>253</v>
      </c>
      <c r="B289" s="59" t="s">
        <v>115</v>
      </c>
      <c r="C289" s="58"/>
      <c r="D289" s="58"/>
      <c r="E289" s="58"/>
      <c r="F289" s="59"/>
    </row>
    <row r="290" spans="1:6" x14ac:dyDescent="0.25">
      <c r="A290" s="67"/>
      <c r="B290" s="72"/>
      <c r="C290" s="58"/>
      <c r="D290" s="58"/>
      <c r="E290" s="58"/>
      <c r="F290" s="59"/>
    </row>
    <row r="291" spans="1:6" x14ac:dyDescent="0.25">
      <c r="A291" s="69" t="s">
        <v>254</v>
      </c>
      <c r="B291" s="59" t="s">
        <v>115</v>
      </c>
      <c r="C291" s="58"/>
      <c r="D291" s="58"/>
      <c r="E291" s="58"/>
      <c r="F291" s="59"/>
    </row>
    <row r="292" spans="1:6" x14ac:dyDescent="0.25">
      <c r="A292" s="68"/>
      <c r="B292" s="59"/>
      <c r="C292" s="581" t="s">
        <v>117</v>
      </c>
      <c r="D292" s="581"/>
      <c r="E292" s="581"/>
      <c r="F292" s="582"/>
    </row>
    <row r="293" spans="1:6" x14ac:dyDescent="0.25">
      <c r="A293" s="68"/>
      <c r="B293" s="59"/>
      <c r="C293" s="579" t="s">
        <v>118</v>
      </c>
      <c r="D293" s="579"/>
      <c r="E293" s="579"/>
      <c r="F293" s="580"/>
    </row>
    <row r="294" spans="1:6" x14ac:dyDescent="0.25">
      <c r="A294" s="70"/>
      <c r="B294" s="73"/>
      <c r="C294" s="573" t="s">
        <v>119</v>
      </c>
      <c r="D294" s="573"/>
      <c r="E294" s="573"/>
      <c r="F294" s="574"/>
    </row>
    <row r="297" spans="1:6" x14ac:dyDescent="0.25">
      <c r="A297" s="556" t="s">
        <v>116</v>
      </c>
      <c r="B297" s="558"/>
      <c r="C297" s="556" t="s">
        <v>110</v>
      </c>
      <c r="D297" s="557"/>
      <c r="E297" s="558"/>
      <c r="F297" s="77"/>
    </row>
    <row r="298" spans="1:6" x14ac:dyDescent="0.25">
      <c r="A298" s="559" t="s">
        <v>0</v>
      </c>
      <c r="B298" s="561"/>
      <c r="C298" s="559" t="s">
        <v>214</v>
      </c>
      <c r="D298" s="560"/>
      <c r="E298" s="561"/>
      <c r="F298" s="2" t="s">
        <v>1</v>
      </c>
    </row>
    <row r="299" spans="1:6" x14ac:dyDescent="0.25">
      <c r="A299" s="3"/>
      <c r="B299" s="4"/>
      <c r="C299" s="3"/>
      <c r="D299" s="4"/>
      <c r="E299" s="63"/>
      <c r="F299" s="2" t="s">
        <v>109</v>
      </c>
    </row>
    <row r="300" spans="1:6" x14ac:dyDescent="0.25">
      <c r="A300" s="556" t="s">
        <v>2</v>
      </c>
      <c r="B300" s="557"/>
      <c r="C300" s="557"/>
      <c r="D300" s="557"/>
      <c r="E300" s="558"/>
      <c r="F300" s="2" t="s">
        <v>3</v>
      </c>
    </row>
    <row r="301" spans="1:6" x14ac:dyDescent="0.25">
      <c r="A301" s="559" t="s">
        <v>4</v>
      </c>
      <c r="B301" s="560"/>
      <c r="C301" s="560"/>
      <c r="D301" s="560"/>
      <c r="E301" s="561"/>
      <c r="F301" s="5"/>
    </row>
    <row r="302" spans="1:6" x14ac:dyDescent="0.25">
      <c r="A302" s="3"/>
      <c r="B302" s="4"/>
      <c r="C302" s="4"/>
      <c r="D302" s="4"/>
      <c r="E302" s="4"/>
      <c r="F302" s="6"/>
    </row>
    <row r="303" spans="1:6" x14ac:dyDescent="0.25">
      <c r="A303" s="7" t="s">
        <v>5</v>
      </c>
      <c r="B303" s="8" t="s">
        <v>285</v>
      </c>
      <c r="C303" s="8"/>
      <c r="D303" s="8"/>
      <c r="E303" s="8"/>
      <c r="F303" s="9"/>
    </row>
    <row r="304" spans="1:6" x14ac:dyDescent="0.25">
      <c r="A304" s="7" t="s">
        <v>6</v>
      </c>
      <c r="B304" s="10" t="s">
        <v>303</v>
      </c>
      <c r="C304" s="10"/>
      <c r="D304" s="10"/>
      <c r="E304" s="10"/>
      <c r="F304" s="11"/>
    </row>
    <row r="305" spans="1:6" x14ac:dyDescent="0.25">
      <c r="A305" s="7" t="s">
        <v>7</v>
      </c>
      <c r="B305" s="12" t="s">
        <v>286</v>
      </c>
      <c r="C305" s="12"/>
      <c r="D305" s="10"/>
      <c r="E305" s="10"/>
      <c r="F305" s="11"/>
    </row>
    <row r="306" spans="1:6" x14ac:dyDescent="0.25">
      <c r="A306" s="7" t="s">
        <v>8</v>
      </c>
      <c r="B306" s="12" t="s">
        <v>287</v>
      </c>
      <c r="C306" s="12"/>
      <c r="D306" s="10"/>
      <c r="E306" s="10"/>
      <c r="F306" s="11"/>
    </row>
    <row r="307" spans="1:6" x14ac:dyDescent="0.25">
      <c r="A307" s="7" t="s">
        <v>10</v>
      </c>
      <c r="B307" s="12" t="s">
        <v>11</v>
      </c>
      <c r="C307" s="12"/>
      <c r="D307" s="10"/>
      <c r="E307" s="10"/>
      <c r="F307" s="11"/>
    </row>
    <row r="308" spans="1:6" x14ac:dyDescent="0.25">
      <c r="A308" s="7" t="s">
        <v>12</v>
      </c>
      <c r="B308" s="12" t="s">
        <v>13</v>
      </c>
      <c r="C308" s="12"/>
      <c r="D308" s="10"/>
      <c r="E308" s="10"/>
      <c r="F308" s="11"/>
    </row>
    <row r="309" spans="1:6" x14ac:dyDescent="0.25">
      <c r="A309" s="7" t="s">
        <v>14</v>
      </c>
      <c r="B309" s="12" t="s">
        <v>198</v>
      </c>
      <c r="C309" s="12"/>
      <c r="D309" s="10"/>
      <c r="E309" s="10"/>
      <c r="F309" s="11"/>
    </row>
    <row r="310" spans="1:6" x14ac:dyDescent="0.25">
      <c r="A310" s="7" t="s">
        <v>16</v>
      </c>
      <c r="B310" s="12" t="s">
        <v>198</v>
      </c>
      <c r="C310" s="12"/>
      <c r="D310" s="10"/>
      <c r="E310" s="10"/>
      <c r="F310" s="11"/>
    </row>
    <row r="311" spans="1:6" x14ac:dyDescent="0.25">
      <c r="A311" s="13"/>
      <c r="B311" s="14" t="s">
        <v>17</v>
      </c>
      <c r="C311" s="14"/>
      <c r="D311" s="14"/>
      <c r="E311" s="14"/>
      <c r="F311" s="15"/>
    </row>
    <row r="312" spans="1:6" x14ac:dyDescent="0.25">
      <c r="A312" s="16" t="s">
        <v>18</v>
      </c>
      <c r="B312" s="570" t="s">
        <v>19</v>
      </c>
      <c r="C312" s="571"/>
      <c r="D312" s="572"/>
      <c r="E312" s="570" t="s">
        <v>20</v>
      </c>
      <c r="F312" s="572"/>
    </row>
    <row r="313" spans="1:6" x14ac:dyDescent="0.25">
      <c r="A313" s="17" t="s">
        <v>21</v>
      </c>
      <c r="B313" s="12" t="s">
        <v>199</v>
      </c>
      <c r="C313" s="12"/>
      <c r="D313" s="18"/>
      <c r="E313" s="19">
        <v>1</v>
      </c>
      <c r="F313" s="11"/>
    </row>
    <row r="314" spans="1:6" x14ac:dyDescent="0.25">
      <c r="A314" s="17" t="s">
        <v>23</v>
      </c>
      <c r="B314" s="20" t="s">
        <v>24</v>
      </c>
      <c r="C314" s="21"/>
      <c r="D314" s="22"/>
      <c r="E314" s="78" t="s">
        <v>200</v>
      </c>
      <c r="F314" s="15"/>
    </row>
    <row r="315" spans="1:6" x14ac:dyDescent="0.25">
      <c r="A315" s="17" t="s">
        <v>25</v>
      </c>
      <c r="B315" s="20" t="s">
        <v>201</v>
      </c>
      <c r="C315" s="21"/>
      <c r="D315" s="22"/>
      <c r="E315" s="7" t="s">
        <v>27</v>
      </c>
      <c r="F315" s="11"/>
    </row>
    <row r="316" spans="1:6" x14ac:dyDescent="0.25">
      <c r="A316" s="94" t="s">
        <v>28</v>
      </c>
      <c r="B316" s="95" t="s">
        <v>202</v>
      </c>
      <c r="C316" s="96"/>
      <c r="D316" s="97"/>
      <c r="E316" s="98" t="s">
        <v>30</v>
      </c>
      <c r="F316" s="15"/>
    </row>
    <row r="317" spans="1:6" x14ac:dyDescent="0.25">
      <c r="A317" s="562" t="s">
        <v>31</v>
      </c>
      <c r="B317" s="563"/>
      <c r="C317" s="563"/>
      <c r="D317" s="563"/>
      <c r="E317" s="563"/>
      <c r="F317" s="564"/>
    </row>
    <row r="318" spans="1:6" x14ac:dyDescent="0.25">
      <c r="A318" s="565" t="s">
        <v>32</v>
      </c>
      <c r="B318" s="566"/>
      <c r="C318" s="566"/>
      <c r="D318" s="566"/>
      <c r="E318" s="566"/>
      <c r="F318" s="567"/>
    </row>
    <row r="319" spans="1:6" x14ac:dyDescent="0.25">
      <c r="A319" s="24"/>
      <c r="B319" s="10"/>
      <c r="C319" s="10"/>
      <c r="D319" s="25"/>
      <c r="E319" s="10"/>
      <c r="F319" s="11"/>
    </row>
    <row r="320" spans="1:6" x14ac:dyDescent="0.25">
      <c r="A320" s="26" t="s">
        <v>33</v>
      </c>
      <c r="B320" s="568" t="s">
        <v>34</v>
      </c>
      <c r="C320" s="27" t="s">
        <v>35</v>
      </c>
      <c r="D320" s="28"/>
      <c r="E320" s="29"/>
      <c r="F320" s="30" t="s">
        <v>36</v>
      </c>
    </row>
    <row r="321" spans="1:6" x14ac:dyDescent="0.25">
      <c r="A321" s="31" t="s">
        <v>37</v>
      </c>
      <c r="B321" s="569"/>
      <c r="C321" s="32" t="s">
        <v>38</v>
      </c>
      <c r="D321" s="32" t="s">
        <v>39</v>
      </c>
      <c r="E321" s="32" t="s">
        <v>40</v>
      </c>
      <c r="F321" s="33" t="s">
        <v>41</v>
      </c>
    </row>
    <row r="322" spans="1:6" x14ac:dyDescent="0.25">
      <c r="A322" s="37" t="s">
        <v>289</v>
      </c>
      <c r="B322" s="37" t="s">
        <v>43</v>
      </c>
      <c r="C322" s="36"/>
      <c r="D322" s="37"/>
      <c r="E322" s="37"/>
      <c r="F322" s="38">
        <v>20000000</v>
      </c>
    </row>
    <row r="323" spans="1:6" x14ac:dyDescent="0.25">
      <c r="A323" s="37" t="s">
        <v>288</v>
      </c>
      <c r="B323" s="37" t="s">
        <v>45</v>
      </c>
      <c r="C323" s="36"/>
      <c r="D323" s="37"/>
      <c r="E323" s="37"/>
      <c r="F323" s="38">
        <v>20000000</v>
      </c>
    </row>
    <row r="324" spans="1:6" x14ac:dyDescent="0.25">
      <c r="A324" s="37" t="s">
        <v>290</v>
      </c>
      <c r="B324" s="40" t="s">
        <v>46</v>
      </c>
      <c r="C324" s="10"/>
      <c r="D324" s="37"/>
      <c r="E324" s="37"/>
      <c r="F324" s="38">
        <f>F325</f>
        <v>18340000</v>
      </c>
    </row>
    <row r="325" spans="1:6" x14ac:dyDescent="0.25">
      <c r="A325" s="37" t="s">
        <v>291</v>
      </c>
      <c r="B325" s="40" t="s">
        <v>47</v>
      </c>
      <c r="C325" s="10"/>
      <c r="D325" s="37"/>
      <c r="E325" s="36"/>
      <c r="F325" s="38">
        <f>F326</f>
        <v>18340000</v>
      </c>
    </row>
    <row r="326" spans="1:6" x14ac:dyDescent="0.25">
      <c r="A326" s="37" t="s">
        <v>292</v>
      </c>
      <c r="B326" s="40" t="s">
        <v>203</v>
      </c>
      <c r="C326" s="42"/>
      <c r="D326" s="43"/>
      <c r="E326" s="44"/>
      <c r="F326" s="114">
        <f>F327+F331</f>
        <v>18340000</v>
      </c>
    </row>
    <row r="327" spans="1:6" x14ac:dyDescent="0.25">
      <c r="A327" s="37"/>
      <c r="B327" s="40" t="s">
        <v>204</v>
      </c>
      <c r="C327" s="42"/>
      <c r="D327" s="43"/>
      <c r="E327" s="44"/>
      <c r="F327" s="114">
        <f>SUM(F328:F330)</f>
        <v>9170000</v>
      </c>
    </row>
    <row r="328" spans="1:6" x14ac:dyDescent="0.25">
      <c r="A328" s="37"/>
      <c r="B328" s="47" t="s">
        <v>205</v>
      </c>
      <c r="C328" s="42">
        <v>14</v>
      </c>
      <c r="D328" s="43" t="s">
        <v>51</v>
      </c>
      <c r="E328" s="44">
        <v>100000</v>
      </c>
      <c r="F328" s="45">
        <f>E328*C328</f>
        <v>1400000</v>
      </c>
    </row>
    <row r="329" spans="1:6" x14ac:dyDescent="0.25">
      <c r="A329" s="37"/>
      <c r="B329" s="47" t="s">
        <v>206</v>
      </c>
      <c r="C329" s="42">
        <v>14</v>
      </c>
      <c r="D329" s="43" t="s">
        <v>51</v>
      </c>
      <c r="E329" s="44">
        <v>75000</v>
      </c>
      <c r="F329" s="45">
        <f>E329*C329</f>
        <v>1050000</v>
      </c>
    </row>
    <row r="330" spans="1:6" x14ac:dyDescent="0.25">
      <c r="A330" s="37"/>
      <c r="B330" s="47" t="s">
        <v>207</v>
      </c>
      <c r="C330" s="42">
        <v>112</v>
      </c>
      <c r="D330" s="43" t="s">
        <v>51</v>
      </c>
      <c r="E330" s="44">
        <v>60000</v>
      </c>
      <c r="F330" s="45">
        <f>E330*C330</f>
        <v>6720000</v>
      </c>
    </row>
    <row r="331" spans="1:6" x14ac:dyDescent="0.25">
      <c r="A331" s="37"/>
      <c r="B331" s="40" t="s">
        <v>208</v>
      </c>
      <c r="C331" s="42"/>
      <c r="D331" s="43"/>
      <c r="E331" s="44"/>
      <c r="F331" s="114">
        <f>SUM(F332:F334)</f>
        <v>9170000</v>
      </c>
    </row>
    <row r="332" spans="1:6" x14ac:dyDescent="0.25">
      <c r="A332" s="37"/>
      <c r="B332" s="47" t="s">
        <v>205</v>
      </c>
      <c r="C332" s="42">
        <v>14</v>
      </c>
      <c r="D332" s="43" t="s">
        <v>51</v>
      </c>
      <c r="E332" s="44">
        <v>100000</v>
      </c>
      <c r="F332" s="45">
        <f>E332*C332</f>
        <v>1400000</v>
      </c>
    </row>
    <row r="333" spans="1:6" x14ac:dyDescent="0.25">
      <c r="A333" s="37"/>
      <c r="B333" s="47" t="s">
        <v>206</v>
      </c>
      <c r="C333" s="42">
        <v>14</v>
      </c>
      <c r="D333" s="43" t="s">
        <v>51</v>
      </c>
      <c r="E333" s="44">
        <v>75000</v>
      </c>
      <c r="F333" s="45">
        <f>E333*C333</f>
        <v>1050000</v>
      </c>
    </row>
    <row r="334" spans="1:6" x14ac:dyDescent="0.25">
      <c r="A334" s="37"/>
      <c r="B334" s="47" t="s">
        <v>207</v>
      </c>
      <c r="C334" s="42">
        <v>112</v>
      </c>
      <c r="D334" s="43" t="s">
        <v>51</v>
      </c>
      <c r="E334" s="44">
        <v>60000</v>
      </c>
      <c r="F334" s="45">
        <f>E334*C334</f>
        <v>6720000</v>
      </c>
    </row>
    <row r="335" spans="1:6" x14ac:dyDescent="0.25">
      <c r="A335" s="37"/>
      <c r="B335" s="47"/>
      <c r="C335" s="42"/>
      <c r="D335" s="43"/>
      <c r="E335" s="44"/>
      <c r="F335" s="45"/>
    </row>
    <row r="336" spans="1:6" x14ac:dyDescent="0.25">
      <c r="A336" s="37" t="s">
        <v>293</v>
      </c>
      <c r="B336" s="40" t="s">
        <v>59</v>
      </c>
      <c r="C336" s="42"/>
      <c r="D336" s="43"/>
      <c r="E336" s="44"/>
      <c r="F336" s="45"/>
    </row>
    <row r="337" spans="1:6" x14ac:dyDescent="0.25">
      <c r="A337" s="37" t="s">
        <v>294</v>
      </c>
      <c r="B337" s="40" t="s">
        <v>61</v>
      </c>
      <c r="C337" s="42"/>
      <c r="D337" s="43"/>
      <c r="E337" s="44"/>
      <c r="F337" s="45"/>
    </row>
    <row r="338" spans="1:6" x14ac:dyDescent="0.25">
      <c r="A338" s="37" t="s">
        <v>295</v>
      </c>
      <c r="B338" s="40" t="s">
        <v>296</v>
      </c>
      <c r="C338" s="42"/>
      <c r="D338" s="43"/>
      <c r="E338" s="44"/>
      <c r="F338" s="114">
        <f>SUM(F339:F351)</f>
        <v>1094000</v>
      </c>
    </row>
    <row r="339" spans="1:6" x14ac:dyDescent="0.25">
      <c r="A339" s="37"/>
      <c r="B339" s="40" t="s">
        <v>62</v>
      </c>
      <c r="C339" s="42">
        <v>6</v>
      </c>
      <c r="D339" s="43" t="s">
        <v>63</v>
      </c>
      <c r="E339" s="44">
        <v>40000</v>
      </c>
      <c r="F339" s="45">
        <f t="shared" ref="F339:F351" si="3">E339*C339</f>
        <v>240000</v>
      </c>
    </row>
    <row r="340" spans="1:6" x14ac:dyDescent="0.25">
      <c r="A340" s="37"/>
      <c r="B340" s="40" t="s">
        <v>64</v>
      </c>
      <c r="C340" s="42">
        <v>100</v>
      </c>
      <c r="D340" s="43" t="s">
        <v>65</v>
      </c>
      <c r="E340" s="44">
        <v>700</v>
      </c>
      <c r="F340" s="45">
        <f t="shared" si="3"/>
        <v>70000</v>
      </c>
    </row>
    <row r="341" spans="1:6" x14ac:dyDescent="0.25">
      <c r="A341" s="37"/>
      <c r="B341" s="40" t="s">
        <v>133</v>
      </c>
      <c r="C341" s="42">
        <v>2</v>
      </c>
      <c r="D341" s="43" t="s">
        <v>134</v>
      </c>
      <c r="E341" s="44">
        <v>10000</v>
      </c>
      <c r="F341" s="45">
        <f t="shared" si="3"/>
        <v>20000</v>
      </c>
    </row>
    <row r="342" spans="1:6" x14ac:dyDescent="0.25">
      <c r="A342" s="37"/>
      <c r="B342" s="40" t="s">
        <v>209</v>
      </c>
      <c r="C342" s="42">
        <v>10</v>
      </c>
      <c r="D342" s="43" t="s">
        <v>65</v>
      </c>
      <c r="E342" s="44">
        <v>1500</v>
      </c>
      <c r="F342" s="45">
        <f t="shared" si="3"/>
        <v>15000</v>
      </c>
    </row>
    <row r="343" spans="1:6" x14ac:dyDescent="0.25">
      <c r="A343" s="37"/>
      <c r="B343" s="40" t="s">
        <v>210</v>
      </c>
      <c r="C343" s="42">
        <v>3</v>
      </c>
      <c r="D343" s="43" t="s">
        <v>65</v>
      </c>
      <c r="E343" s="44">
        <v>31500</v>
      </c>
      <c r="F343" s="45">
        <f t="shared" si="3"/>
        <v>94500</v>
      </c>
    </row>
    <row r="344" spans="1:6" x14ac:dyDescent="0.25">
      <c r="A344" s="37"/>
      <c r="B344" s="40" t="s">
        <v>138</v>
      </c>
      <c r="C344" s="42">
        <v>30</v>
      </c>
      <c r="D344" s="43" t="s">
        <v>65</v>
      </c>
      <c r="E344" s="44">
        <v>2500</v>
      </c>
      <c r="F344" s="45">
        <f t="shared" si="3"/>
        <v>75000</v>
      </c>
    </row>
    <row r="345" spans="1:6" x14ac:dyDescent="0.25">
      <c r="A345" s="37"/>
      <c r="B345" s="40" t="s">
        <v>211</v>
      </c>
      <c r="C345" s="42">
        <v>1</v>
      </c>
      <c r="D345" s="43" t="s">
        <v>65</v>
      </c>
      <c r="E345" s="44">
        <v>16500</v>
      </c>
      <c r="F345" s="45">
        <f t="shared" si="3"/>
        <v>16500</v>
      </c>
    </row>
    <row r="346" spans="1:6" x14ac:dyDescent="0.25">
      <c r="A346" s="37"/>
      <c r="B346" s="40" t="s">
        <v>140</v>
      </c>
      <c r="C346" s="43">
        <v>6</v>
      </c>
      <c r="D346" s="43" t="s">
        <v>65</v>
      </c>
      <c r="E346" s="44">
        <v>13000</v>
      </c>
      <c r="F346" s="45">
        <f t="shared" si="3"/>
        <v>78000</v>
      </c>
    </row>
    <row r="347" spans="1:6" x14ac:dyDescent="0.25">
      <c r="A347" s="37"/>
      <c r="B347" s="40" t="s">
        <v>141</v>
      </c>
      <c r="C347" s="43">
        <v>5</v>
      </c>
      <c r="D347" s="43" t="s">
        <v>65</v>
      </c>
      <c r="E347" s="44">
        <v>23000</v>
      </c>
      <c r="F347" s="45">
        <f t="shared" si="3"/>
        <v>115000</v>
      </c>
    </row>
    <row r="348" spans="1:6" x14ac:dyDescent="0.25">
      <c r="A348" s="37"/>
      <c r="B348" s="40" t="s">
        <v>67</v>
      </c>
      <c r="C348" s="43">
        <v>20</v>
      </c>
      <c r="D348" s="43" t="s">
        <v>68</v>
      </c>
      <c r="E348" s="44">
        <v>7000</v>
      </c>
      <c r="F348" s="45">
        <f t="shared" si="3"/>
        <v>140000</v>
      </c>
    </row>
    <row r="349" spans="1:6" x14ac:dyDescent="0.25">
      <c r="A349" s="37"/>
      <c r="B349" s="40" t="s">
        <v>66</v>
      </c>
      <c r="C349" s="43">
        <v>124</v>
      </c>
      <c r="D349" s="43" t="s">
        <v>65</v>
      </c>
      <c r="E349" s="44">
        <v>500</v>
      </c>
      <c r="F349" s="45">
        <f t="shared" si="3"/>
        <v>62000</v>
      </c>
    </row>
    <row r="350" spans="1:6" x14ac:dyDescent="0.25">
      <c r="A350" s="37"/>
      <c r="B350" s="40" t="s">
        <v>212</v>
      </c>
      <c r="C350" s="43">
        <v>2</v>
      </c>
      <c r="D350" s="43" t="s">
        <v>65</v>
      </c>
      <c r="E350" s="44">
        <v>11000</v>
      </c>
      <c r="F350" s="45">
        <f t="shared" si="3"/>
        <v>22000</v>
      </c>
    </row>
    <row r="351" spans="1:6" x14ac:dyDescent="0.25">
      <c r="A351" s="37"/>
      <c r="B351" s="40" t="s">
        <v>213</v>
      </c>
      <c r="C351" s="43">
        <v>2</v>
      </c>
      <c r="D351" s="43" t="s">
        <v>68</v>
      </c>
      <c r="E351" s="44">
        <v>73000</v>
      </c>
      <c r="F351" s="45">
        <f t="shared" si="3"/>
        <v>146000</v>
      </c>
    </row>
    <row r="352" spans="1:6" x14ac:dyDescent="0.25">
      <c r="A352" s="37"/>
      <c r="B352" s="40"/>
      <c r="C352" s="43"/>
      <c r="D352" s="43"/>
      <c r="E352" s="44"/>
      <c r="F352" s="45"/>
    </row>
    <row r="353" spans="1:6" x14ac:dyDescent="0.25">
      <c r="A353" s="37" t="s">
        <v>297</v>
      </c>
      <c r="B353" s="40" t="s">
        <v>301</v>
      </c>
      <c r="C353" s="42"/>
      <c r="D353" s="43"/>
      <c r="E353" s="44"/>
      <c r="F353" s="114">
        <f>F355</f>
        <v>250000</v>
      </c>
    </row>
    <row r="354" spans="1:6" x14ac:dyDescent="0.25">
      <c r="A354" s="37"/>
      <c r="B354" s="40" t="s">
        <v>302</v>
      </c>
      <c r="C354" s="43"/>
      <c r="D354" s="48"/>
      <c r="E354" s="44"/>
      <c r="F354" s="45"/>
    </row>
    <row r="355" spans="1:6" x14ac:dyDescent="0.25">
      <c r="A355" s="37"/>
      <c r="B355" s="47" t="s">
        <v>268</v>
      </c>
      <c r="C355" s="43">
        <v>50</v>
      </c>
      <c r="D355" s="48" t="s">
        <v>148</v>
      </c>
      <c r="E355" s="44">
        <v>5000</v>
      </c>
      <c r="F355" s="45">
        <f>E355*C355</f>
        <v>250000</v>
      </c>
    </row>
    <row r="356" spans="1:6" x14ac:dyDescent="0.25">
      <c r="A356" s="26" t="s">
        <v>33</v>
      </c>
      <c r="B356" s="568" t="s">
        <v>34</v>
      </c>
      <c r="C356" s="27" t="s">
        <v>35</v>
      </c>
      <c r="D356" s="28"/>
      <c r="E356" s="29"/>
      <c r="F356" s="30" t="s">
        <v>36</v>
      </c>
    </row>
    <row r="357" spans="1:6" x14ac:dyDescent="0.25">
      <c r="A357" s="31" t="s">
        <v>37</v>
      </c>
      <c r="B357" s="569"/>
      <c r="C357" s="32" t="s">
        <v>38</v>
      </c>
      <c r="D357" s="32" t="s">
        <v>39</v>
      </c>
      <c r="E357" s="32" t="s">
        <v>40</v>
      </c>
      <c r="F357" s="33" t="s">
        <v>41</v>
      </c>
    </row>
    <row r="358" spans="1:6" x14ac:dyDescent="0.25">
      <c r="A358" s="37" t="s">
        <v>298</v>
      </c>
      <c r="B358" s="47" t="s">
        <v>300</v>
      </c>
      <c r="C358" s="43"/>
      <c r="D358" s="48"/>
      <c r="E358" s="45"/>
      <c r="F358" s="115">
        <f>F360</f>
        <v>316000</v>
      </c>
    </row>
    <row r="359" spans="1:6" x14ac:dyDescent="0.25">
      <c r="A359" s="37" t="s">
        <v>299</v>
      </c>
      <c r="B359" s="40" t="s">
        <v>270</v>
      </c>
      <c r="C359" s="43"/>
      <c r="D359" s="48"/>
      <c r="E359" s="85"/>
      <c r="F359" s="85"/>
    </row>
    <row r="360" spans="1:6" x14ac:dyDescent="0.25">
      <c r="A360" s="37"/>
      <c r="B360" s="47" t="s">
        <v>271</v>
      </c>
      <c r="C360" s="43">
        <v>1580</v>
      </c>
      <c r="D360" s="48" t="s">
        <v>148</v>
      </c>
      <c r="E360" s="85">
        <v>200</v>
      </c>
      <c r="F360" s="85">
        <f>C360*E360</f>
        <v>316000</v>
      </c>
    </row>
    <row r="361" spans="1:6" x14ac:dyDescent="0.25">
      <c r="A361" s="49"/>
      <c r="B361" s="32" t="s">
        <v>99</v>
      </c>
      <c r="C361" s="28"/>
      <c r="D361" s="29"/>
      <c r="E361" s="29"/>
      <c r="F361" s="50">
        <f>F358+F353+F338+F326</f>
        <v>20000000</v>
      </c>
    </row>
    <row r="362" spans="1:6" x14ac:dyDescent="0.25">
      <c r="A362" s="7" t="s">
        <v>100</v>
      </c>
      <c r="B362" s="8"/>
      <c r="C362" s="8"/>
      <c r="D362" s="8"/>
      <c r="E362" s="51"/>
      <c r="F362" s="9"/>
    </row>
    <row r="363" spans="1:6" x14ac:dyDescent="0.25">
      <c r="A363" s="7" t="s">
        <v>154</v>
      </c>
      <c r="B363" s="10"/>
      <c r="C363" s="552" t="s">
        <v>102</v>
      </c>
      <c r="D363" s="552"/>
      <c r="E363" s="552"/>
      <c r="F363" s="553"/>
    </row>
    <row r="364" spans="1:6" x14ac:dyDescent="0.25">
      <c r="A364" s="7" t="s">
        <v>103</v>
      </c>
      <c r="B364" s="10"/>
      <c r="C364" s="10"/>
      <c r="D364" s="52"/>
      <c r="E364" s="52"/>
      <c r="F364" s="53"/>
    </row>
    <row r="365" spans="1:6" x14ac:dyDescent="0.25">
      <c r="A365" s="7" t="s">
        <v>104</v>
      </c>
      <c r="B365" s="18"/>
      <c r="C365" s="18"/>
      <c r="D365" s="54"/>
      <c r="E365" s="54"/>
      <c r="F365" s="55"/>
    </row>
    <row r="366" spans="1:6" x14ac:dyDescent="0.25">
      <c r="A366" s="7" t="s">
        <v>105</v>
      </c>
      <c r="B366" s="18"/>
      <c r="C366" s="18"/>
      <c r="D366" s="54"/>
      <c r="E366" s="54"/>
      <c r="F366" s="55"/>
    </row>
    <row r="367" spans="1:6" x14ac:dyDescent="0.25">
      <c r="A367" s="7"/>
      <c r="B367" s="10"/>
      <c r="C367" s="554" t="s">
        <v>106</v>
      </c>
      <c r="D367" s="554"/>
      <c r="E367" s="554"/>
      <c r="F367" s="555"/>
    </row>
    <row r="368" spans="1:6" x14ac:dyDescent="0.25">
      <c r="A368" s="7"/>
      <c r="B368" s="10"/>
      <c r="C368" s="552" t="s">
        <v>107</v>
      </c>
      <c r="D368" s="552"/>
      <c r="E368" s="552"/>
      <c r="F368" s="553"/>
    </row>
    <row r="369" spans="1:6" x14ac:dyDescent="0.25">
      <c r="A369" s="575" t="s">
        <v>111</v>
      </c>
      <c r="B369" s="576"/>
      <c r="C369" s="60"/>
      <c r="D369" s="61"/>
      <c r="E369" s="61"/>
      <c r="F369" s="62"/>
    </row>
    <row r="370" spans="1:6" x14ac:dyDescent="0.25">
      <c r="A370" s="66"/>
      <c r="B370" s="71"/>
      <c r="C370" s="577" t="s">
        <v>112</v>
      </c>
      <c r="D370" s="577"/>
      <c r="E370" s="577"/>
      <c r="F370" s="578"/>
    </row>
    <row r="371" spans="1:6" x14ac:dyDescent="0.25">
      <c r="A371" s="7" t="s">
        <v>252</v>
      </c>
      <c r="B371" s="59" t="s">
        <v>115</v>
      </c>
      <c r="C371" s="579" t="s">
        <v>113</v>
      </c>
      <c r="D371" s="579"/>
      <c r="E371" s="579"/>
      <c r="F371" s="580"/>
    </row>
    <row r="372" spans="1:6" x14ac:dyDescent="0.25">
      <c r="A372" s="67"/>
      <c r="B372" s="72"/>
      <c r="C372" s="579" t="s">
        <v>114</v>
      </c>
      <c r="D372" s="579"/>
      <c r="E372" s="579"/>
      <c r="F372" s="580"/>
    </row>
    <row r="373" spans="1:6" x14ac:dyDescent="0.25">
      <c r="A373" s="68" t="s">
        <v>253</v>
      </c>
      <c r="B373" s="59" t="s">
        <v>115</v>
      </c>
      <c r="C373" s="58"/>
      <c r="D373" s="58"/>
      <c r="E373" s="58"/>
      <c r="F373" s="59"/>
    </row>
    <row r="374" spans="1:6" x14ac:dyDescent="0.25">
      <c r="A374" s="67"/>
      <c r="B374" s="72"/>
      <c r="C374" s="58"/>
      <c r="D374" s="58"/>
      <c r="E374" s="58"/>
      <c r="F374" s="59"/>
    </row>
    <row r="375" spans="1:6" x14ac:dyDescent="0.25">
      <c r="A375" s="69" t="s">
        <v>254</v>
      </c>
      <c r="B375" s="59" t="s">
        <v>115</v>
      </c>
      <c r="C375" s="58"/>
      <c r="D375" s="58"/>
      <c r="E375" s="58"/>
      <c r="F375" s="59"/>
    </row>
    <row r="376" spans="1:6" x14ac:dyDescent="0.25">
      <c r="A376" s="68"/>
      <c r="B376" s="59"/>
      <c r="C376" s="581" t="s">
        <v>117</v>
      </c>
      <c r="D376" s="581"/>
      <c r="E376" s="581"/>
      <c r="F376" s="582"/>
    </row>
    <row r="377" spans="1:6" x14ac:dyDescent="0.25">
      <c r="A377" s="68"/>
      <c r="B377" s="59"/>
      <c r="C377" s="579" t="s">
        <v>118</v>
      </c>
      <c r="D377" s="579"/>
      <c r="E377" s="579"/>
      <c r="F377" s="580"/>
    </row>
    <row r="378" spans="1:6" x14ac:dyDescent="0.25">
      <c r="A378" s="70"/>
      <c r="B378" s="73"/>
      <c r="C378" s="573" t="s">
        <v>119</v>
      </c>
      <c r="D378" s="573"/>
      <c r="E378" s="573"/>
      <c r="F378" s="574"/>
    </row>
    <row r="381" spans="1:6" x14ac:dyDescent="0.25">
      <c r="A381" s="556" t="s">
        <v>116</v>
      </c>
      <c r="B381" s="558"/>
      <c r="C381" s="556" t="s">
        <v>110</v>
      </c>
      <c r="D381" s="557"/>
      <c r="E381" s="558"/>
      <c r="F381" s="77"/>
    </row>
    <row r="382" spans="1:6" x14ac:dyDescent="0.25">
      <c r="A382" s="559" t="s">
        <v>0</v>
      </c>
      <c r="B382" s="561"/>
      <c r="C382" s="559" t="s">
        <v>226</v>
      </c>
      <c r="D382" s="560"/>
      <c r="E382" s="561"/>
      <c r="F382" s="2" t="s">
        <v>1</v>
      </c>
    </row>
    <row r="383" spans="1:6" x14ac:dyDescent="0.25">
      <c r="A383" s="3"/>
      <c r="B383" s="4"/>
      <c r="C383" s="3"/>
      <c r="D383" s="4"/>
      <c r="E383" s="63"/>
      <c r="F383" s="2" t="s">
        <v>109</v>
      </c>
    </row>
    <row r="384" spans="1:6" x14ac:dyDescent="0.25">
      <c r="A384" s="556" t="s">
        <v>2</v>
      </c>
      <c r="B384" s="557"/>
      <c r="C384" s="557"/>
      <c r="D384" s="557"/>
      <c r="E384" s="558"/>
      <c r="F384" s="2" t="s">
        <v>3</v>
      </c>
    </row>
    <row r="385" spans="1:6" x14ac:dyDescent="0.25">
      <c r="A385" s="559" t="s">
        <v>4</v>
      </c>
      <c r="B385" s="560"/>
      <c r="C385" s="560"/>
      <c r="D385" s="560"/>
      <c r="E385" s="561"/>
      <c r="F385" s="5"/>
    </row>
    <row r="386" spans="1:6" x14ac:dyDescent="0.25">
      <c r="A386" s="3"/>
      <c r="B386" s="4"/>
      <c r="C386" s="4"/>
      <c r="D386" s="4"/>
      <c r="E386" s="4"/>
      <c r="F386" s="6"/>
    </row>
    <row r="387" spans="1:6" x14ac:dyDescent="0.25">
      <c r="A387" s="7" t="s">
        <v>5</v>
      </c>
      <c r="B387" s="8" t="s">
        <v>228</v>
      </c>
      <c r="C387" s="8"/>
      <c r="D387" s="8"/>
      <c r="E387" s="8"/>
      <c r="F387" s="9"/>
    </row>
    <row r="388" spans="1:6" x14ac:dyDescent="0.25">
      <c r="A388" s="7" t="s">
        <v>6</v>
      </c>
      <c r="B388" s="10" t="s">
        <v>227</v>
      </c>
      <c r="C388" s="10"/>
      <c r="D388" s="10"/>
      <c r="E388" s="10"/>
      <c r="F388" s="11"/>
    </row>
    <row r="389" spans="1:6" x14ac:dyDescent="0.25">
      <c r="A389" s="7" t="s">
        <v>7</v>
      </c>
      <c r="B389" s="12" t="s">
        <v>215</v>
      </c>
      <c r="C389" s="12"/>
      <c r="D389" s="10"/>
      <c r="E389" s="10"/>
      <c r="F389" s="11"/>
    </row>
    <row r="390" spans="1:6" x14ac:dyDescent="0.25">
      <c r="A390" s="7" t="s">
        <v>8</v>
      </c>
      <c r="B390" s="12" t="s">
        <v>304</v>
      </c>
      <c r="C390" s="12"/>
      <c r="D390" s="10"/>
      <c r="E390" s="10"/>
      <c r="F390" s="11"/>
    </row>
    <row r="391" spans="1:6" x14ac:dyDescent="0.25">
      <c r="A391" s="7" t="s">
        <v>10</v>
      </c>
      <c r="B391" s="12" t="s">
        <v>11</v>
      </c>
      <c r="C391" s="12"/>
      <c r="D391" s="10"/>
      <c r="E391" s="10"/>
      <c r="F391" s="11"/>
    </row>
    <row r="392" spans="1:6" x14ac:dyDescent="0.25">
      <c r="A392" s="7" t="s">
        <v>12</v>
      </c>
      <c r="B392" s="12" t="s">
        <v>13</v>
      </c>
      <c r="C392" s="12"/>
      <c r="D392" s="10"/>
      <c r="E392" s="10"/>
      <c r="F392" s="11"/>
    </row>
    <row r="393" spans="1:6" x14ac:dyDescent="0.25">
      <c r="A393" s="7" t="s">
        <v>14</v>
      </c>
      <c r="B393" s="12" t="s">
        <v>216</v>
      </c>
      <c r="C393" s="12"/>
      <c r="D393" s="10"/>
      <c r="E393" s="10"/>
      <c r="F393" s="11"/>
    </row>
    <row r="394" spans="1:6" x14ac:dyDescent="0.25">
      <c r="A394" s="7" t="s">
        <v>16</v>
      </c>
      <c r="B394" s="12" t="s">
        <v>216</v>
      </c>
      <c r="C394" s="12"/>
      <c r="D394" s="10"/>
      <c r="E394" s="10"/>
      <c r="F394" s="11"/>
    </row>
    <row r="395" spans="1:6" x14ac:dyDescent="0.25">
      <c r="A395" s="13"/>
      <c r="B395" s="14" t="s">
        <v>17</v>
      </c>
      <c r="C395" s="14"/>
      <c r="D395" s="14"/>
      <c r="E395" s="14"/>
      <c r="F395" s="15"/>
    </row>
    <row r="396" spans="1:6" x14ac:dyDescent="0.25">
      <c r="A396" s="16" t="s">
        <v>18</v>
      </c>
      <c r="B396" s="570" t="s">
        <v>19</v>
      </c>
      <c r="C396" s="571"/>
      <c r="D396" s="572"/>
      <c r="E396" s="570" t="s">
        <v>20</v>
      </c>
      <c r="F396" s="572"/>
    </row>
    <row r="397" spans="1:6" x14ac:dyDescent="0.25">
      <c r="A397" s="17" t="s">
        <v>21</v>
      </c>
      <c r="B397" s="12" t="s">
        <v>217</v>
      </c>
      <c r="C397" s="12"/>
      <c r="D397" s="18"/>
      <c r="E397" s="19">
        <v>1</v>
      </c>
      <c r="F397" s="11"/>
    </row>
    <row r="398" spans="1:6" x14ac:dyDescent="0.25">
      <c r="A398" s="17" t="s">
        <v>23</v>
      </c>
      <c r="B398" s="20" t="s">
        <v>24</v>
      </c>
      <c r="C398" s="21"/>
      <c r="D398" s="22"/>
      <c r="E398" s="78" t="s">
        <v>218</v>
      </c>
      <c r="F398" s="15"/>
    </row>
    <row r="399" spans="1:6" x14ac:dyDescent="0.25">
      <c r="A399" s="17" t="s">
        <v>25</v>
      </c>
      <c r="B399" s="20" t="s">
        <v>219</v>
      </c>
      <c r="C399" s="21"/>
      <c r="D399" s="22"/>
      <c r="E399" s="7" t="s">
        <v>27</v>
      </c>
      <c r="F399" s="11"/>
    </row>
    <row r="400" spans="1:6" x14ac:dyDescent="0.25">
      <c r="A400" s="17" t="s">
        <v>28</v>
      </c>
      <c r="B400" s="20" t="s">
        <v>220</v>
      </c>
      <c r="C400" s="21"/>
      <c r="D400" s="22"/>
      <c r="E400" s="13" t="s">
        <v>30</v>
      </c>
      <c r="F400" s="15"/>
    </row>
    <row r="401" spans="1:6" x14ac:dyDescent="0.25">
      <c r="A401" s="562" t="s">
        <v>31</v>
      </c>
      <c r="B401" s="563"/>
      <c r="C401" s="563"/>
      <c r="D401" s="563"/>
      <c r="E401" s="563"/>
      <c r="F401" s="564"/>
    </row>
    <row r="402" spans="1:6" x14ac:dyDescent="0.25">
      <c r="A402" s="565" t="s">
        <v>32</v>
      </c>
      <c r="B402" s="566"/>
      <c r="C402" s="566"/>
      <c r="D402" s="566"/>
      <c r="E402" s="566"/>
      <c r="F402" s="567"/>
    </row>
    <row r="403" spans="1:6" x14ac:dyDescent="0.25">
      <c r="A403" s="24"/>
      <c r="B403" s="10"/>
      <c r="C403" s="10"/>
      <c r="D403" s="25"/>
      <c r="E403" s="10"/>
      <c r="F403" s="11"/>
    </row>
    <row r="404" spans="1:6" x14ac:dyDescent="0.25">
      <c r="A404" s="26" t="s">
        <v>33</v>
      </c>
      <c r="B404" s="568" t="s">
        <v>34</v>
      </c>
      <c r="C404" s="27" t="s">
        <v>35</v>
      </c>
      <c r="D404" s="28"/>
      <c r="E404" s="29"/>
      <c r="F404" s="30" t="s">
        <v>36</v>
      </c>
    </row>
    <row r="405" spans="1:6" x14ac:dyDescent="0.25">
      <c r="A405" s="31" t="s">
        <v>37</v>
      </c>
      <c r="B405" s="569"/>
      <c r="C405" s="32" t="s">
        <v>38</v>
      </c>
      <c r="D405" s="32" t="s">
        <v>39</v>
      </c>
      <c r="E405" s="32" t="s">
        <v>40</v>
      </c>
      <c r="F405" s="33" t="s">
        <v>41</v>
      </c>
    </row>
    <row r="406" spans="1:6" x14ac:dyDescent="0.25">
      <c r="A406" s="37" t="s">
        <v>305</v>
      </c>
      <c r="B406" s="37" t="s">
        <v>43</v>
      </c>
      <c r="C406" s="36"/>
      <c r="D406" s="37"/>
      <c r="E406" s="37"/>
      <c r="F406" s="38">
        <v>10000000</v>
      </c>
    </row>
    <row r="407" spans="1:6" x14ac:dyDescent="0.25">
      <c r="A407" s="37" t="s">
        <v>306</v>
      </c>
      <c r="B407" s="37" t="s">
        <v>45</v>
      </c>
      <c r="C407" s="36"/>
      <c r="D407" s="37"/>
      <c r="E407" s="37"/>
      <c r="F407" s="38">
        <v>10000000</v>
      </c>
    </row>
    <row r="408" spans="1:6" x14ac:dyDescent="0.25">
      <c r="A408" s="40"/>
      <c r="B408" s="40"/>
      <c r="C408" s="42"/>
      <c r="D408" s="43"/>
      <c r="E408" s="44"/>
      <c r="F408" s="45"/>
    </row>
    <row r="409" spans="1:6" x14ac:dyDescent="0.25">
      <c r="A409" s="37" t="s">
        <v>307</v>
      </c>
      <c r="B409" s="40" t="s">
        <v>59</v>
      </c>
      <c r="C409" s="42"/>
      <c r="D409" s="43"/>
      <c r="E409" s="44"/>
      <c r="F409" s="114">
        <f>F410+F417+F422+F430+F434+F443</f>
        <v>10000000</v>
      </c>
    </row>
    <row r="410" spans="1:6" x14ac:dyDescent="0.25">
      <c r="A410" s="37" t="s">
        <v>308</v>
      </c>
      <c r="B410" s="40" t="s">
        <v>61</v>
      </c>
      <c r="C410" s="42"/>
      <c r="D410" s="43"/>
      <c r="E410" s="44"/>
      <c r="F410" s="114">
        <f>SUM(F412:F415)</f>
        <v>310000</v>
      </c>
    </row>
    <row r="411" spans="1:6" x14ac:dyDescent="0.25">
      <c r="A411" s="37" t="s">
        <v>309</v>
      </c>
      <c r="B411" s="40" t="s">
        <v>262</v>
      </c>
      <c r="C411" s="42"/>
      <c r="D411" s="43"/>
      <c r="E411" s="44"/>
      <c r="F411" s="45">
        <f>F410</f>
        <v>310000</v>
      </c>
    </row>
    <row r="412" spans="1:6" x14ac:dyDescent="0.25">
      <c r="A412" s="37"/>
      <c r="B412" s="40" t="s">
        <v>62</v>
      </c>
      <c r="C412" s="42">
        <v>3</v>
      </c>
      <c r="D412" s="43" t="s">
        <v>63</v>
      </c>
      <c r="E412" s="44">
        <v>40000</v>
      </c>
      <c r="F412" s="45">
        <f t="shared" ref="F412:F415" si="4">E412*C412</f>
        <v>120000</v>
      </c>
    </row>
    <row r="413" spans="1:6" x14ac:dyDescent="0.25">
      <c r="A413" s="37"/>
      <c r="B413" s="40" t="s">
        <v>138</v>
      </c>
      <c r="C413" s="42">
        <v>10</v>
      </c>
      <c r="D413" s="43" t="s">
        <v>65</v>
      </c>
      <c r="E413" s="44">
        <v>2500</v>
      </c>
      <c r="F413" s="45">
        <f t="shared" si="4"/>
        <v>25000</v>
      </c>
    </row>
    <row r="414" spans="1:6" x14ac:dyDescent="0.25">
      <c r="A414" s="37"/>
      <c r="B414" s="40" t="s">
        <v>66</v>
      </c>
      <c r="C414" s="42">
        <v>60</v>
      </c>
      <c r="D414" s="43" t="s">
        <v>65</v>
      </c>
      <c r="E414" s="44">
        <v>500</v>
      </c>
      <c r="F414" s="45">
        <f t="shared" si="4"/>
        <v>30000</v>
      </c>
    </row>
    <row r="415" spans="1:6" x14ac:dyDescent="0.25">
      <c r="A415" s="37"/>
      <c r="B415" s="40" t="s">
        <v>221</v>
      </c>
      <c r="C415" s="42">
        <v>1</v>
      </c>
      <c r="D415" s="43" t="s">
        <v>65</v>
      </c>
      <c r="E415" s="44">
        <v>135000</v>
      </c>
      <c r="F415" s="45">
        <f t="shared" si="4"/>
        <v>135000</v>
      </c>
    </row>
    <row r="416" spans="1:6" x14ac:dyDescent="0.25">
      <c r="A416" s="37"/>
      <c r="B416" s="40"/>
      <c r="C416" s="42"/>
      <c r="D416" s="43"/>
      <c r="E416" s="44"/>
      <c r="F416" s="45"/>
    </row>
    <row r="417" spans="1:6" x14ac:dyDescent="0.25">
      <c r="A417" s="37" t="s">
        <v>310</v>
      </c>
      <c r="B417" s="40" t="s">
        <v>301</v>
      </c>
      <c r="C417" s="42"/>
      <c r="D417" s="43"/>
      <c r="E417" s="44"/>
      <c r="F417" s="114">
        <f>F419+F420</f>
        <v>195000</v>
      </c>
    </row>
    <row r="418" spans="1:6" x14ac:dyDescent="0.25">
      <c r="A418" s="37"/>
      <c r="B418" s="40" t="s">
        <v>302</v>
      </c>
      <c r="C418" s="43"/>
      <c r="D418" s="48"/>
      <c r="E418" s="44"/>
      <c r="F418" s="45">
        <f>F417</f>
        <v>195000</v>
      </c>
    </row>
    <row r="419" spans="1:6" x14ac:dyDescent="0.25">
      <c r="A419" s="37"/>
      <c r="B419" s="47" t="s">
        <v>268</v>
      </c>
      <c r="C419" s="43">
        <v>15</v>
      </c>
      <c r="D419" s="48" t="s">
        <v>148</v>
      </c>
      <c r="E419" s="44">
        <v>5000</v>
      </c>
      <c r="F419" s="45">
        <f>E419*C419</f>
        <v>75000</v>
      </c>
    </row>
    <row r="420" spans="1:6" x14ac:dyDescent="0.25">
      <c r="A420" s="37"/>
      <c r="B420" s="47" t="s">
        <v>277</v>
      </c>
      <c r="C420" s="42">
        <v>2</v>
      </c>
      <c r="D420" s="43" t="s">
        <v>148</v>
      </c>
      <c r="E420" s="44">
        <v>60000</v>
      </c>
      <c r="F420" s="45">
        <f>C420*E420</f>
        <v>120000</v>
      </c>
    </row>
    <row r="421" spans="1:6" x14ac:dyDescent="0.25">
      <c r="A421" s="37"/>
      <c r="B421" s="40"/>
      <c r="C421" s="42"/>
      <c r="D421" s="43"/>
      <c r="E421" s="44"/>
      <c r="F421" s="45"/>
    </row>
    <row r="422" spans="1:6" x14ac:dyDescent="0.25">
      <c r="A422" s="37" t="s">
        <v>311</v>
      </c>
      <c r="B422" s="37" t="s">
        <v>71</v>
      </c>
      <c r="C422" s="42"/>
      <c r="D422" s="43"/>
      <c r="E422" s="44"/>
      <c r="F422" s="114">
        <f>F423+F427</f>
        <v>6700000</v>
      </c>
    </row>
    <row r="423" spans="1:6" x14ac:dyDescent="0.25">
      <c r="A423" s="37" t="s">
        <v>312</v>
      </c>
      <c r="B423" s="40" t="s">
        <v>128</v>
      </c>
      <c r="C423" s="42"/>
      <c r="D423" s="43"/>
      <c r="E423" s="44"/>
      <c r="F423" s="114">
        <f>F424+F425</f>
        <v>2200000</v>
      </c>
    </row>
    <row r="424" spans="1:6" x14ac:dyDescent="0.25">
      <c r="A424" s="37"/>
      <c r="B424" s="40" t="s">
        <v>178</v>
      </c>
      <c r="C424" s="42">
        <v>8</v>
      </c>
      <c r="D424" s="43" t="s">
        <v>130</v>
      </c>
      <c r="E424" s="44">
        <v>250000</v>
      </c>
      <c r="F424" s="45">
        <f>E424*C424</f>
        <v>2000000</v>
      </c>
    </row>
    <row r="425" spans="1:6" x14ac:dyDescent="0.25">
      <c r="A425" s="37"/>
      <c r="B425" s="40" t="s">
        <v>179</v>
      </c>
      <c r="C425" s="42">
        <v>2</v>
      </c>
      <c r="D425" s="43" t="s">
        <v>130</v>
      </c>
      <c r="E425" s="44">
        <v>100000</v>
      </c>
      <c r="F425" s="45">
        <f>E425*C425</f>
        <v>200000</v>
      </c>
    </row>
    <row r="426" spans="1:6" x14ac:dyDescent="0.25">
      <c r="A426" s="37"/>
      <c r="B426" s="40"/>
      <c r="C426" s="42"/>
      <c r="D426" s="43"/>
      <c r="E426" s="44"/>
      <c r="F426" s="45"/>
    </row>
    <row r="427" spans="1:6" x14ac:dyDescent="0.25">
      <c r="A427" s="37" t="s">
        <v>313</v>
      </c>
      <c r="B427" s="40" t="s">
        <v>182</v>
      </c>
      <c r="C427" s="42"/>
      <c r="D427" s="43"/>
      <c r="E427" s="44"/>
      <c r="F427" s="114">
        <f>F428</f>
        <v>4500000</v>
      </c>
    </row>
    <row r="428" spans="1:6" x14ac:dyDescent="0.25">
      <c r="A428" s="37"/>
      <c r="B428" s="40" t="s">
        <v>222</v>
      </c>
      <c r="C428" s="42">
        <v>90</v>
      </c>
      <c r="D428" s="43" t="s">
        <v>130</v>
      </c>
      <c r="E428" s="44">
        <v>50000</v>
      </c>
      <c r="F428" s="45">
        <f>E428*C428</f>
        <v>4500000</v>
      </c>
    </row>
    <row r="429" spans="1:6" x14ac:dyDescent="0.25">
      <c r="A429" s="37"/>
      <c r="B429" s="40"/>
      <c r="C429" s="42"/>
      <c r="D429" s="43"/>
      <c r="E429" s="44"/>
      <c r="F429" s="45"/>
    </row>
    <row r="430" spans="1:6" x14ac:dyDescent="0.25">
      <c r="A430" s="37" t="s">
        <v>318</v>
      </c>
      <c r="B430" s="40" t="s">
        <v>319</v>
      </c>
      <c r="C430" s="42"/>
      <c r="D430" s="43"/>
      <c r="E430" s="44"/>
      <c r="F430" s="114">
        <f>F431</f>
        <v>240000</v>
      </c>
    </row>
    <row r="431" spans="1:6" x14ac:dyDescent="0.25">
      <c r="A431" s="37"/>
      <c r="B431" s="40" t="s">
        <v>320</v>
      </c>
      <c r="C431" s="42"/>
      <c r="D431" s="43"/>
      <c r="E431" s="44"/>
      <c r="F431" s="45">
        <f>F432</f>
        <v>240000</v>
      </c>
    </row>
    <row r="432" spans="1:6" x14ac:dyDescent="0.25">
      <c r="A432" s="37"/>
      <c r="B432" s="47" t="s">
        <v>321</v>
      </c>
      <c r="C432" s="43">
        <v>4</v>
      </c>
      <c r="D432" s="43" t="s">
        <v>51</v>
      </c>
      <c r="E432" s="44">
        <v>60000</v>
      </c>
      <c r="F432" s="45">
        <f>C432*E432</f>
        <v>240000</v>
      </c>
    </row>
    <row r="433" spans="1:7" x14ac:dyDescent="0.25">
      <c r="A433" s="37"/>
      <c r="B433" s="47"/>
      <c r="C433" s="42"/>
      <c r="D433" s="43"/>
      <c r="E433" s="44"/>
      <c r="F433" s="45"/>
    </row>
    <row r="434" spans="1:7" x14ac:dyDescent="0.25">
      <c r="A434" s="37" t="s">
        <v>314</v>
      </c>
      <c r="B434" s="40" t="s">
        <v>185</v>
      </c>
      <c r="C434" s="42"/>
      <c r="D434" s="43"/>
      <c r="E434" s="45"/>
      <c r="F434" s="114">
        <f>F435</f>
        <v>80000</v>
      </c>
    </row>
    <row r="435" spans="1:7" x14ac:dyDescent="0.25">
      <c r="A435" s="37" t="s">
        <v>315</v>
      </c>
      <c r="B435" s="40" t="s">
        <v>187</v>
      </c>
      <c r="C435" s="43"/>
      <c r="D435" s="48"/>
      <c r="E435" s="44"/>
      <c r="F435" s="45">
        <f>F436</f>
        <v>80000</v>
      </c>
    </row>
    <row r="436" spans="1:7" x14ac:dyDescent="0.25">
      <c r="A436" s="37"/>
      <c r="B436" s="40" t="s">
        <v>188</v>
      </c>
      <c r="C436" s="43">
        <v>400</v>
      </c>
      <c r="D436" s="48" t="s">
        <v>148</v>
      </c>
      <c r="E436" s="44">
        <v>200</v>
      </c>
      <c r="F436" s="45">
        <f>E436*C436</f>
        <v>80000</v>
      </c>
    </row>
    <row r="437" spans="1:7" x14ac:dyDescent="0.25">
      <c r="A437" s="46"/>
      <c r="B437" s="10"/>
      <c r="C437" s="42"/>
      <c r="D437" s="42"/>
      <c r="E437" s="44"/>
      <c r="F437" s="44"/>
      <c r="G437" s="18"/>
    </row>
    <row r="438" spans="1:7" x14ac:dyDescent="0.25">
      <c r="A438" s="46"/>
      <c r="B438" s="10"/>
      <c r="C438" s="42"/>
      <c r="D438" s="42"/>
      <c r="E438" s="44"/>
      <c r="F438" s="85"/>
      <c r="G438" s="67"/>
    </row>
    <row r="439" spans="1:7" x14ac:dyDescent="0.25">
      <c r="A439" s="122"/>
      <c r="B439" s="10"/>
      <c r="C439" s="92"/>
      <c r="D439" s="42"/>
      <c r="E439" s="44"/>
      <c r="F439" s="93"/>
      <c r="G439" s="18"/>
    </row>
    <row r="440" spans="1:7" x14ac:dyDescent="0.25">
      <c r="A440" s="26" t="s">
        <v>33</v>
      </c>
      <c r="B440" s="568" t="s">
        <v>34</v>
      </c>
      <c r="C440" s="27" t="s">
        <v>35</v>
      </c>
      <c r="D440" s="28"/>
      <c r="E440" s="29"/>
      <c r="F440" s="30" t="s">
        <v>36</v>
      </c>
    </row>
    <row r="441" spans="1:7" x14ac:dyDescent="0.25">
      <c r="A441" s="31" t="s">
        <v>37</v>
      </c>
      <c r="B441" s="569"/>
      <c r="C441" s="32" t="s">
        <v>38</v>
      </c>
      <c r="D441" s="32" t="s">
        <v>39</v>
      </c>
      <c r="E441" s="32" t="s">
        <v>40</v>
      </c>
      <c r="F441" s="33" t="s">
        <v>41</v>
      </c>
    </row>
    <row r="442" spans="1:7" x14ac:dyDescent="0.25">
      <c r="A442" s="37"/>
      <c r="B442" s="47"/>
      <c r="C442" s="43"/>
      <c r="D442" s="48"/>
      <c r="E442" s="85"/>
      <c r="F442" s="85"/>
    </row>
    <row r="443" spans="1:7" x14ac:dyDescent="0.25">
      <c r="A443" s="37" t="s">
        <v>316</v>
      </c>
      <c r="B443" s="40" t="s">
        <v>83</v>
      </c>
      <c r="C443" s="43"/>
      <c r="D443" s="48"/>
      <c r="E443" s="85"/>
      <c r="F443" s="115">
        <f>F444</f>
        <v>2475000</v>
      </c>
    </row>
    <row r="444" spans="1:7" x14ac:dyDescent="0.25">
      <c r="A444" s="37" t="s">
        <v>317</v>
      </c>
      <c r="B444" s="40" t="s">
        <v>192</v>
      </c>
      <c r="C444" s="43"/>
      <c r="D444" s="48"/>
      <c r="E444" s="85"/>
      <c r="F444" s="85">
        <f>F445+F446</f>
        <v>2475000</v>
      </c>
    </row>
    <row r="445" spans="1:7" x14ac:dyDescent="0.25">
      <c r="A445" s="37"/>
      <c r="B445" s="37" t="s">
        <v>223</v>
      </c>
      <c r="C445" s="89">
        <v>90</v>
      </c>
      <c r="D445" s="43" t="s">
        <v>86</v>
      </c>
      <c r="E445" s="85">
        <v>7500</v>
      </c>
      <c r="F445" s="85">
        <f>E445*C445</f>
        <v>675000</v>
      </c>
    </row>
    <row r="446" spans="1:7" x14ac:dyDescent="0.25">
      <c r="A446" s="37"/>
      <c r="B446" s="37" t="s">
        <v>224</v>
      </c>
      <c r="C446" s="89">
        <v>90</v>
      </c>
      <c r="D446" s="43" t="s">
        <v>86</v>
      </c>
      <c r="E446" s="44">
        <v>20000</v>
      </c>
      <c r="F446" s="45">
        <f>E446*C446</f>
        <v>1800000</v>
      </c>
    </row>
    <row r="447" spans="1:7" x14ac:dyDescent="0.25">
      <c r="A447" s="37"/>
      <c r="B447" s="37"/>
      <c r="C447" s="46"/>
      <c r="D447" s="37"/>
      <c r="E447" s="36"/>
      <c r="F447" s="38"/>
    </row>
    <row r="448" spans="1:7" x14ac:dyDescent="0.25">
      <c r="A448" s="90"/>
      <c r="B448" s="91"/>
      <c r="C448" s="86"/>
      <c r="D448" s="43"/>
      <c r="E448" s="76"/>
      <c r="F448" s="85"/>
    </row>
    <row r="449" spans="1:6" x14ac:dyDescent="0.25">
      <c r="A449" s="49"/>
      <c r="B449" s="32" t="s">
        <v>99</v>
      </c>
      <c r="C449" s="28"/>
      <c r="D449" s="29"/>
      <c r="E449" s="29"/>
      <c r="F449" s="50">
        <f>F443+F434+F430+F422+F417+F410</f>
        <v>10000000</v>
      </c>
    </row>
    <row r="450" spans="1:6" x14ac:dyDescent="0.25">
      <c r="A450" s="7" t="s">
        <v>100</v>
      </c>
      <c r="B450" s="8"/>
      <c r="C450" s="8"/>
      <c r="D450" s="8"/>
      <c r="E450" s="51"/>
      <c r="F450" s="9"/>
    </row>
    <row r="451" spans="1:6" x14ac:dyDescent="0.25">
      <c r="A451" s="7" t="s">
        <v>154</v>
      </c>
      <c r="B451" s="10"/>
      <c r="C451" s="552" t="s">
        <v>102</v>
      </c>
      <c r="D451" s="552"/>
      <c r="E451" s="552"/>
      <c r="F451" s="553"/>
    </row>
    <row r="452" spans="1:6" x14ac:dyDescent="0.25">
      <c r="A452" s="7" t="s">
        <v>225</v>
      </c>
      <c r="B452" s="10"/>
      <c r="C452" s="10"/>
      <c r="D452" s="52"/>
      <c r="E452" s="52"/>
      <c r="F452" s="53"/>
    </row>
    <row r="453" spans="1:6" x14ac:dyDescent="0.25">
      <c r="A453" s="7" t="s">
        <v>104</v>
      </c>
      <c r="B453" s="18"/>
      <c r="C453" s="18"/>
      <c r="D453" s="54"/>
      <c r="E453" s="54"/>
      <c r="F453" s="55"/>
    </row>
    <row r="454" spans="1:6" x14ac:dyDescent="0.25">
      <c r="A454" s="7" t="s">
        <v>105</v>
      </c>
      <c r="B454" s="18"/>
      <c r="C454" s="18"/>
      <c r="D454" s="54"/>
      <c r="E454" s="54"/>
      <c r="F454" s="55"/>
    </row>
    <row r="455" spans="1:6" x14ac:dyDescent="0.25">
      <c r="A455" s="7"/>
      <c r="B455" s="10"/>
      <c r="C455" s="554" t="s">
        <v>106</v>
      </c>
      <c r="D455" s="554"/>
      <c r="E455" s="554"/>
      <c r="F455" s="555"/>
    </row>
    <row r="456" spans="1:6" x14ac:dyDescent="0.25">
      <c r="A456" s="56"/>
      <c r="B456" s="25"/>
      <c r="C456" s="583" t="s">
        <v>107</v>
      </c>
      <c r="D456" s="583"/>
      <c r="E456" s="583"/>
      <c r="F456" s="584"/>
    </row>
    <row r="457" spans="1:6" x14ac:dyDescent="0.25">
      <c r="A457" s="575" t="s">
        <v>111</v>
      </c>
      <c r="B457" s="576"/>
      <c r="C457" s="60"/>
      <c r="D457" s="61"/>
      <c r="E457" s="61"/>
      <c r="F457" s="62"/>
    </row>
    <row r="458" spans="1:6" x14ac:dyDescent="0.25">
      <c r="A458" s="66"/>
      <c r="B458" s="71"/>
      <c r="C458" s="577" t="s">
        <v>112</v>
      </c>
      <c r="D458" s="577"/>
      <c r="E458" s="577"/>
      <c r="F458" s="578"/>
    </row>
    <row r="459" spans="1:6" x14ac:dyDescent="0.25">
      <c r="A459" s="7" t="s">
        <v>252</v>
      </c>
      <c r="B459" s="59" t="s">
        <v>115</v>
      </c>
      <c r="C459" s="579" t="s">
        <v>113</v>
      </c>
      <c r="D459" s="579"/>
      <c r="E459" s="579"/>
      <c r="F459" s="580"/>
    </row>
    <row r="460" spans="1:6" x14ac:dyDescent="0.25">
      <c r="A460" s="67"/>
      <c r="B460" s="72"/>
      <c r="C460" s="579" t="s">
        <v>114</v>
      </c>
      <c r="D460" s="579"/>
      <c r="E460" s="579"/>
      <c r="F460" s="580"/>
    </row>
    <row r="461" spans="1:6" x14ac:dyDescent="0.25">
      <c r="A461" s="68" t="s">
        <v>253</v>
      </c>
      <c r="B461" s="59" t="s">
        <v>115</v>
      </c>
      <c r="C461" s="58"/>
      <c r="D461" s="58"/>
      <c r="E461" s="58"/>
      <c r="F461" s="59"/>
    </row>
    <row r="462" spans="1:6" x14ac:dyDescent="0.25">
      <c r="A462" s="67"/>
      <c r="B462" s="72"/>
      <c r="C462" s="58"/>
      <c r="D462" s="58"/>
      <c r="E462" s="58"/>
      <c r="F462" s="59"/>
    </row>
    <row r="463" spans="1:6" x14ac:dyDescent="0.25">
      <c r="A463" s="69" t="s">
        <v>254</v>
      </c>
      <c r="B463" s="59" t="s">
        <v>115</v>
      </c>
      <c r="C463" s="58"/>
      <c r="D463" s="58"/>
      <c r="E463" s="58"/>
      <c r="F463" s="59"/>
    </row>
    <row r="464" spans="1:6" x14ac:dyDescent="0.25">
      <c r="A464" s="68"/>
      <c r="B464" s="59"/>
      <c r="C464" s="581" t="s">
        <v>117</v>
      </c>
      <c r="D464" s="581"/>
      <c r="E464" s="581"/>
      <c r="F464" s="582"/>
    </row>
    <row r="465" spans="1:6" x14ac:dyDescent="0.25">
      <c r="A465" s="68"/>
      <c r="B465" s="59"/>
      <c r="C465" s="579" t="s">
        <v>118</v>
      </c>
      <c r="D465" s="579"/>
      <c r="E465" s="579"/>
      <c r="F465" s="580"/>
    </row>
    <row r="466" spans="1:6" x14ac:dyDescent="0.25">
      <c r="A466" s="70"/>
      <c r="B466" s="73"/>
      <c r="C466" s="573" t="s">
        <v>119</v>
      </c>
      <c r="D466" s="573"/>
      <c r="E466" s="573"/>
      <c r="F466" s="574"/>
    </row>
    <row r="469" spans="1:6" x14ac:dyDescent="0.25">
      <c r="A469" s="556" t="s">
        <v>116</v>
      </c>
      <c r="B469" s="558"/>
      <c r="C469" s="556" t="s">
        <v>110</v>
      </c>
      <c r="D469" s="557"/>
      <c r="E469" s="558"/>
      <c r="F469" s="77"/>
    </row>
    <row r="470" spans="1:6" x14ac:dyDescent="0.25">
      <c r="A470" s="559" t="s">
        <v>0</v>
      </c>
      <c r="B470" s="561"/>
      <c r="C470" s="559" t="s">
        <v>244</v>
      </c>
      <c r="D470" s="560"/>
      <c r="E470" s="561"/>
      <c r="F470" s="2" t="s">
        <v>1</v>
      </c>
    </row>
    <row r="471" spans="1:6" x14ac:dyDescent="0.25">
      <c r="A471" s="3"/>
      <c r="B471" s="4"/>
      <c r="C471" s="3"/>
      <c r="D471" s="4"/>
      <c r="E471" s="63"/>
      <c r="F471" s="2" t="s">
        <v>109</v>
      </c>
    </row>
    <row r="472" spans="1:6" x14ac:dyDescent="0.25">
      <c r="A472" s="556" t="s">
        <v>2</v>
      </c>
      <c r="B472" s="557"/>
      <c r="C472" s="557"/>
      <c r="D472" s="557"/>
      <c r="E472" s="558"/>
      <c r="F472" s="2" t="s">
        <v>3</v>
      </c>
    </row>
    <row r="473" spans="1:6" x14ac:dyDescent="0.25">
      <c r="A473" s="559" t="s">
        <v>4</v>
      </c>
      <c r="B473" s="560"/>
      <c r="C473" s="560"/>
      <c r="D473" s="560"/>
      <c r="E473" s="561"/>
      <c r="F473" s="5"/>
    </row>
    <row r="474" spans="1:6" x14ac:dyDescent="0.25">
      <c r="A474" s="3"/>
      <c r="B474" s="4"/>
      <c r="C474" s="4"/>
      <c r="D474" s="4"/>
      <c r="E474" s="4"/>
      <c r="F474" s="6"/>
    </row>
    <row r="475" spans="1:6" x14ac:dyDescent="0.25">
      <c r="A475" s="7" t="s">
        <v>5</v>
      </c>
      <c r="B475" s="8" t="s">
        <v>347</v>
      </c>
      <c r="C475" s="8"/>
      <c r="D475" s="8"/>
      <c r="E475" s="8"/>
      <c r="F475" s="9"/>
    </row>
    <row r="476" spans="1:6" x14ac:dyDescent="0.25">
      <c r="A476" s="7" t="s">
        <v>6</v>
      </c>
      <c r="B476" s="10" t="s">
        <v>303</v>
      </c>
      <c r="C476" s="10"/>
      <c r="D476" s="10"/>
      <c r="E476" s="10"/>
      <c r="F476" s="11"/>
    </row>
    <row r="477" spans="1:6" x14ac:dyDescent="0.25">
      <c r="A477" s="7" t="s">
        <v>7</v>
      </c>
      <c r="B477" s="12" t="s">
        <v>229</v>
      </c>
      <c r="C477" s="12"/>
      <c r="D477" s="10"/>
      <c r="E477" s="10"/>
      <c r="F477" s="11"/>
    </row>
    <row r="478" spans="1:6" x14ac:dyDescent="0.25">
      <c r="A478" s="7" t="s">
        <v>8</v>
      </c>
      <c r="B478" s="12" t="s">
        <v>361</v>
      </c>
      <c r="C478" s="12"/>
      <c r="D478" s="10"/>
      <c r="E478" s="10"/>
      <c r="F478" s="11"/>
    </row>
    <row r="479" spans="1:6" x14ac:dyDescent="0.25">
      <c r="A479" s="7" t="s">
        <v>10</v>
      </c>
      <c r="B479" s="12" t="s">
        <v>11</v>
      </c>
      <c r="C479" s="12"/>
      <c r="D479" s="10"/>
      <c r="E479" s="10"/>
      <c r="F479" s="11"/>
    </row>
    <row r="480" spans="1:6" x14ac:dyDescent="0.25">
      <c r="A480" s="7" t="s">
        <v>12</v>
      </c>
      <c r="B480" s="12" t="s">
        <v>13</v>
      </c>
      <c r="C480" s="12"/>
      <c r="D480" s="10"/>
      <c r="E480" s="10"/>
      <c r="F480" s="11"/>
    </row>
    <row r="481" spans="1:6" x14ac:dyDescent="0.25">
      <c r="A481" s="7" t="s">
        <v>14</v>
      </c>
      <c r="B481" s="12" t="s">
        <v>230</v>
      </c>
      <c r="C481" s="12"/>
      <c r="D481" s="10"/>
      <c r="E481" s="10"/>
      <c r="F481" s="11"/>
    </row>
    <row r="482" spans="1:6" x14ac:dyDescent="0.25">
      <c r="A482" s="7" t="s">
        <v>16</v>
      </c>
      <c r="B482" s="12" t="s">
        <v>230</v>
      </c>
      <c r="C482" s="12"/>
      <c r="D482" s="10"/>
      <c r="E482" s="10"/>
      <c r="F482" s="11"/>
    </row>
    <row r="483" spans="1:6" x14ac:dyDescent="0.25">
      <c r="A483" s="13"/>
      <c r="B483" s="14" t="s">
        <v>17</v>
      </c>
      <c r="C483" s="14"/>
      <c r="D483" s="14"/>
      <c r="E483" s="14"/>
      <c r="F483" s="15"/>
    </row>
    <row r="484" spans="1:6" x14ac:dyDescent="0.25">
      <c r="A484" s="16" t="s">
        <v>18</v>
      </c>
      <c r="B484" s="570" t="s">
        <v>19</v>
      </c>
      <c r="C484" s="571"/>
      <c r="D484" s="572"/>
      <c r="E484" s="570" t="s">
        <v>20</v>
      </c>
      <c r="F484" s="572"/>
    </row>
    <row r="485" spans="1:6" x14ac:dyDescent="0.25">
      <c r="A485" s="17" t="s">
        <v>21</v>
      </c>
      <c r="B485" s="12" t="s">
        <v>231</v>
      </c>
      <c r="C485" s="12"/>
      <c r="D485" s="18"/>
      <c r="E485" s="19">
        <v>1</v>
      </c>
      <c r="F485" s="11"/>
    </row>
    <row r="486" spans="1:6" x14ac:dyDescent="0.25">
      <c r="A486" s="17" t="s">
        <v>23</v>
      </c>
      <c r="B486" s="20" t="s">
        <v>24</v>
      </c>
      <c r="C486" s="21"/>
      <c r="D486" s="22"/>
      <c r="E486" s="78" t="s">
        <v>232</v>
      </c>
      <c r="F486" s="15"/>
    </row>
    <row r="487" spans="1:6" x14ac:dyDescent="0.25">
      <c r="A487" s="17" t="s">
        <v>25</v>
      </c>
      <c r="B487" s="20" t="s">
        <v>233</v>
      </c>
      <c r="C487" s="21"/>
      <c r="D487" s="22"/>
      <c r="E487" s="7" t="s">
        <v>27</v>
      </c>
      <c r="F487" s="11"/>
    </row>
    <row r="488" spans="1:6" x14ac:dyDescent="0.25">
      <c r="A488" s="99" t="s">
        <v>28</v>
      </c>
      <c r="B488" s="100" t="s">
        <v>257</v>
      </c>
      <c r="C488" s="101" t="s">
        <v>256</v>
      </c>
      <c r="D488" s="102"/>
      <c r="E488" s="103" t="s">
        <v>30</v>
      </c>
      <c r="F488" s="104"/>
    </row>
    <row r="489" spans="1:6" x14ac:dyDescent="0.25">
      <c r="A489" s="562" t="s">
        <v>31</v>
      </c>
      <c r="B489" s="563"/>
      <c r="C489" s="563"/>
      <c r="D489" s="563"/>
      <c r="E489" s="563"/>
      <c r="F489" s="564"/>
    </row>
    <row r="490" spans="1:6" x14ac:dyDescent="0.25">
      <c r="A490" s="565" t="s">
        <v>32</v>
      </c>
      <c r="B490" s="566"/>
      <c r="C490" s="566"/>
      <c r="D490" s="566"/>
      <c r="E490" s="566"/>
      <c r="F490" s="567"/>
    </row>
    <row r="491" spans="1:6" x14ac:dyDescent="0.25">
      <c r="A491" s="24"/>
      <c r="B491" s="10"/>
      <c r="C491" s="10"/>
      <c r="D491" s="25"/>
      <c r="E491" s="10"/>
      <c r="F491" s="11"/>
    </row>
    <row r="492" spans="1:6" x14ac:dyDescent="0.25">
      <c r="A492" s="26" t="s">
        <v>33</v>
      </c>
      <c r="B492" s="568" t="s">
        <v>34</v>
      </c>
      <c r="C492" s="27" t="s">
        <v>35</v>
      </c>
      <c r="D492" s="28"/>
      <c r="E492" s="29"/>
      <c r="F492" s="30" t="s">
        <v>36</v>
      </c>
    </row>
    <row r="493" spans="1:6" x14ac:dyDescent="0.25">
      <c r="A493" s="31" t="s">
        <v>37</v>
      </c>
      <c r="B493" s="569"/>
      <c r="C493" s="32" t="s">
        <v>38</v>
      </c>
      <c r="D493" s="32" t="s">
        <v>39</v>
      </c>
      <c r="E493" s="32" t="s">
        <v>40</v>
      </c>
      <c r="F493" s="33" t="s">
        <v>41</v>
      </c>
    </row>
    <row r="494" spans="1:6" x14ac:dyDescent="0.25">
      <c r="A494" s="37" t="s">
        <v>348</v>
      </c>
      <c r="B494" s="37" t="s">
        <v>43</v>
      </c>
      <c r="C494" s="36"/>
      <c r="D494" s="37"/>
      <c r="E494" s="37"/>
      <c r="F494" s="38">
        <v>12500000</v>
      </c>
    </row>
    <row r="495" spans="1:6" x14ac:dyDescent="0.25">
      <c r="A495" s="37" t="s">
        <v>349</v>
      </c>
      <c r="B495" s="37" t="s">
        <v>45</v>
      </c>
      <c r="C495" s="36"/>
      <c r="D495" s="37"/>
      <c r="E495" s="37"/>
      <c r="F495" s="38">
        <v>12500000</v>
      </c>
    </row>
    <row r="496" spans="1:6" x14ac:dyDescent="0.25">
      <c r="A496" s="37" t="s">
        <v>351</v>
      </c>
      <c r="B496" s="40" t="s">
        <v>46</v>
      </c>
      <c r="C496" s="10"/>
      <c r="D496" s="37"/>
      <c r="E496" s="37"/>
      <c r="F496" s="38">
        <v>12500000</v>
      </c>
    </row>
    <row r="497" spans="1:6" x14ac:dyDescent="0.25">
      <c r="A497" s="37" t="s">
        <v>350</v>
      </c>
      <c r="B497" s="11" t="s">
        <v>48</v>
      </c>
      <c r="C497" s="10"/>
      <c r="D497" s="37"/>
      <c r="E497" s="36"/>
      <c r="F497" s="38">
        <f>F498</f>
        <v>7175000</v>
      </c>
    </row>
    <row r="498" spans="1:6" x14ac:dyDescent="0.25">
      <c r="A498" s="40"/>
      <c r="B498" s="11" t="s">
        <v>234</v>
      </c>
      <c r="C498" s="10"/>
      <c r="D498" s="87"/>
      <c r="E498" s="88"/>
      <c r="F498" s="45">
        <f>SUM(F499:F506)</f>
        <v>7175000</v>
      </c>
    </row>
    <row r="499" spans="1:6" x14ac:dyDescent="0.25">
      <c r="A499" s="40"/>
      <c r="B499" s="11" t="s">
        <v>356</v>
      </c>
      <c r="C499" s="42">
        <v>5</v>
      </c>
      <c r="D499" s="87" t="s">
        <v>51</v>
      </c>
      <c r="E499" s="44">
        <v>100000</v>
      </c>
      <c r="F499" s="45">
        <f t="shared" ref="F499:F506" si="5">E499*C499</f>
        <v>500000</v>
      </c>
    </row>
    <row r="500" spans="1:6" x14ac:dyDescent="0.25">
      <c r="A500" s="40"/>
      <c r="B500" s="11" t="s">
        <v>355</v>
      </c>
      <c r="C500" s="42">
        <v>5</v>
      </c>
      <c r="D500" s="87" t="s">
        <v>51</v>
      </c>
      <c r="E500" s="44">
        <v>75000</v>
      </c>
      <c r="F500" s="45">
        <f t="shared" si="5"/>
        <v>375000</v>
      </c>
    </row>
    <row r="501" spans="1:6" x14ac:dyDescent="0.25">
      <c r="A501" s="40"/>
      <c r="B501" s="11" t="s">
        <v>354</v>
      </c>
      <c r="C501" s="42">
        <v>5</v>
      </c>
      <c r="D501" s="87" t="s">
        <v>51</v>
      </c>
      <c r="E501" s="44">
        <v>60000</v>
      </c>
      <c r="F501" s="45">
        <f t="shared" si="5"/>
        <v>300000</v>
      </c>
    </row>
    <row r="502" spans="1:6" x14ac:dyDescent="0.25">
      <c r="A502" s="40"/>
      <c r="B502" s="11" t="s">
        <v>352</v>
      </c>
      <c r="C502" s="42">
        <v>5</v>
      </c>
      <c r="D502" s="87" t="s">
        <v>51</v>
      </c>
      <c r="E502" s="44">
        <v>60000</v>
      </c>
      <c r="F502" s="45">
        <f t="shared" si="5"/>
        <v>300000</v>
      </c>
    </row>
    <row r="503" spans="1:6" x14ac:dyDescent="0.25">
      <c r="A503" s="40"/>
      <c r="B503" s="11" t="s">
        <v>353</v>
      </c>
      <c r="C503" s="42">
        <v>5</v>
      </c>
      <c r="D503" s="87" t="s">
        <v>51</v>
      </c>
      <c r="E503" s="44">
        <v>60000</v>
      </c>
      <c r="F503" s="45">
        <f t="shared" si="5"/>
        <v>300000</v>
      </c>
    </row>
    <row r="504" spans="1:6" x14ac:dyDescent="0.25">
      <c r="A504" s="40"/>
      <c r="B504" s="11" t="s">
        <v>235</v>
      </c>
      <c r="C504" s="42">
        <v>30</v>
      </c>
      <c r="D504" s="87" t="s">
        <v>51</v>
      </c>
      <c r="E504" s="44">
        <v>50000</v>
      </c>
      <c r="F504" s="45">
        <f t="shared" si="5"/>
        <v>1500000</v>
      </c>
    </row>
    <row r="505" spans="1:6" x14ac:dyDescent="0.25">
      <c r="A505" s="40"/>
      <c r="B505" s="11" t="s">
        <v>236</v>
      </c>
      <c r="C505" s="42">
        <v>15</v>
      </c>
      <c r="D505" s="87" t="s">
        <v>51</v>
      </c>
      <c r="E505" s="44">
        <v>60000</v>
      </c>
      <c r="F505" s="45">
        <f t="shared" si="5"/>
        <v>900000</v>
      </c>
    </row>
    <row r="506" spans="1:6" x14ac:dyDescent="0.25">
      <c r="A506" s="40"/>
      <c r="B506" s="11" t="s">
        <v>237</v>
      </c>
      <c r="C506" s="42">
        <v>50</v>
      </c>
      <c r="D506" s="87" t="s">
        <v>51</v>
      </c>
      <c r="E506" s="44">
        <v>60000</v>
      </c>
      <c r="F506" s="45">
        <f t="shared" si="5"/>
        <v>3000000</v>
      </c>
    </row>
    <row r="507" spans="1:6" x14ac:dyDescent="0.25">
      <c r="A507" s="40"/>
      <c r="B507" s="40"/>
      <c r="C507" s="10"/>
      <c r="D507" s="37"/>
      <c r="E507" s="36"/>
      <c r="F507" s="38"/>
    </row>
    <row r="508" spans="1:6" x14ac:dyDescent="0.25">
      <c r="A508" s="37" t="s">
        <v>357</v>
      </c>
      <c r="B508" s="40" t="s">
        <v>329</v>
      </c>
      <c r="C508" s="40"/>
      <c r="D508" s="35"/>
      <c r="E508" s="37"/>
      <c r="F508" s="118">
        <f>F509</f>
        <v>100000</v>
      </c>
    </row>
    <row r="509" spans="1:6" x14ac:dyDescent="0.25">
      <c r="A509" s="37" t="s">
        <v>146</v>
      </c>
      <c r="B509" s="40" t="s">
        <v>80</v>
      </c>
      <c r="C509" s="43"/>
      <c r="D509" s="43"/>
      <c r="E509" s="45"/>
      <c r="F509" s="85">
        <f>F510</f>
        <v>100000</v>
      </c>
    </row>
    <row r="510" spans="1:6" x14ac:dyDescent="0.25">
      <c r="A510" s="37" t="s">
        <v>358</v>
      </c>
      <c r="B510" s="40" t="s">
        <v>242</v>
      </c>
      <c r="C510" s="43">
        <v>20</v>
      </c>
      <c r="D510" s="43" t="s">
        <v>148</v>
      </c>
      <c r="E510" s="45">
        <v>5000</v>
      </c>
      <c r="F510" s="85">
        <f>E510*C510</f>
        <v>100000</v>
      </c>
    </row>
    <row r="511" spans="1:6" x14ac:dyDescent="0.25">
      <c r="A511" s="37"/>
      <c r="B511" s="40"/>
      <c r="C511" s="40"/>
      <c r="D511" s="35"/>
      <c r="E511" s="37"/>
      <c r="F511" s="118"/>
    </row>
    <row r="512" spans="1:6" x14ac:dyDescent="0.25">
      <c r="A512" s="37" t="s">
        <v>359</v>
      </c>
      <c r="B512" s="40" t="s">
        <v>83</v>
      </c>
      <c r="C512" s="43"/>
      <c r="D512" s="48"/>
      <c r="E512" s="85"/>
      <c r="F512" s="115">
        <f>F513</f>
        <v>5225000</v>
      </c>
    </row>
    <row r="513" spans="1:7" x14ac:dyDescent="0.25">
      <c r="A513" s="37" t="s">
        <v>360</v>
      </c>
      <c r="B513" s="40" t="s">
        <v>192</v>
      </c>
      <c r="C513" s="43"/>
      <c r="D513" s="48"/>
      <c r="E513" s="85"/>
      <c r="F513" s="85">
        <f>SUM(F514:F517)</f>
        <v>5225000</v>
      </c>
    </row>
    <row r="514" spans="1:7" x14ac:dyDescent="0.25">
      <c r="A514" s="37"/>
      <c r="B514" s="40" t="s">
        <v>238</v>
      </c>
      <c r="C514" s="89">
        <v>100</v>
      </c>
      <c r="D514" s="43" t="s">
        <v>86</v>
      </c>
      <c r="E514" s="85">
        <v>7500</v>
      </c>
      <c r="F514" s="85">
        <f>E514*C514</f>
        <v>750000</v>
      </c>
    </row>
    <row r="515" spans="1:7" x14ac:dyDescent="0.25">
      <c r="A515" s="37"/>
      <c r="B515" s="40" t="s">
        <v>239</v>
      </c>
      <c r="C515" s="89">
        <v>100</v>
      </c>
      <c r="D515" s="43" t="s">
        <v>86</v>
      </c>
      <c r="E515" s="44">
        <v>20000</v>
      </c>
      <c r="F515" s="45">
        <f>E515*C515</f>
        <v>2000000</v>
      </c>
    </row>
    <row r="516" spans="1:7" x14ac:dyDescent="0.25">
      <c r="A516" s="37"/>
      <c r="B516" s="40" t="s">
        <v>240</v>
      </c>
      <c r="C516" s="42">
        <v>90</v>
      </c>
      <c r="D516" s="43" t="s">
        <v>86</v>
      </c>
      <c r="E516" s="44">
        <v>7500</v>
      </c>
      <c r="F516" s="45">
        <f>E516*C516</f>
        <v>675000</v>
      </c>
    </row>
    <row r="517" spans="1:7" ht="44.25" customHeight="1" x14ac:dyDescent="0.25">
      <c r="A517" s="37"/>
      <c r="B517" s="40" t="s">
        <v>241</v>
      </c>
      <c r="C517" s="42">
        <v>90</v>
      </c>
      <c r="D517" s="43" t="s">
        <v>86</v>
      </c>
      <c r="E517" s="44">
        <v>20000</v>
      </c>
      <c r="F517" s="45">
        <f>E517*C517</f>
        <v>1800000</v>
      </c>
    </row>
    <row r="518" spans="1:7" x14ac:dyDescent="0.25">
      <c r="A518" s="37"/>
      <c r="B518" s="40"/>
      <c r="C518" s="42"/>
      <c r="D518" s="43"/>
      <c r="E518" s="44"/>
      <c r="F518" s="45"/>
    </row>
    <row r="519" spans="1:7" x14ac:dyDescent="0.25">
      <c r="A519" s="49"/>
      <c r="B519" s="32" t="s">
        <v>99</v>
      </c>
      <c r="C519" s="28"/>
      <c r="D519" s="29"/>
      <c r="E519" s="29"/>
      <c r="F519" s="23">
        <f>F512+F508+F497</f>
        <v>12500000</v>
      </c>
    </row>
    <row r="520" spans="1:7" x14ac:dyDescent="0.25">
      <c r="A520" s="7"/>
      <c r="B520" s="110"/>
      <c r="C520" s="123"/>
      <c r="D520" s="123"/>
      <c r="E520" s="123"/>
      <c r="F520" s="124"/>
      <c r="G520" s="18"/>
    </row>
    <row r="521" spans="1:7" ht="75" customHeight="1" x14ac:dyDescent="0.25">
      <c r="A521" s="7"/>
      <c r="B521" s="111"/>
      <c r="C521" s="36"/>
      <c r="D521" s="36"/>
      <c r="E521" s="36"/>
      <c r="F521" s="124"/>
      <c r="G521" s="18"/>
    </row>
    <row r="522" spans="1:7" x14ac:dyDescent="0.25">
      <c r="A522" s="57" t="s">
        <v>100</v>
      </c>
      <c r="B522" s="8"/>
      <c r="C522" s="8"/>
      <c r="D522" s="8"/>
      <c r="E522" s="51"/>
      <c r="F522" s="9"/>
    </row>
    <row r="523" spans="1:7" x14ac:dyDescent="0.25">
      <c r="A523" s="7" t="s">
        <v>154</v>
      </c>
      <c r="B523" s="10"/>
      <c r="C523" s="552" t="s">
        <v>102</v>
      </c>
      <c r="D523" s="552"/>
      <c r="E523" s="552"/>
      <c r="F523" s="553"/>
    </row>
    <row r="524" spans="1:7" x14ac:dyDescent="0.25">
      <c r="A524" s="7" t="s">
        <v>243</v>
      </c>
      <c r="B524" s="10"/>
      <c r="C524" s="10"/>
      <c r="D524" s="106"/>
      <c r="E524" s="106"/>
      <c r="F524" s="107"/>
    </row>
    <row r="525" spans="1:7" x14ac:dyDescent="0.25">
      <c r="A525" s="7" t="s">
        <v>104</v>
      </c>
      <c r="B525" s="18"/>
      <c r="C525" s="18"/>
      <c r="D525" s="54"/>
      <c r="E525" s="54"/>
      <c r="F525" s="55"/>
    </row>
    <row r="526" spans="1:7" x14ac:dyDescent="0.25">
      <c r="A526" s="7" t="s">
        <v>105</v>
      </c>
      <c r="B526" s="18"/>
      <c r="C526" s="18"/>
      <c r="D526" s="54"/>
      <c r="E526" s="54"/>
      <c r="F526" s="55"/>
    </row>
    <row r="527" spans="1:7" x14ac:dyDescent="0.25">
      <c r="A527" s="7"/>
      <c r="B527" s="10"/>
      <c r="C527" s="554" t="s">
        <v>106</v>
      </c>
      <c r="D527" s="554"/>
      <c r="E527" s="554"/>
      <c r="F527" s="555"/>
    </row>
    <row r="528" spans="1:7" x14ac:dyDescent="0.25">
      <c r="A528" s="7"/>
      <c r="B528" s="10"/>
      <c r="C528" s="552" t="s">
        <v>107</v>
      </c>
      <c r="D528" s="552"/>
      <c r="E528" s="552"/>
      <c r="F528" s="553"/>
    </row>
    <row r="529" spans="1:6" x14ac:dyDescent="0.25">
      <c r="A529" s="56"/>
      <c r="B529" s="25"/>
      <c r="C529" s="108"/>
      <c r="D529" s="108"/>
      <c r="E529" s="108"/>
      <c r="F529" s="109"/>
    </row>
    <row r="530" spans="1:6" x14ac:dyDescent="0.25">
      <c r="A530" s="575" t="s">
        <v>111</v>
      </c>
      <c r="B530" s="576"/>
      <c r="C530" s="60"/>
      <c r="D530" s="61"/>
      <c r="E530" s="61"/>
      <c r="F530" s="62"/>
    </row>
    <row r="531" spans="1:6" x14ac:dyDescent="0.25">
      <c r="A531" s="66"/>
      <c r="B531" s="71"/>
      <c r="C531" s="577" t="s">
        <v>112</v>
      </c>
      <c r="D531" s="577"/>
      <c r="E531" s="577"/>
      <c r="F531" s="578"/>
    </row>
    <row r="532" spans="1:6" x14ac:dyDescent="0.25">
      <c r="A532" s="7" t="s">
        <v>258</v>
      </c>
      <c r="B532" s="59" t="s">
        <v>115</v>
      </c>
      <c r="C532" s="579" t="s">
        <v>113</v>
      </c>
      <c r="D532" s="579"/>
      <c r="E532" s="579"/>
      <c r="F532" s="580"/>
    </row>
    <row r="533" spans="1:6" x14ac:dyDescent="0.25">
      <c r="A533" s="67"/>
      <c r="B533" s="72"/>
      <c r="C533" s="579" t="s">
        <v>114</v>
      </c>
      <c r="D533" s="579"/>
      <c r="E533" s="579"/>
      <c r="F533" s="580"/>
    </row>
    <row r="534" spans="1:6" x14ac:dyDescent="0.25">
      <c r="A534" s="68" t="s">
        <v>259</v>
      </c>
      <c r="B534" s="59" t="s">
        <v>115</v>
      </c>
      <c r="C534" s="58"/>
      <c r="D534" s="58"/>
      <c r="E534" s="58"/>
      <c r="F534" s="59"/>
    </row>
    <row r="535" spans="1:6" x14ac:dyDescent="0.25">
      <c r="A535" s="67"/>
      <c r="B535" s="72"/>
      <c r="C535" s="58"/>
      <c r="D535" s="58"/>
      <c r="E535" s="58"/>
      <c r="F535" s="59"/>
    </row>
    <row r="536" spans="1:6" x14ac:dyDescent="0.25">
      <c r="A536" s="69" t="s">
        <v>260</v>
      </c>
      <c r="B536" s="59" t="s">
        <v>115</v>
      </c>
      <c r="C536" s="58"/>
      <c r="D536" s="58"/>
      <c r="E536" s="58"/>
      <c r="F536" s="59"/>
    </row>
    <row r="537" spans="1:6" x14ac:dyDescent="0.25">
      <c r="A537" s="68"/>
      <c r="B537" s="59"/>
      <c r="C537" s="581" t="s">
        <v>117</v>
      </c>
      <c r="D537" s="581"/>
      <c r="E537" s="581"/>
      <c r="F537" s="582"/>
    </row>
    <row r="538" spans="1:6" x14ac:dyDescent="0.25">
      <c r="A538" s="68"/>
      <c r="B538" s="59"/>
      <c r="C538" s="579" t="s">
        <v>118</v>
      </c>
      <c r="D538" s="579"/>
      <c r="E538" s="579"/>
      <c r="F538" s="580"/>
    </row>
    <row r="539" spans="1:6" x14ac:dyDescent="0.25">
      <c r="A539" s="70"/>
      <c r="B539" s="73"/>
      <c r="C539" s="573" t="s">
        <v>119</v>
      </c>
      <c r="D539" s="573"/>
      <c r="E539" s="573"/>
      <c r="F539" s="574"/>
    </row>
    <row r="542" spans="1:6" x14ac:dyDescent="0.25">
      <c r="A542" s="556" t="s">
        <v>116</v>
      </c>
      <c r="B542" s="558"/>
      <c r="C542" s="556" t="s">
        <v>110</v>
      </c>
      <c r="D542" s="557"/>
      <c r="E542" s="558"/>
      <c r="F542" s="77"/>
    </row>
    <row r="543" spans="1:6" x14ac:dyDescent="0.25">
      <c r="A543" s="559" t="s">
        <v>0</v>
      </c>
      <c r="B543" s="561"/>
      <c r="C543" s="559" t="s">
        <v>250</v>
      </c>
      <c r="D543" s="560"/>
      <c r="E543" s="561"/>
      <c r="F543" s="2" t="s">
        <v>1</v>
      </c>
    </row>
    <row r="544" spans="1:6" x14ac:dyDescent="0.25">
      <c r="A544" s="3"/>
      <c r="B544" s="4"/>
      <c r="C544" s="3"/>
      <c r="D544" s="4"/>
      <c r="E544" s="63"/>
      <c r="F544" s="2" t="s">
        <v>109</v>
      </c>
    </row>
    <row r="545" spans="1:6" x14ac:dyDescent="0.25">
      <c r="A545" s="556" t="s">
        <v>2</v>
      </c>
      <c r="B545" s="557"/>
      <c r="C545" s="557"/>
      <c r="D545" s="557"/>
      <c r="E545" s="558"/>
      <c r="F545" s="2" t="s">
        <v>3</v>
      </c>
    </row>
    <row r="546" spans="1:6" x14ac:dyDescent="0.25">
      <c r="A546" s="559" t="s">
        <v>4</v>
      </c>
      <c r="B546" s="560"/>
      <c r="C546" s="560"/>
      <c r="D546" s="560"/>
      <c r="E546" s="561"/>
      <c r="F546" s="5"/>
    </row>
    <row r="547" spans="1:6" x14ac:dyDescent="0.25">
      <c r="A547" s="3"/>
      <c r="B547" s="4"/>
      <c r="C547" s="4"/>
      <c r="D547" s="4"/>
      <c r="E547" s="4"/>
      <c r="F547" s="6"/>
    </row>
    <row r="548" spans="1:6" x14ac:dyDescent="0.25">
      <c r="A548" s="7" t="s">
        <v>5</v>
      </c>
      <c r="B548" s="8" t="s">
        <v>323</v>
      </c>
      <c r="C548" s="8"/>
      <c r="D548" s="8"/>
      <c r="E548" s="8"/>
      <c r="F548" s="9"/>
    </row>
    <row r="549" spans="1:6" x14ac:dyDescent="0.25">
      <c r="A549" s="7" t="s">
        <v>6</v>
      </c>
      <c r="B549" s="10" t="s">
        <v>322</v>
      </c>
      <c r="C549" s="10"/>
      <c r="D549" s="10"/>
      <c r="E549" s="10"/>
      <c r="F549" s="11"/>
    </row>
    <row r="550" spans="1:6" x14ac:dyDescent="0.25">
      <c r="A550" s="7" t="s">
        <v>7</v>
      </c>
      <c r="B550" s="12" t="s">
        <v>324</v>
      </c>
      <c r="C550" s="12"/>
      <c r="D550" s="10"/>
      <c r="E550" s="10"/>
      <c r="F550" s="11"/>
    </row>
    <row r="551" spans="1:6" x14ac:dyDescent="0.25">
      <c r="A551" s="7" t="s">
        <v>8</v>
      </c>
      <c r="B551" s="12" t="s">
        <v>325</v>
      </c>
      <c r="C551" s="12"/>
      <c r="D551" s="10"/>
      <c r="E551" s="10"/>
      <c r="F551" s="11"/>
    </row>
    <row r="552" spans="1:6" x14ac:dyDescent="0.25">
      <c r="A552" s="7" t="s">
        <v>10</v>
      </c>
      <c r="B552" s="12" t="s">
        <v>11</v>
      </c>
      <c r="C552" s="12"/>
      <c r="D552" s="10"/>
      <c r="E552" s="10"/>
      <c r="F552" s="11"/>
    </row>
    <row r="553" spans="1:6" x14ac:dyDescent="0.25">
      <c r="A553" s="7" t="s">
        <v>12</v>
      </c>
      <c r="B553" s="12" t="s">
        <v>13</v>
      </c>
      <c r="C553" s="12"/>
      <c r="D553" s="10"/>
      <c r="E553" s="10"/>
      <c r="F553" s="11"/>
    </row>
    <row r="554" spans="1:6" x14ac:dyDescent="0.25">
      <c r="A554" s="7" t="s">
        <v>14</v>
      </c>
      <c r="B554" s="12" t="s">
        <v>216</v>
      </c>
      <c r="C554" s="12"/>
      <c r="D554" s="10"/>
      <c r="E554" s="10"/>
      <c r="F554" s="11"/>
    </row>
    <row r="555" spans="1:6" x14ac:dyDescent="0.25">
      <c r="A555" s="7" t="s">
        <v>16</v>
      </c>
      <c r="B555" s="12" t="s">
        <v>216</v>
      </c>
      <c r="C555" s="12"/>
      <c r="D555" s="10"/>
      <c r="E555" s="10"/>
      <c r="F555" s="11"/>
    </row>
    <row r="556" spans="1:6" x14ac:dyDescent="0.25">
      <c r="A556" s="13"/>
      <c r="B556" s="14" t="s">
        <v>17</v>
      </c>
      <c r="C556" s="14"/>
      <c r="D556" s="14"/>
      <c r="E556" s="14"/>
      <c r="F556" s="15"/>
    </row>
    <row r="557" spans="1:6" x14ac:dyDescent="0.25">
      <c r="A557" s="16" t="s">
        <v>18</v>
      </c>
      <c r="B557" s="570" t="s">
        <v>19</v>
      </c>
      <c r="C557" s="571"/>
      <c r="D557" s="572"/>
      <c r="E557" s="570" t="s">
        <v>20</v>
      </c>
      <c r="F557" s="572"/>
    </row>
    <row r="558" spans="1:6" x14ac:dyDescent="0.25">
      <c r="A558" s="17" t="s">
        <v>21</v>
      </c>
      <c r="B558" s="12" t="s">
        <v>245</v>
      </c>
      <c r="C558" s="12"/>
      <c r="D558" s="18"/>
      <c r="E558" s="19">
        <v>1</v>
      </c>
      <c r="F558" s="11"/>
    </row>
    <row r="559" spans="1:6" x14ac:dyDescent="0.25">
      <c r="A559" s="17" t="s">
        <v>23</v>
      </c>
      <c r="B559" s="20" t="s">
        <v>24</v>
      </c>
      <c r="C559" s="21"/>
      <c r="D559" s="22"/>
      <c r="E559" s="78" t="s">
        <v>218</v>
      </c>
      <c r="F559" s="15"/>
    </row>
    <row r="560" spans="1:6" x14ac:dyDescent="0.25">
      <c r="A560" s="17" t="s">
        <v>25</v>
      </c>
      <c r="B560" s="20" t="s">
        <v>164</v>
      </c>
      <c r="C560" s="21"/>
      <c r="D560" s="22"/>
      <c r="E560" s="7" t="s">
        <v>27</v>
      </c>
      <c r="F560" s="11"/>
    </row>
    <row r="561" spans="1:6" ht="22.5" x14ac:dyDescent="0.25">
      <c r="A561" s="94" t="s">
        <v>28</v>
      </c>
      <c r="B561" s="105" t="s">
        <v>165</v>
      </c>
      <c r="C561" s="21"/>
      <c r="D561" s="22"/>
      <c r="E561" s="98" t="s">
        <v>30</v>
      </c>
      <c r="F561" s="15"/>
    </row>
    <row r="562" spans="1:6" x14ac:dyDescent="0.25">
      <c r="A562" s="562" t="s">
        <v>31</v>
      </c>
      <c r="B562" s="563"/>
      <c r="C562" s="563"/>
      <c r="D562" s="563"/>
      <c r="E562" s="563"/>
      <c r="F562" s="564"/>
    </row>
    <row r="563" spans="1:6" x14ac:dyDescent="0.25">
      <c r="A563" s="565" t="s">
        <v>32</v>
      </c>
      <c r="B563" s="566"/>
      <c r="C563" s="566"/>
      <c r="D563" s="566"/>
      <c r="E563" s="566"/>
      <c r="F563" s="567"/>
    </row>
    <row r="564" spans="1:6" x14ac:dyDescent="0.25">
      <c r="A564" s="24"/>
      <c r="B564" s="10"/>
      <c r="C564" s="10"/>
      <c r="D564" s="25"/>
      <c r="E564" s="10"/>
      <c r="F564" s="11"/>
    </row>
    <row r="565" spans="1:6" x14ac:dyDescent="0.25">
      <c r="A565" s="26" t="s">
        <v>33</v>
      </c>
      <c r="B565" s="568" t="s">
        <v>34</v>
      </c>
      <c r="C565" s="27" t="s">
        <v>35</v>
      </c>
      <c r="D565" s="28"/>
      <c r="E565" s="29"/>
      <c r="F565" s="30" t="s">
        <v>36</v>
      </c>
    </row>
    <row r="566" spans="1:6" x14ac:dyDescent="0.25">
      <c r="A566" s="31" t="s">
        <v>37</v>
      </c>
      <c r="B566" s="569"/>
      <c r="C566" s="32" t="s">
        <v>38</v>
      </c>
      <c r="D566" s="32" t="s">
        <v>39</v>
      </c>
      <c r="E566" s="32" t="s">
        <v>40</v>
      </c>
      <c r="F566" s="33" t="s">
        <v>41</v>
      </c>
    </row>
    <row r="567" spans="1:6" x14ac:dyDescent="0.25">
      <c r="A567" s="37" t="s">
        <v>326</v>
      </c>
      <c r="B567" s="37" t="s">
        <v>43</v>
      </c>
      <c r="C567" s="36"/>
      <c r="D567" s="37"/>
      <c r="E567" s="37"/>
      <c r="F567" s="38">
        <v>10000000</v>
      </c>
    </row>
    <row r="568" spans="1:6" x14ac:dyDescent="0.25">
      <c r="A568" s="37" t="s">
        <v>327</v>
      </c>
      <c r="B568" s="37" t="s">
        <v>45</v>
      </c>
      <c r="C568" s="36"/>
      <c r="D568" s="37"/>
      <c r="E568" s="37"/>
      <c r="F568" s="38">
        <v>10000000</v>
      </c>
    </row>
    <row r="569" spans="1:6" x14ac:dyDescent="0.25">
      <c r="A569" s="37" t="s">
        <v>328</v>
      </c>
      <c r="B569" s="40" t="s">
        <v>329</v>
      </c>
      <c r="C569" s="10"/>
      <c r="D569" s="37"/>
      <c r="E569" s="37"/>
      <c r="F569" s="38">
        <v>10000000</v>
      </c>
    </row>
    <row r="570" spans="1:6" x14ac:dyDescent="0.25">
      <c r="A570" s="37" t="s">
        <v>331</v>
      </c>
      <c r="B570" s="40" t="s">
        <v>330</v>
      </c>
      <c r="C570" s="10"/>
      <c r="D570" s="37"/>
      <c r="E570" s="36"/>
      <c r="F570" s="38"/>
    </row>
    <row r="571" spans="1:6" x14ac:dyDescent="0.25">
      <c r="A571" s="37" t="s">
        <v>332</v>
      </c>
      <c r="B571" s="40" t="s">
        <v>301</v>
      </c>
      <c r="C571" s="42"/>
      <c r="D571" s="43"/>
      <c r="E571" s="44"/>
      <c r="F571" s="114">
        <f>F573+F574</f>
        <v>275500</v>
      </c>
    </row>
    <row r="572" spans="1:6" x14ac:dyDescent="0.25">
      <c r="A572" s="37"/>
      <c r="B572" s="40" t="s">
        <v>302</v>
      </c>
      <c r="C572" s="43"/>
      <c r="D572" s="48"/>
      <c r="E572" s="44"/>
      <c r="F572" s="45">
        <f>F571</f>
        <v>275500</v>
      </c>
    </row>
    <row r="573" spans="1:6" x14ac:dyDescent="0.25">
      <c r="A573" s="37"/>
      <c r="B573" s="47" t="s">
        <v>268</v>
      </c>
      <c r="C573" s="43">
        <v>20</v>
      </c>
      <c r="D573" s="48" t="s">
        <v>148</v>
      </c>
      <c r="E573" s="44">
        <v>5000</v>
      </c>
      <c r="F573" s="45">
        <f>E573*C573</f>
        <v>100000</v>
      </c>
    </row>
    <row r="574" spans="1:6" x14ac:dyDescent="0.25">
      <c r="A574" s="37"/>
      <c r="B574" s="47" t="s">
        <v>277</v>
      </c>
      <c r="C574" s="42">
        <v>1</v>
      </c>
      <c r="D574" s="43" t="s">
        <v>81</v>
      </c>
      <c r="E574" s="44">
        <v>175500</v>
      </c>
      <c r="F574" s="45">
        <f>C574*E574</f>
        <v>175500</v>
      </c>
    </row>
    <row r="575" spans="1:6" x14ac:dyDescent="0.25">
      <c r="A575" s="40"/>
      <c r="B575" s="40"/>
      <c r="C575" s="42"/>
      <c r="D575" s="43"/>
      <c r="E575" s="44"/>
      <c r="F575" s="45"/>
    </row>
    <row r="576" spans="1:6" x14ac:dyDescent="0.25">
      <c r="A576" s="37" t="s">
        <v>333</v>
      </c>
      <c r="B576" s="37" t="s">
        <v>71</v>
      </c>
      <c r="C576" s="42"/>
      <c r="D576" s="43"/>
      <c r="E576" s="44"/>
      <c r="F576" s="114">
        <f>F577</f>
        <v>1100000</v>
      </c>
    </row>
    <row r="577" spans="1:6" x14ac:dyDescent="0.25">
      <c r="A577" s="37" t="s">
        <v>334</v>
      </c>
      <c r="B577" s="40" t="s">
        <v>128</v>
      </c>
      <c r="C577" s="42"/>
      <c r="D577" s="43"/>
      <c r="E577" s="44"/>
      <c r="F577" s="45">
        <f>F578+F579</f>
        <v>1100000</v>
      </c>
    </row>
    <row r="578" spans="1:6" x14ac:dyDescent="0.25">
      <c r="A578" s="37"/>
      <c r="B578" s="40" t="s">
        <v>246</v>
      </c>
      <c r="C578" s="42">
        <v>4</v>
      </c>
      <c r="D578" s="43" t="s">
        <v>130</v>
      </c>
      <c r="E578" s="44">
        <v>250000</v>
      </c>
      <c r="F578" s="45">
        <f>E578*C578</f>
        <v>1000000</v>
      </c>
    </row>
    <row r="579" spans="1:6" x14ac:dyDescent="0.25">
      <c r="A579" s="37"/>
      <c r="B579" s="40" t="s">
        <v>179</v>
      </c>
      <c r="C579" s="42">
        <v>1</v>
      </c>
      <c r="D579" s="43" t="s">
        <v>130</v>
      </c>
      <c r="E579" s="44">
        <v>100000</v>
      </c>
      <c r="F579" s="45">
        <f>E579*C579</f>
        <v>100000</v>
      </c>
    </row>
    <row r="580" spans="1:6" x14ac:dyDescent="0.25">
      <c r="A580" s="37"/>
      <c r="B580" s="40"/>
      <c r="C580" s="42"/>
      <c r="D580" s="43"/>
      <c r="E580" s="44"/>
      <c r="F580" s="45"/>
    </row>
    <row r="581" spans="1:6" x14ac:dyDescent="0.25">
      <c r="A581" s="37" t="s">
        <v>335</v>
      </c>
      <c r="B581" s="40" t="s">
        <v>182</v>
      </c>
      <c r="C581" s="42"/>
      <c r="D581" s="43"/>
      <c r="E581" s="44"/>
      <c r="F581" s="114">
        <f>F582</f>
        <v>2250000</v>
      </c>
    </row>
    <row r="582" spans="1:6" x14ac:dyDescent="0.25">
      <c r="A582" s="37"/>
      <c r="B582" s="40" t="s">
        <v>247</v>
      </c>
      <c r="C582" s="42">
        <v>45</v>
      </c>
      <c r="D582" s="43" t="s">
        <v>130</v>
      </c>
      <c r="E582" s="44">
        <v>50000</v>
      </c>
      <c r="F582" s="45">
        <f>E582*C582</f>
        <v>2250000</v>
      </c>
    </row>
    <row r="583" spans="1:6" x14ac:dyDescent="0.25">
      <c r="A583" s="37"/>
      <c r="B583" s="40"/>
      <c r="C583" s="42"/>
      <c r="D583" s="43"/>
      <c r="E583" s="44"/>
      <c r="F583" s="45"/>
    </row>
    <row r="584" spans="1:6" x14ac:dyDescent="0.25">
      <c r="A584" s="37" t="s">
        <v>335</v>
      </c>
      <c r="B584" s="40" t="s">
        <v>336</v>
      </c>
      <c r="C584" s="42"/>
      <c r="D584" s="43"/>
      <c r="E584" s="44"/>
      <c r="F584" s="114">
        <f>F585</f>
        <v>120000</v>
      </c>
    </row>
    <row r="585" spans="1:6" x14ac:dyDescent="0.25">
      <c r="A585" s="37"/>
      <c r="B585" s="40" t="s">
        <v>180</v>
      </c>
      <c r="C585" s="42">
        <v>2</v>
      </c>
      <c r="D585" s="43" t="s">
        <v>130</v>
      </c>
      <c r="E585" s="44">
        <v>60000</v>
      </c>
      <c r="F585" s="45">
        <f>E585*C585</f>
        <v>120000</v>
      </c>
    </row>
    <row r="586" spans="1:6" x14ac:dyDescent="0.25">
      <c r="A586" s="37"/>
      <c r="B586" s="40"/>
      <c r="C586" s="42"/>
      <c r="D586" s="43"/>
      <c r="E586" s="44"/>
      <c r="F586" s="45"/>
    </row>
    <row r="587" spans="1:6" x14ac:dyDescent="0.25">
      <c r="A587" s="37" t="s">
        <v>337</v>
      </c>
      <c r="B587" s="40" t="s">
        <v>185</v>
      </c>
      <c r="C587" s="42"/>
      <c r="D587" s="43"/>
      <c r="E587" s="44"/>
      <c r="F587" s="114">
        <f>F588</f>
        <v>17000</v>
      </c>
    </row>
    <row r="588" spans="1:6" x14ac:dyDescent="0.25">
      <c r="A588" s="37" t="s">
        <v>338</v>
      </c>
      <c r="B588" s="40" t="s">
        <v>187</v>
      </c>
      <c r="C588" s="43"/>
      <c r="D588" s="48"/>
      <c r="E588" s="44"/>
      <c r="F588" s="45">
        <f>F589</f>
        <v>17000</v>
      </c>
    </row>
    <row r="589" spans="1:6" x14ac:dyDescent="0.25">
      <c r="A589" s="37"/>
      <c r="B589" s="47" t="s">
        <v>271</v>
      </c>
      <c r="C589" s="43">
        <v>85</v>
      </c>
      <c r="D589" s="48" t="s">
        <v>148</v>
      </c>
      <c r="E589" s="85">
        <v>200</v>
      </c>
      <c r="F589" s="85">
        <f>E589*C589</f>
        <v>17000</v>
      </c>
    </row>
    <row r="590" spans="1:6" x14ac:dyDescent="0.25">
      <c r="A590" s="37"/>
      <c r="B590" s="47"/>
      <c r="C590" s="43"/>
      <c r="D590" s="48"/>
      <c r="E590" s="85"/>
      <c r="F590" s="85"/>
    </row>
    <row r="591" spans="1:6" x14ac:dyDescent="0.25">
      <c r="A591" s="37" t="s">
        <v>339</v>
      </c>
      <c r="B591" s="40" t="s">
        <v>83</v>
      </c>
      <c r="C591" s="43"/>
      <c r="D591" s="48"/>
      <c r="E591" s="85"/>
      <c r="F591" s="115">
        <f>F592</f>
        <v>1237500</v>
      </c>
    </row>
    <row r="592" spans="1:6" x14ac:dyDescent="0.25">
      <c r="A592" s="37" t="s">
        <v>340</v>
      </c>
      <c r="B592" s="40" t="s">
        <v>192</v>
      </c>
      <c r="C592" s="43"/>
      <c r="D592" s="48"/>
      <c r="E592" s="85"/>
      <c r="F592" s="85">
        <f>F593+F594</f>
        <v>1237500</v>
      </c>
    </row>
    <row r="593" spans="1:7" x14ac:dyDescent="0.25">
      <c r="A593" s="37"/>
      <c r="B593" s="37" t="s">
        <v>248</v>
      </c>
      <c r="C593" s="89">
        <v>45</v>
      </c>
      <c r="D593" s="43" t="s">
        <v>86</v>
      </c>
      <c r="E593" s="85">
        <v>7500</v>
      </c>
      <c r="F593" s="85">
        <f>E593*C593</f>
        <v>337500</v>
      </c>
    </row>
    <row r="594" spans="1:7" x14ac:dyDescent="0.25">
      <c r="A594" s="37"/>
      <c r="B594" s="37" t="s">
        <v>249</v>
      </c>
      <c r="C594" s="89">
        <v>45</v>
      </c>
      <c r="D594" s="43" t="s">
        <v>86</v>
      </c>
      <c r="E594" s="44">
        <v>20000</v>
      </c>
      <c r="F594" s="45">
        <f>E594*C594</f>
        <v>900000</v>
      </c>
    </row>
    <row r="595" spans="1:7" x14ac:dyDescent="0.25">
      <c r="A595" s="46"/>
      <c r="B595" s="36"/>
      <c r="C595" s="42"/>
      <c r="D595" s="42"/>
      <c r="E595" s="44"/>
      <c r="F595" s="44"/>
      <c r="G595" s="18"/>
    </row>
    <row r="596" spans="1:7" ht="60" customHeight="1" x14ac:dyDescent="0.25">
      <c r="A596" s="36"/>
      <c r="B596" s="36"/>
      <c r="C596" s="42"/>
      <c r="D596" s="42"/>
      <c r="E596" s="44"/>
      <c r="F596" s="44"/>
      <c r="G596" s="18"/>
    </row>
    <row r="597" spans="1:7" ht="18" customHeight="1" x14ac:dyDescent="0.25">
      <c r="A597" s="46"/>
      <c r="B597" s="36"/>
      <c r="C597" s="92"/>
      <c r="D597" s="42"/>
      <c r="E597" s="44"/>
      <c r="F597" s="44"/>
      <c r="G597" s="18"/>
    </row>
    <row r="598" spans="1:7" x14ac:dyDescent="0.25">
      <c r="A598" s="26" t="s">
        <v>33</v>
      </c>
      <c r="B598" s="568" t="s">
        <v>34</v>
      </c>
      <c r="C598" s="27" t="s">
        <v>35</v>
      </c>
      <c r="D598" s="28"/>
      <c r="E598" s="29"/>
      <c r="F598" s="30" t="s">
        <v>36</v>
      </c>
    </row>
    <row r="599" spans="1:7" x14ac:dyDescent="0.25">
      <c r="A599" s="31" t="s">
        <v>37</v>
      </c>
      <c r="B599" s="569"/>
      <c r="C599" s="32" t="s">
        <v>38</v>
      </c>
      <c r="D599" s="32" t="s">
        <v>39</v>
      </c>
      <c r="E599" s="32" t="s">
        <v>40</v>
      </c>
      <c r="F599" s="33" t="s">
        <v>41</v>
      </c>
    </row>
    <row r="600" spans="1:7" x14ac:dyDescent="0.25">
      <c r="A600" s="37"/>
      <c r="B600" s="125"/>
      <c r="C600" s="43"/>
      <c r="D600" s="48"/>
      <c r="E600" s="85"/>
      <c r="F600" s="85"/>
    </row>
    <row r="601" spans="1:7" x14ac:dyDescent="0.25">
      <c r="A601" s="37" t="s">
        <v>341</v>
      </c>
      <c r="B601" s="40" t="s">
        <v>342</v>
      </c>
      <c r="C601" s="84"/>
      <c r="D601" s="72"/>
      <c r="E601" s="72"/>
      <c r="F601" s="117">
        <f>F602</f>
        <v>5000000</v>
      </c>
    </row>
    <row r="602" spans="1:7" x14ac:dyDescent="0.25">
      <c r="A602" s="37"/>
      <c r="B602" s="40" t="s">
        <v>343</v>
      </c>
      <c r="C602" s="43"/>
      <c r="D602" s="48"/>
      <c r="E602" s="85"/>
      <c r="F602" s="85">
        <f>F603</f>
        <v>5000000</v>
      </c>
    </row>
    <row r="603" spans="1:7" x14ac:dyDescent="0.25">
      <c r="A603" s="37"/>
      <c r="B603" s="40" t="s">
        <v>344</v>
      </c>
      <c r="C603" s="43"/>
      <c r="D603" s="48"/>
      <c r="E603" s="85"/>
      <c r="F603" s="85">
        <f>F604+F605</f>
        <v>5000000</v>
      </c>
    </row>
    <row r="604" spans="1:7" x14ac:dyDescent="0.25">
      <c r="A604" s="37"/>
      <c r="B604" s="47" t="s">
        <v>345</v>
      </c>
      <c r="C604" s="43">
        <v>40</v>
      </c>
      <c r="D604" s="48" t="s">
        <v>81</v>
      </c>
      <c r="E604" s="85">
        <v>100000</v>
      </c>
      <c r="F604" s="85">
        <f>C604*E604</f>
        <v>4000000</v>
      </c>
    </row>
    <row r="605" spans="1:7" x14ac:dyDescent="0.25">
      <c r="A605" s="37"/>
      <c r="B605" s="47" t="s">
        <v>346</v>
      </c>
      <c r="C605" s="75">
        <v>2</v>
      </c>
      <c r="D605" s="48" t="s">
        <v>81</v>
      </c>
      <c r="E605" s="85">
        <v>500000</v>
      </c>
      <c r="F605" s="85">
        <f>E605*C605</f>
        <v>1000000</v>
      </c>
    </row>
    <row r="606" spans="1:7" x14ac:dyDescent="0.25">
      <c r="A606" s="49"/>
      <c r="B606" s="32"/>
      <c r="C606" s="28"/>
      <c r="D606" s="29"/>
      <c r="E606" s="29"/>
      <c r="F606" s="50">
        <f>F601+F591+F587+F585+F582+F576+F571</f>
        <v>10000000</v>
      </c>
    </row>
    <row r="607" spans="1:7" x14ac:dyDescent="0.25">
      <c r="A607" s="57" t="s">
        <v>100</v>
      </c>
      <c r="B607" s="8"/>
      <c r="C607" s="8"/>
      <c r="D607" s="8"/>
      <c r="E607" s="51"/>
      <c r="F607" s="9"/>
    </row>
    <row r="608" spans="1:7" x14ac:dyDescent="0.25">
      <c r="A608" s="7" t="s">
        <v>154</v>
      </c>
      <c r="B608" s="10"/>
      <c r="C608" s="552" t="s">
        <v>102</v>
      </c>
      <c r="D608" s="552"/>
      <c r="E608" s="552"/>
      <c r="F608" s="553"/>
    </row>
    <row r="609" spans="1:6" x14ac:dyDescent="0.25">
      <c r="A609" s="7" t="s">
        <v>225</v>
      </c>
      <c r="B609" s="10"/>
      <c r="C609" s="10"/>
      <c r="D609" s="106"/>
      <c r="E609" s="106"/>
      <c r="F609" s="107"/>
    </row>
    <row r="610" spans="1:6" x14ac:dyDescent="0.25">
      <c r="A610" s="7" t="s">
        <v>104</v>
      </c>
      <c r="B610" s="18"/>
      <c r="C610" s="18"/>
      <c r="D610" s="54"/>
      <c r="E610" s="54"/>
      <c r="F610" s="55"/>
    </row>
    <row r="611" spans="1:6" x14ac:dyDescent="0.25">
      <c r="A611" s="7" t="s">
        <v>105</v>
      </c>
      <c r="B611" s="18"/>
      <c r="C611" s="18"/>
      <c r="D611" s="54"/>
      <c r="E611" s="54"/>
      <c r="F611" s="55"/>
    </row>
    <row r="612" spans="1:6" x14ac:dyDescent="0.25">
      <c r="A612" s="7"/>
      <c r="B612" s="10"/>
      <c r="C612" s="554" t="s">
        <v>106</v>
      </c>
      <c r="D612" s="554"/>
      <c r="E612" s="554"/>
      <c r="F612" s="555"/>
    </row>
    <row r="613" spans="1:6" x14ac:dyDescent="0.25">
      <c r="A613" s="56"/>
      <c r="B613" s="25"/>
      <c r="C613" s="583" t="s">
        <v>107</v>
      </c>
      <c r="D613" s="583"/>
      <c r="E613" s="583"/>
      <c r="F613" s="584"/>
    </row>
    <row r="614" spans="1:6" x14ac:dyDescent="0.25">
      <c r="A614" s="575" t="s">
        <v>111</v>
      </c>
      <c r="B614" s="576"/>
      <c r="C614" s="60"/>
      <c r="D614" s="61"/>
      <c r="E614" s="61"/>
      <c r="F614" s="62"/>
    </row>
    <row r="615" spans="1:6" x14ac:dyDescent="0.25">
      <c r="A615" s="66"/>
      <c r="B615" s="71"/>
      <c r="C615" s="577" t="s">
        <v>112</v>
      </c>
      <c r="D615" s="577"/>
      <c r="E615" s="577"/>
      <c r="F615" s="578"/>
    </row>
    <row r="616" spans="1:6" x14ac:dyDescent="0.25">
      <c r="A616" s="7" t="s">
        <v>252</v>
      </c>
      <c r="B616" s="59" t="s">
        <v>115</v>
      </c>
      <c r="C616" s="579" t="s">
        <v>113</v>
      </c>
      <c r="D616" s="579"/>
      <c r="E616" s="579"/>
      <c r="F616" s="580"/>
    </row>
    <row r="617" spans="1:6" x14ac:dyDescent="0.25">
      <c r="A617" s="67"/>
      <c r="B617" s="72"/>
      <c r="C617" s="579" t="s">
        <v>114</v>
      </c>
      <c r="D617" s="579"/>
      <c r="E617" s="579"/>
      <c r="F617" s="580"/>
    </row>
    <row r="618" spans="1:6" x14ac:dyDescent="0.25">
      <c r="A618" s="68" t="s">
        <v>253</v>
      </c>
      <c r="B618" s="59" t="s">
        <v>115</v>
      </c>
      <c r="C618" s="58"/>
      <c r="D618" s="58"/>
      <c r="E618" s="58"/>
      <c r="F618" s="59"/>
    </row>
    <row r="619" spans="1:6" x14ac:dyDescent="0.25">
      <c r="A619" s="67"/>
      <c r="B619" s="72"/>
      <c r="C619" s="58"/>
      <c r="D619" s="58"/>
      <c r="E619" s="58"/>
      <c r="F619" s="59"/>
    </row>
    <row r="620" spans="1:6" x14ac:dyDescent="0.25">
      <c r="A620" s="69" t="s">
        <v>254</v>
      </c>
      <c r="B620" s="59" t="s">
        <v>115</v>
      </c>
      <c r="C620" s="58"/>
      <c r="D620" s="58"/>
      <c r="E620" s="58"/>
      <c r="F620" s="59"/>
    </row>
    <row r="621" spans="1:6" x14ac:dyDescent="0.25">
      <c r="A621" s="68"/>
      <c r="B621" s="59"/>
      <c r="C621" s="581" t="s">
        <v>117</v>
      </c>
      <c r="D621" s="581"/>
      <c r="E621" s="581"/>
      <c r="F621" s="582"/>
    </row>
    <row r="622" spans="1:6" x14ac:dyDescent="0.25">
      <c r="A622" s="68"/>
      <c r="B622" s="59"/>
      <c r="C622" s="579" t="s">
        <v>118</v>
      </c>
      <c r="D622" s="579"/>
      <c r="E622" s="579"/>
      <c r="F622" s="580"/>
    </row>
    <row r="623" spans="1:6" x14ac:dyDescent="0.25">
      <c r="A623" s="70"/>
      <c r="B623" s="73"/>
      <c r="C623" s="573" t="s">
        <v>119</v>
      </c>
      <c r="D623" s="573"/>
      <c r="E623" s="573"/>
      <c r="F623" s="574"/>
    </row>
  </sheetData>
  <mergeCells count="153">
    <mergeCell ref="A562:F562"/>
    <mergeCell ref="A563:F563"/>
    <mergeCell ref="B565:B566"/>
    <mergeCell ref="C539:F539"/>
    <mergeCell ref="A545:E545"/>
    <mergeCell ref="A546:E546"/>
    <mergeCell ref="B598:B599"/>
    <mergeCell ref="C623:F623"/>
    <mergeCell ref="A614:B614"/>
    <mergeCell ref="C615:F615"/>
    <mergeCell ref="C616:F616"/>
    <mergeCell ref="C617:F617"/>
    <mergeCell ref="C621:F621"/>
    <mergeCell ref="C622:F622"/>
    <mergeCell ref="C608:F608"/>
    <mergeCell ref="C612:F612"/>
    <mergeCell ref="C613:F613"/>
    <mergeCell ref="A530:B530"/>
    <mergeCell ref="B557:D557"/>
    <mergeCell ref="E557:F557"/>
    <mergeCell ref="C531:F531"/>
    <mergeCell ref="C532:F532"/>
    <mergeCell ref="C533:F533"/>
    <mergeCell ref="C537:F537"/>
    <mergeCell ref="C538:F538"/>
    <mergeCell ref="C523:F523"/>
    <mergeCell ref="C527:F527"/>
    <mergeCell ref="C528:F528"/>
    <mergeCell ref="A542:B542"/>
    <mergeCell ref="C542:E542"/>
    <mergeCell ref="A543:B543"/>
    <mergeCell ref="C543:E543"/>
    <mergeCell ref="A469:B469"/>
    <mergeCell ref="C469:E469"/>
    <mergeCell ref="A470:B470"/>
    <mergeCell ref="C470:E470"/>
    <mergeCell ref="A489:F489"/>
    <mergeCell ref="A490:F490"/>
    <mergeCell ref="B492:B493"/>
    <mergeCell ref="C466:F466"/>
    <mergeCell ref="A472:E472"/>
    <mergeCell ref="A473:E473"/>
    <mergeCell ref="B484:D484"/>
    <mergeCell ref="E484:F484"/>
    <mergeCell ref="A401:F401"/>
    <mergeCell ref="A402:F402"/>
    <mergeCell ref="B404:B405"/>
    <mergeCell ref="A457:B457"/>
    <mergeCell ref="C458:F458"/>
    <mergeCell ref="C459:F459"/>
    <mergeCell ref="C460:F460"/>
    <mergeCell ref="C464:F464"/>
    <mergeCell ref="C465:F465"/>
    <mergeCell ref="C451:F451"/>
    <mergeCell ref="C455:F455"/>
    <mergeCell ref="C456:F456"/>
    <mergeCell ref="B440:B441"/>
    <mergeCell ref="A384:E384"/>
    <mergeCell ref="A385:E385"/>
    <mergeCell ref="A369:B369"/>
    <mergeCell ref="C370:F370"/>
    <mergeCell ref="C371:F371"/>
    <mergeCell ref="C372:F372"/>
    <mergeCell ref="C376:F376"/>
    <mergeCell ref="C377:F377"/>
    <mergeCell ref="B396:D396"/>
    <mergeCell ref="E396:F396"/>
    <mergeCell ref="C363:F363"/>
    <mergeCell ref="C367:F367"/>
    <mergeCell ref="C368:F368"/>
    <mergeCell ref="A381:B381"/>
    <mergeCell ref="C381:E381"/>
    <mergeCell ref="A382:B382"/>
    <mergeCell ref="C382:E382"/>
    <mergeCell ref="A297:B297"/>
    <mergeCell ref="C297:E297"/>
    <mergeCell ref="A298:B298"/>
    <mergeCell ref="C298:E298"/>
    <mergeCell ref="A317:F317"/>
    <mergeCell ref="A318:F318"/>
    <mergeCell ref="B320:B321"/>
    <mergeCell ref="A300:E300"/>
    <mergeCell ref="A301:E301"/>
    <mergeCell ref="B312:D312"/>
    <mergeCell ref="E312:F312"/>
    <mergeCell ref="C378:F378"/>
    <mergeCell ref="B356:B357"/>
    <mergeCell ref="C287:F287"/>
    <mergeCell ref="C288:F288"/>
    <mergeCell ref="C292:F292"/>
    <mergeCell ref="C293:F293"/>
    <mergeCell ref="C294:F294"/>
    <mergeCell ref="A200:B200"/>
    <mergeCell ref="A201:B201"/>
    <mergeCell ref="C200:E200"/>
    <mergeCell ref="C201:E201"/>
    <mergeCell ref="C279:F279"/>
    <mergeCell ref="C283:F283"/>
    <mergeCell ref="C284:F284"/>
    <mergeCell ref="A285:B285"/>
    <mergeCell ref="C286:F286"/>
    <mergeCell ref="A220:F220"/>
    <mergeCell ref="A221:F221"/>
    <mergeCell ref="B223:B224"/>
    <mergeCell ref="A203:E203"/>
    <mergeCell ref="A204:E204"/>
    <mergeCell ref="B215:D215"/>
    <mergeCell ref="E215:F215"/>
    <mergeCell ref="B259:B260"/>
    <mergeCell ref="C196:F196"/>
    <mergeCell ref="C197:F197"/>
    <mergeCell ref="C101:E101"/>
    <mergeCell ref="C102:E102"/>
    <mergeCell ref="A101:B101"/>
    <mergeCell ref="A102:B102"/>
    <mergeCell ref="C182:F182"/>
    <mergeCell ref="C186:F186"/>
    <mergeCell ref="C187:F187"/>
    <mergeCell ref="A188:B188"/>
    <mergeCell ref="C189:F189"/>
    <mergeCell ref="C190:F190"/>
    <mergeCell ref="C191:F191"/>
    <mergeCell ref="C195:F195"/>
    <mergeCell ref="B116:D116"/>
    <mergeCell ref="E116:F116"/>
    <mergeCell ref="A121:F121"/>
    <mergeCell ref="A122:F122"/>
    <mergeCell ref="B124:B125"/>
    <mergeCell ref="B159:B160"/>
    <mergeCell ref="C98:F98"/>
    <mergeCell ref="A104:E104"/>
    <mergeCell ref="A105:E105"/>
    <mergeCell ref="A89:B89"/>
    <mergeCell ref="C90:F90"/>
    <mergeCell ref="C92:F92"/>
    <mergeCell ref="C91:F91"/>
    <mergeCell ref="C96:F96"/>
    <mergeCell ref="C97:F97"/>
    <mergeCell ref="C82:F82"/>
    <mergeCell ref="C86:F86"/>
    <mergeCell ref="C87:F87"/>
    <mergeCell ref="C1:E1"/>
    <mergeCell ref="C2:E2"/>
    <mergeCell ref="A2:B2"/>
    <mergeCell ref="A1:B1"/>
    <mergeCell ref="A21:F21"/>
    <mergeCell ref="A22:F22"/>
    <mergeCell ref="B24:B25"/>
    <mergeCell ref="A4:E4"/>
    <mergeCell ref="A5:E5"/>
    <mergeCell ref="B16:D16"/>
    <mergeCell ref="E16:F16"/>
    <mergeCell ref="B53:B54"/>
  </mergeCells>
  <pageMargins left="0.15748031496062992" right="0.31496062992125984" top="0.74803149606299213" bottom="0.27559055118110237" header="0.39370078740157483" footer="0.31496062992125984"/>
  <pageSetup paperSize="256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8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R109"/>
  <sheetViews>
    <sheetView workbookViewId="0">
      <selection activeCell="Q77" sqref="Q77"/>
    </sheetView>
  </sheetViews>
  <sheetFormatPr defaultRowHeight="15" x14ac:dyDescent="0.25"/>
  <cols>
    <col min="1" max="1" width="24.140625" customWidth="1"/>
    <col min="2" max="2" width="2.5703125" customWidth="1"/>
    <col min="3" max="3" width="18.85546875" customWidth="1"/>
    <col min="4" max="4" width="3.7109375" customWidth="1"/>
    <col min="5" max="5" width="3.5703125" customWidth="1"/>
    <col min="6" max="11" width="2.85546875" customWidth="1"/>
    <col min="12" max="13" width="7" customWidth="1"/>
    <col min="14" max="14" width="9.42578125" customWidth="1"/>
    <col min="15" max="15" width="10.5703125" customWidth="1"/>
    <col min="16" max="16" width="10.140625" bestFit="1" customWidth="1"/>
  </cols>
  <sheetData>
    <row r="1" spans="1:15" x14ac:dyDescent="0.25">
      <c r="A1" s="556" t="s">
        <v>116</v>
      </c>
      <c r="B1" s="557"/>
      <c r="C1" s="557"/>
      <c r="D1" s="557"/>
      <c r="E1" s="557"/>
      <c r="F1" s="557"/>
      <c r="G1" s="557"/>
      <c r="H1" s="557"/>
      <c r="I1" s="557"/>
      <c r="J1" s="557"/>
      <c r="K1" s="558"/>
      <c r="L1" s="556" t="s">
        <v>110</v>
      </c>
      <c r="M1" s="557"/>
      <c r="N1" s="558"/>
      <c r="O1" s="1"/>
    </row>
    <row r="2" spans="1:15" x14ac:dyDescent="0.25">
      <c r="A2" s="559" t="s">
        <v>0</v>
      </c>
      <c r="B2" s="560"/>
      <c r="C2" s="560"/>
      <c r="D2" s="560"/>
      <c r="E2" s="560"/>
      <c r="F2" s="560"/>
      <c r="G2" s="560"/>
      <c r="H2" s="560"/>
      <c r="I2" s="560"/>
      <c r="J2" s="560"/>
      <c r="K2" s="561"/>
      <c r="L2" s="559" t="s">
        <v>441</v>
      </c>
      <c r="M2" s="560"/>
      <c r="N2" s="561"/>
      <c r="O2" s="2" t="s">
        <v>1</v>
      </c>
    </row>
    <row r="3" spans="1:15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4"/>
      <c r="N3" s="63"/>
      <c r="O3" s="74" t="s">
        <v>109</v>
      </c>
    </row>
    <row r="4" spans="1:15" x14ac:dyDescent="0.25">
      <c r="A4" s="556" t="s">
        <v>2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2" t="s">
        <v>3</v>
      </c>
    </row>
    <row r="5" spans="1:15" x14ac:dyDescent="0.25">
      <c r="A5" s="559" t="s">
        <v>631</v>
      </c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"/>
    </row>
    <row r="6" spans="1:15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6"/>
    </row>
    <row r="7" spans="1:15" x14ac:dyDescent="0.25">
      <c r="A7" s="68" t="s">
        <v>393</v>
      </c>
      <c r="B7" s="58"/>
      <c r="C7" s="255" t="s">
        <v>403</v>
      </c>
      <c r="D7" s="256" t="s">
        <v>491</v>
      </c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7"/>
    </row>
    <row r="8" spans="1:15" x14ac:dyDescent="0.25">
      <c r="A8" s="68" t="s">
        <v>394</v>
      </c>
      <c r="B8" s="58"/>
      <c r="C8" s="58" t="s">
        <v>528</v>
      </c>
      <c r="D8" s="58" t="s">
        <v>400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9"/>
    </row>
    <row r="9" spans="1:15" x14ac:dyDescent="0.25">
      <c r="A9" s="68" t="s">
        <v>395</v>
      </c>
      <c r="B9" s="58"/>
      <c r="C9" s="198" t="s">
        <v>529</v>
      </c>
      <c r="D9" s="198" t="s">
        <v>401</v>
      </c>
      <c r="E9" s="198"/>
      <c r="F9" s="198"/>
      <c r="G9" s="198"/>
      <c r="H9" s="198"/>
      <c r="I9" s="198"/>
      <c r="J9" s="198"/>
      <c r="K9" s="198"/>
      <c r="L9" s="198"/>
      <c r="M9" s="58"/>
      <c r="N9" s="58"/>
      <c r="O9" s="59"/>
    </row>
    <row r="10" spans="1:15" x14ac:dyDescent="0.25">
      <c r="A10" s="68" t="s">
        <v>396</v>
      </c>
      <c r="B10" s="58"/>
      <c r="C10" s="198" t="s">
        <v>530</v>
      </c>
      <c r="D10" s="198" t="s">
        <v>402</v>
      </c>
      <c r="E10" s="198"/>
      <c r="F10" s="198"/>
      <c r="G10" s="198"/>
      <c r="H10" s="198"/>
      <c r="I10" s="198"/>
      <c r="J10" s="198"/>
      <c r="K10" s="198"/>
      <c r="L10" s="198"/>
      <c r="M10" s="58"/>
      <c r="N10" s="58"/>
      <c r="O10" s="59"/>
    </row>
    <row r="11" spans="1:15" x14ac:dyDescent="0.25">
      <c r="A11" s="68" t="s">
        <v>397</v>
      </c>
      <c r="B11" s="58"/>
      <c r="C11" s="198" t="s">
        <v>632</v>
      </c>
      <c r="D11" s="198"/>
      <c r="E11" s="198"/>
      <c r="F11" s="198"/>
      <c r="G11" s="198"/>
      <c r="H11" s="198"/>
      <c r="I11" s="198"/>
      <c r="J11" s="198"/>
      <c r="K11" s="198"/>
      <c r="L11" s="198"/>
      <c r="M11" s="58"/>
      <c r="N11" s="58"/>
      <c r="O11" s="59"/>
    </row>
    <row r="12" spans="1:15" x14ac:dyDescent="0.25">
      <c r="A12" s="68" t="s">
        <v>398</v>
      </c>
      <c r="B12" s="58"/>
      <c r="C12" s="198" t="s">
        <v>423</v>
      </c>
      <c r="D12" s="198"/>
      <c r="E12" s="198"/>
      <c r="F12" s="198"/>
      <c r="G12" s="198"/>
      <c r="H12" s="198"/>
      <c r="I12" s="198"/>
      <c r="J12" s="198"/>
      <c r="K12" s="198"/>
      <c r="L12" s="198"/>
      <c r="M12" s="58"/>
      <c r="N12" s="58"/>
      <c r="O12" s="59"/>
    </row>
    <row r="13" spans="1:15" x14ac:dyDescent="0.25">
      <c r="A13" s="68" t="s">
        <v>399</v>
      </c>
      <c r="B13" s="58"/>
      <c r="C13" s="198" t="s">
        <v>637</v>
      </c>
      <c r="D13" s="198"/>
      <c r="E13" s="198"/>
      <c r="F13" s="198"/>
      <c r="G13" s="198"/>
      <c r="H13" s="198"/>
      <c r="I13" s="198"/>
      <c r="J13" s="198"/>
      <c r="K13" s="198"/>
      <c r="L13" s="198"/>
      <c r="M13" s="58"/>
      <c r="N13" s="58"/>
      <c r="O13" s="59"/>
    </row>
    <row r="14" spans="1:15" x14ac:dyDescent="0.25">
      <c r="A14" s="68"/>
      <c r="B14" s="5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58"/>
      <c r="N14" s="58"/>
      <c r="O14" s="59"/>
    </row>
    <row r="15" spans="1:15" x14ac:dyDescent="0.25">
      <c r="A15" s="605" t="s">
        <v>17</v>
      </c>
      <c r="B15" s="606"/>
      <c r="C15" s="606"/>
      <c r="D15" s="606"/>
      <c r="E15" s="606"/>
      <c r="F15" s="606"/>
      <c r="G15" s="606"/>
      <c r="H15" s="606"/>
      <c r="I15" s="606"/>
      <c r="J15" s="606"/>
      <c r="K15" s="606"/>
      <c r="L15" s="606"/>
      <c r="M15" s="606"/>
      <c r="N15" s="606"/>
      <c r="O15" s="607"/>
    </row>
    <row r="16" spans="1:15" x14ac:dyDescent="0.25">
      <c r="A16" s="258" t="s">
        <v>18</v>
      </c>
      <c r="B16" s="259"/>
      <c r="C16" s="585" t="s">
        <v>19</v>
      </c>
      <c r="D16" s="585"/>
      <c r="E16" s="585"/>
      <c r="F16" s="585"/>
      <c r="G16" s="585"/>
      <c r="H16" s="585"/>
      <c r="I16" s="585"/>
      <c r="J16" s="585"/>
      <c r="K16" s="585"/>
      <c r="L16" s="585"/>
      <c r="M16" s="586"/>
      <c r="N16" s="587" t="s">
        <v>20</v>
      </c>
      <c r="O16" s="586"/>
    </row>
    <row r="17" spans="1:18" x14ac:dyDescent="0.25">
      <c r="A17" s="260" t="s">
        <v>21</v>
      </c>
      <c r="B17" s="261" t="s">
        <v>492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323"/>
      <c r="N17" s="594">
        <v>0.74</v>
      </c>
      <c r="O17" s="595"/>
    </row>
    <row r="18" spans="1:18" x14ac:dyDescent="0.25">
      <c r="A18" s="260"/>
      <c r="B18" s="261" t="s">
        <v>493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323"/>
      <c r="N18" s="603">
        <v>0.3347</v>
      </c>
      <c r="O18" s="604"/>
    </row>
    <row r="19" spans="1:18" x14ac:dyDescent="0.25">
      <c r="A19" s="260" t="s">
        <v>23</v>
      </c>
      <c r="B19" s="262" t="s">
        <v>24</v>
      </c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324"/>
      <c r="N19" s="592">
        <v>25000000</v>
      </c>
      <c r="O19" s="593"/>
    </row>
    <row r="20" spans="1:18" x14ac:dyDescent="0.25">
      <c r="A20" s="260" t="s">
        <v>25</v>
      </c>
      <c r="B20" s="261" t="s">
        <v>26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5"/>
      <c r="M20" s="324"/>
      <c r="N20" s="596" t="s">
        <v>27</v>
      </c>
      <c r="O20" s="597"/>
    </row>
    <row r="21" spans="1:18" s="358" customFormat="1" ht="30.75" customHeight="1" x14ac:dyDescent="0.25">
      <c r="A21" s="357" t="s">
        <v>28</v>
      </c>
      <c r="B21" s="600" t="s">
        <v>29</v>
      </c>
      <c r="C21" s="601"/>
      <c r="D21" s="601"/>
      <c r="E21" s="601"/>
      <c r="F21" s="601"/>
      <c r="G21" s="601"/>
      <c r="H21" s="601"/>
      <c r="I21" s="601"/>
      <c r="J21" s="601"/>
      <c r="K21" s="601"/>
      <c r="L21" s="601"/>
      <c r="M21" s="602"/>
      <c r="N21" s="598" t="s">
        <v>30</v>
      </c>
      <c r="O21" s="599"/>
    </row>
    <row r="22" spans="1:18" x14ac:dyDescent="0.25">
      <c r="A22" s="588" t="s">
        <v>31</v>
      </c>
      <c r="B22" s="589"/>
      <c r="C22" s="589"/>
      <c r="D22" s="589"/>
      <c r="E22" s="589"/>
      <c r="F22" s="589"/>
      <c r="G22" s="589"/>
      <c r="H22" s="589"/>
      <c r="I22" s="589"/>
      <c r="J22" s="589"/>
      <c r="K22" s="589"/>
      <c r="L22" s="589"/>
      <c r="M22" s="589"/>
      <c r="N22" s="589"/>
      <c r="O22" s="590"/>
    </row>
    <row r="23" spans="1:18" x14ac:dyDescent="0.25">
      <c r="A23" s="591" t="s">
        <v>32</v>
      </c>
      <c r="B23" s="581"/>
      <c r="C23" s="581"/>
      <c r="D23" s="581"/>
      <c r="E23" s="581"/>
      <c r="F23" s="581"/>
      <c r="G23" s="581"/>
      <c r="H23" s="581"/>
      <c r="I23" s="581"/>
      <c r="J23" s="581"/>
      <c r="K23" s="581"/>
      <c r="L23" s="581"/>
      <c r="M23" s="581"/>
      <c r="N23" s="581"/>
      <c r="O23" s="582"/>
    </row>
    <row r="24" spans="1:18" x14ac:dyDescent="0.25">
      <c r="A24" s="264"/>
      <c r="B24" s="19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64"/>
      <c r="N24" s="58"/>
      <c r="O24" s="59"/>
    </row>
    <row r="25" spans="1:18" x14ac:dyDescent="0.25">
      <c r="A25" s="265" t="s">
        <v>33</v>
      </c>
      <c r="B25" s="266"/>
      <c r="C25" s="615" t="s">
        <v>34</v>
      </c>
      <c r="D25" s="615"/>
      <c r="E25" s="615"/>
      <c r="F25" s="615"/>
      <c r="G25" s="615"/>
      <c r="H25" s="615"/>
      <c r="I25" s="615"/>
      <c r="J25" s="615"/>
      <c r="K25" s="616"/>
      <c r="L25" s="267" t="s">
        <v>35</v>
      </c>
      <c r="M25" s="268"/>
      <c r="N25" s="269"/>
      <c r="O25" s="270" t="s">
        <v>36</v>
      </c>
    </row>
    <row r="26" spans="1:18" ht="22.5" customHeight="1" x14ac:dyDescent="0.25">
      <c r="A26" s="271" t="s">
        <v>37</v>
      </c>
      <c r="B26" s="272"/>
      <c r="C26" s="618"/>
      <c r="D26" s="618"/>
      <c r="E26" s="618"/>
      <c r="F26" s="618"/>
      <c r="G26" s="618"/>
      <c r="H26" s="618"/>
      <c r="I26" s="618"/>
      <c r="J26" s="618"/>
      <c r="K26" s="619"/>
      <c r="L26" s="273" t="s">
        <v>38</v>
      </c>
      <c r="M26" s="273" t="s">
        <v>39</v>
      </c>
      <c r="N26" s="356" t="s">
        <v>40</v>
      </c>
      <c r="O26" s="274" t="s">
        <v>41</v>
      </c>
    </row>
    <row r="27" spans="1:18" x14ac:dyDescent="0.25">
      <c r="A27" s="275">
        <v>1</v>
      </c>
      <c r="B27" s="276"/>
      <c r="C27" s="620">
        <v>2</v>
      </c>
      <c r="D27" s="620"/>
      <c r="E27" s="620"/>
      <c r="F27" s="620"/>
      <c r="G27" s="620"/>
      <c r="H27" s="620"/>
      <c r="I27" s="620"/>
      <c r="J27" s="620"/>
      <c r="K27" s="621"/>
      <c r="L27" s="277">
        <v>3</v>
      </c>
      <c r="M27" s="278">
        <v>4</v>
      </c>
      <c r="N27" s="278">
        <v>5</v>
      </c>
      <c r="O27" s="278">
        <v>6</v>
      </c>
    </row>
    <row r="28" spans="1:18" x14ac:dyDescent="0.25">
      <c r="A28" s="279" t="s">
        <v>574</v>
      </c>
      <c r="B28" s="280" t="s">
        <v>43</v>
      </c>
      <c r="C28" s="281"/>
      <c r="D28" s="281"/>
      <c r="E28" s="281"/>
      <c r="F28" s="281"/>
      <c r="G28" s="281"/>
      <c r="H28" s="281"/>
      <c r="I28" s="281"/>
      <c r="J28" s="281"/>
      <c r="K28" s="282"/>
      <c r="L28" s="281"/>
      <c r="M28" s="283"/>
      <c r="N28" s="283"/>
      <c r="O28" s="284">
        <f>O29</f>
        <v>25000000</v>
      </c>
      <c r="R28" s="121"/>
    </row>
    <row r="29" spans="1:18" x14ac:dyDescent="0.25">
      <c r="A29" s="283" t="s">
        <v>575</v>
      </c>
      <c r="B29" s="280" t="s">
        <v>45</v>
      </c>
      <c r="C29" s="281"/>
      <c r="D29" s="281"/>
      <c r="E29" s="281"/>
      <c r="F29" s="281"/>
      <c r="G29" s="281"/>
      <c r="H29" s="281"/>
      <c r="I29" s="281"/>
      <c r="J29" s="281"/>
      <c r="K29" s="282"/>
      <c r="L29" s="281"/>
      <c r="M29" s="283"/>
      <c r="N29" s="283"/>
      <c r="O29" s="284">
        <f>O30+O43</f>
        <v>25000000</v>
      </c>
    </row>
    <row r="30" spans="1:18" x14ac:dyDescent="0.25">
      <c r="A30" s="283" t="s">
        <v>576</v>
      </c>
      <c r="B30" s="280" t="s">
        <v>46</v>
      </c>
      <c r="C30" s="58"/>
      <c r="D30" s="58"/>
      <c r="E30" s="58"/>
      <c r="F30" s="58"/>
      <c r="G30" s="58"/>
      <c r="H30" s="58"/>
      <c r="I30" s="58"/>
      <c r="J30" s="58"/>
      <c r="K30" s="59"/>
      <c r="L30" s="281"/>
      <c r="M30" s="283"/>
      <c r="N30" s="281"/>
      <c r="O30" s="284">
        <f>O31</f>
        <v>4965000</v>
      </c>
    </row>
    <row r="31" spans="1:18" x14ac:dyDescent="0.25">
      <c r="A31" s="289" t="s">
        <v>577</v>
      </c>
      <c r="B31" s="68" t="s">
        <v>47</v>
      </c>
      <c r="C31" s="58"/>
      <c r="D31" s="58"/>
      <c r="E31" s="58"/>
      <c r="F31" s="58"/>
      <c r="G31" s="58"/>
      <c r="H31" s="58"/>
      <c r="I31" s="58"/>
      <c r="J31" s="58"/>
      <c r="K31" s="59"/>
      <c r="L31" s="281"/>
      <c r="M31" s="283"/>
      <c r="N31" s="281"/>
      <c r="O31" s="285">
        <f>O32</f>
        <v>4965000</v>
      </c>
    </row>
    <row r="32" spans="1:18" x14ac:dyDescent="0.25">
      <c r="A32" s="289" t="s">
        <v>578</v>
      </c>
      <c r="B32" s="68" t="s">
        <v>48</v>
      </c>
      <c r="C32" s="58"/>
      <c r="D32" s="58"/>
      <c r="E32" s="58"/>
      <c r="F32" s="58"/>
      <c r="G32" s="58"/>
      <c r="H32" s="58"/>
      <c r="I32" s="58"/>
      <c r="J32" s="58"/>
      <c r="K32" s="59"/>
      <c r="L32" s="281"/>
      <c r="M32" s="283"/>
      <c r="N32" s="281"/>
      <c r="O32" s="285">
        <f>SUM(O33:O41)</f>
        <v>4965000</v>
      </c>
    </row>
    <row r="33" spans="1:15" x14ac:dyDescent="0.25">
      <c r="A33" s="283"/>
      <c r="B33" s="201" t="s">
        <v>634</v>
      </c>
      <c r="C33" s="287"/>
      <c r="D33" s="287"/>
      <c r="E33" s="287"/>
      <c r="F33" s="287"/>
      <c r="G33" s="287"/>
      <c r="H33" s="287"/>
      <c r="I33" s="287"/>
      <c r="J33" s="287"/>
      <c r="K33" s="288"/>
      <c r="L33" s="58">
        <v>12</v>
      </c>
      <c r="M33" s="289" t="s">
        <v>51</v>
      </c>
      <c r="N33" s="58">
        <v>150000</v>
      </c>
      <c r="O33" s="550">
        <f>L33*N33</f>
        <v>1800000</v>
      </c>
    </row>
    <row r="34" spans="1:15" s="549" customFormat="1" x14ac:dyDescent="0.25">
      <c r="A34" s="283"/>
      <c r="B34" s="201" t="s">
        <v>635</v>
      </c>
      <c r="C34" s="287"/>
      <c r="D34" s="287"/>
      <c r="E34" s="287"/>
      <c r="F34" s="287"/>
      <c r="G34" s="287"/>
      <c r="H34" s="287"/>
      <c r="I34" s="287"/>
      <c r="J34" s="287"/>
      <c r="K34" s="288"/>
      <c r="L34" s="58">
        <v>12</v>
      </c>
      <c r="M34" s="289" t="s">
        <v>51</v>
      </c>
      <c r="N34" s="58">
        <v>100000</v>
      </c>
      <c r="O34" s="550">
        <f>L34*N34</f>
        <v>1200000</v>
      </c>
    </row>
    <row r="35" spans="1:15" s="549" customFormat="1" x14ac:dyDescent="0.25">
      <c r="A35" s="283"/>
      <c r="B35" s="286" t="s">
        <v>49</v>
      </c>
      <c r="C35" s="287"/>
      <c r="D35" s="287"/>
      <c r="E35" s="287"/>
      <c r="F35" s="287"/>
      <c r="G35" s="287"/>
      <c r="H35" s="287"/>
      <c r="I35" s="287"/>
      <c r="J35" s="287"/>
      <c r="K35" s="288"/>
      <c r="L35" s="281"/>
      <c r="M35" s="283"/>
      <c r="N35" s="281"/>
      <c r="O35" s="284"/>
    </row>
    <row r="36" spans="1:15" x14ac:dyDescent="0.25">
      <c r="A36" s="283"/>
      <c r="B36" s="68" t="s">
        <v>50</v>
      </c>
      <c r="C36" s="58"/>
      <c r="D36" s="58"/>
      <c r="E36" s="58"/>
      <c r="F36" s="58"/>
      <c r="G36" s="58"/>
      <c r="H36" s="58"/>
      <c r="I36" s="58"/>
      <c r="J36" s="58"/>
      <c r="K36" s="59"/>
      <c r="L36" s="58">
        <v>3</v>
      </c>
      <c r="M36" s="289" t="s">
        <v>51</v>
      </c>
      <c r="N36" s="58">
        <v>100000</v>
      </c>
      <c r="O36" s="285">
        <f t="shared" ref="O36:O41" si="0">N36*L36</f>
        <v>300000</v>
      </c>
    </row>
    <row r="37" spans="1:15" x14ac:dyDescent="0.25">
      <c r="A37" s="283"/>
      <c r="B37" s="68" t="s">
        <v>52</v>
      </c>
      <c r="C37" s="58"/>
      <c r="D37" s="58"/>
      <c r="E37" s="58"/>
      <c r="F37" s="58"/>
      <c r="G37" s="58"/>
      <c r="H37" s="58"/>
      <c r="I37" s="58"/>
      <c r="J37" s="58"/>
      <c r="K37" s="59"/>
      <c r="L37" s="58">
        <v>3</v>
      </c>
      <c r="M37" s="289" t="s">
        <v>51</v>
      </c>
      <c r="N37" s="58">
        <v>75000</v>
      </c>
      <c r="O37" s="285">
        <f t="shared" si="0"/>
        <v>225000</v>
      </c>
    </row>
    <row r="38" spans="1:15" x14ac:dyDescent="0.25">
      <c r="A38" s="283"/>
      <c r="B38" s="68" t="s">
        <v>53</v>
      </c>
      <c r="C38" s="58"/>
      <c r="D38" s="58"/>
      <c r="E38" s="58"/>
      <c r="F38" s="58"/>
      <c r="G38" s="58"/>
      <c r="H38" s="58"/>
      <c r="I38" s="58"/>
      <c r="J38" s="58"/>
      <c r="K38" s="59"/>
      <c r="L38" s="58">
        <v>3</v>
      </c>
      <c r="M38" s="289" t="s">
        <v>51</v>
      </c>
      <c r="N38" s="58">
        <v>60000</v>
      </c>
      <c r="O38" s="285">
        <f t="shared" si="0"/>
        <v>180000</v>
      </c>
    </row>
    <row r="39" spans="1:15" x14ac:dyDescent="0.25">
      <c r="A39" s="283"/>
      <c r="B39" s="68" t="s">
        <v>54</v>
      </c>
      <c r="C39" s="58"/>
      <c r="D39" s="58"/>
      <c r="E39" s="58"/>
      <c r="F39" s="58"/>
      <c r="G39" s="58"/>
      <c r="H39" s="58"/>
      <c r="I39" s="58"/>
      <c r="J39" s="58"/>
      <c r="K39" s="59"/>
      <c r="L39" s="58">
        <v>3</v>
      </c>
      <c r="M39" s="289" t="s">
        <v>51</v>
      </c>
      <c r="N39" s="58">
        <v>60000</v>
      </c>
      <c r="O39" s="285">
        <f t="shared" si="0"/>
        <v>180000</v>
      </c>
    </row>
    <row r="40" spans="1:15" x14ac:dyDescent="0.25">
      <c r="A40" s="283"/>
      <c r="B40" s="68" t="s">
        <v>55</v>
      </c>
      <c r="C40" s="58"/>
      <c r="D40" s="58"/>
      <c r="E40" s="58"/>
      <c r="F40" s="58"/>
      <c r="G40" s="58"/>
      <c r="H40" s="58"/>
      <c r="I40" s="58"/>
      <c r="J40" s="58"/>
      <c r="K40" s="59"/>
      <c r="L40" s="58">
        <v>3</v>
      </c>
      <c r="M40" s="289" t="s">
        <v>56</v>
      </c>
      <c r="N40" s="58">
        <v>60000</v>
      </c>
      <c r="O40" s="285">
        <f t="shared" si="0"/>
        <v>180000</v>
      </c>
    </row>
    <row r="41" spans="1:15" x14ac:dyDescent="0.25">
      <c r="A41" s="283"/>
      <c r="B41" s="68" t="s">
        <v>57</v>
      </c>
      <c r="C41" s="58"/>
      <c r="D41" s="58"/>
      <c r="E41" s="58"/>
      <c r="F41" s="58"/>
      <c r="G41" s="58"/>
      <c r="H41" s="58"/>
      <c r="I41" s="58"/>
      <c r="J41" s="58"/>
      <c r="K41" s="59"/>
      <c r="L41" s="58">
        <v>18</v>
      </c>
      <c r="M41" s="289" t="s">
        <v>56</v>
      </c>
      <c r="N41" s="58">
        <v>50000</v>
      </c>
      <c r="O41" s="285">
        <f t="shared" si="0"/>
        <v>900000</v>
      </c>
    </row>
    <row r="42" spans="1:15" x14ac:dyDescent="0.25">
      <c r="A42" s="283"/>
      <c r="B42" s="68"/>
      <c r="C42" s="58"/>
      <c r="D42" s="58"/>
      <c r="E42" s="58"/>
      <c r="F42" s="58"/>
      <c r="G42" s="58"/>
      <c r="H42" s="58"/>
      <c r="I42" s="58"/>
      <c r="J42" s="58"/>
      <c r="K42" s="59"/>
      <c r="L42" s="58"/>
      <c r="M42" s="289"/>
      <c r="N42" s="58"/>
      <c r="O42" s="285"/>
    </row>
    <row r="43" spans="1:15" x14ac:dyDescent="0.25">
      <c r="A43" s="283" t="s">
        <v>579</v>
      </c>
      <c r="B43" s="280" t="s">
        <v>59</v>
      </c>
      <c r="C43" s="281"/>
      <c r="D43" s="281"/>
      <c r="E43" s="281"/>
      <c r="F43" s="281"/>
      <c r="G43" s="281"/>
      <c r="H43" s="281"/>
      <c r="I43" s="281"/>
      <c r="J43" s="281"/>
      <c r="K43" s="282"/>
      <c r="L43" s="325"/>
      <c r="M43" s="326"/>
      <c r="N43" s="327"/>
      <c r="O43" s="284">
        <f>O44+O67+O77</f>
        <v>20035000</v>
      </c>
    </row>
    <row r="44" spans="1:15" x14ac:dyDescent="0.25">
      <c r="A44" s="283" t="s">
        <v>580</v>
      </c>
      <c r="B44" s="280" t="s">
        <v>61</v>
      </c>
      <c r="C44" s="58"/>
      <c r="D44" s="58"/>
      <c r="E44" s="58"/>
      <c r="F44" s="58"/>
      <c r="G44" s="58"/>
      <c r="H44" s="58"/>
      <c r="I44" s="58"/>
      <c r="J44" s="58"/>
      <c r="K44" s="59"/>
      <c r="L44" s="325"/>
      <c r="M44" s="326"/>
      <c r="N44" s="327"/>
      <c r="O44" s="284">
        <f>O45+O55</f>
        <v>845000</v>
      </c>
    </row>
    <row r="45" spans="1:15" s="352" customFormat="1" x14ac:dyDescent="0.25">
      <c r="A45" s="289" t="s">
        <v>581</v>
      </c>
      <c r="B45" s="68" t="s">
        <v>262</v>
      </c>
      <c r="C45" s="58"/>
      <c r="D45" s="58"/>
      <c r="E45" s="58"/>
      <c r="F45" s="58"/>
      <c r="G45" s="58"/>
      <c r="H45" s="58"/>
      <c r="I45" s="58"/>
      <c r="J45" s="58"/>
      <c r="K45" s="59"/>
      <c r="L45" s="325"/>
      <c r="M45" s="326"/>
      <c r="N45" s="327"/>
      <c r="O45" s="285">
        <f>SUM(O46:O53)</f>
        <v>695000</v>
      </c>
    </row>
    <row r="46" spans="1:15" x14ac:dyDescent="0.25">
      <c r="A46" s="283"/>
      <c r="B46" s="68" t="s">
        <v>415</v>
      </c>
      <c r="C46" s="58"/>
      <c r="D46" s="58"/>
      <c r="E46" s="58"/>
      <c r="F46" s="58"/>
      <c r="G46" s="58"/>
      <c r="H46" s="58"/>
      <c r="I46" s="58"/>
      <c r="J46" s="58"/>
      <c r="K46" s="59"/>
      <c r="L46" s="325">
        <v>3</v>
      </c>
      <c r="M46" s="326" t="s">
        <v>63</v>
      </c>
      <c r="N46" s="327">
        <v>57000</v>
      </c>
      <c r="O46" s="285">
        <f t="shared" ref="O46:O53" si="1">N46*L46</f>
        <v>171000</v>
      </c>
    </row>
    <row r="47" spans="1:15" x14ac:dyDescent="0.25">
      <c r="A47" s="283"/>
      <c r="B47" s="68" t="s">
        <v>64</v>
      </c>
      <c r="C47" s="58"/>
      <c r="D47" s="58"/>
      <c r="E47" s="58"/>
      <c r="F47" s="58"/>
      <c r="G47" s="58"/>
      <c r="H47" s="58"/>
      <c r="I47" s="58"/>
      <c r="J47" s="58"/>
      <c r="K47" s="59"/>
      <c r="L47" s="325">
        <v>100</v>
      </c>
      <c r="M47" s="326" t="s">
        <v>65</v>
      </c>
      <c r="N47" s="327">
        <v>600</v>
      </c>
      <c r="O47" s="285">
        <f t="shared" si="1"/>
        <v>60000</v>
      </c>
    </row>
    <row r="48" spans="1:15" x14ac:dyDescent="0.25">
      <c r="A48" s="283"/>
      <c r="B48" s="68" t="s">
        <v>66</v>
      </c>
      <c r="C48" s="58"/>
      <c r="D48" s="58"/>
      <c r="E48" s="58"/>
      <c r="F48" s="58"/>
      <c r="G48" s="58"/>
      <c r="H48" s="58"/>
      <c r="I48" s="58"/>
      <c r="J48" s="58"/>
      <c r="K48" s="59"/>
      <c r="L48" s="325">
        <v>104</v>
      </c>
      <c r="M48" s="326" t="s">
        <v>65</v>
      </c>
      <c r="N48" s="327">
        <v>500</v>
      </c>
      <c r="O48" s="285">
        <f t="shared" si="1"/>
        <v>52000</v>
      </c>
    </row>
    <row r="49" spans="1:15" x14ac:dyDescent="0.25">
      <c r="A49" s="283"/>
      <c r="B49" s="68" t="s">
        <v>67</v>
      </c>
      <c r="C49" s="58"/>
      <c r="D49" s="58"/>
      <c r="E49" s="58"/>
      <c r="F49" s="58"/>
      <c r="G49" s="58"/>
      <c r="H49" s="58"/>
      <c r="I49" s="58"/>
      <c r="J49" s="58"/>
      <c r="K49" s="59"/>
      <c r="L49" s="325">
        <v>6</v>
      </c>
      <c r="M49" s="326" t="s">
        <v>68</v>
      </c>
      <c r="N49" s="327">
        <v>7500</v>
      </c>
      <c r="O49" s="285">
        <f t="shared" si="1"/>
        <v>45000</v>
      </c>
    </row>
    <row r="50" spans="1:15" x14ac:dyDescent="0.25">
      <c r="A50" s="283"/>
      <c r="B50" s="68" t="s">
        <v>69</v>
      </c>
      <c r="C50" s="58"/>
      <c r="D50" s="58"/>
      <c r="E50" s="58"/>
      <c r="F50" s="58"/>
      <c r="G50" s="58"/>
      <c r="H50" s="58"/>
      <c r="I50" s="58"/>
      <c r="J50" s="58"/>
      <c r="K50" s="59"/>
      <c r="L50" s="325">
        <v>12</v>
      </c>
      <c r="M50" s="326" t="s">
        <v>65</v>
      </c>
      <c r="N50" s="327">
        <v>2500</v>
      </c>
      <c r="O50" s="285">
        <f t="shared" si="1"/>
        <v>30000</v>
      </c>
    </row>
    <row r="51" spans="1:15" x14ac:dyDescent="0.25">
      <c r="A51" s="283"/>
      <c r="B51" s="290" t="s">
        <v>417</v>
      </c>
      <c r="C51" s="291"/>
      <c r="D51" s="58"/>
      <c r="E51" s="58"/>
      <c r="F51" s="58"/>
      <c r="G51" s="58"/>
      <c r="H51" s="58"/>
      <c r="I51" s="58"/>
      <c r="J51" s="58"/>
      <c r="K51" s="59"/>
      <c r="L51" s="325">
        <v>1</v>
      </c>
      <c r="M51" s="326" t="s">
        <v>418</v>
      </c>
      <c r="N51" s="327">
        <v>15000</v>
      </c>
      <c r="O51" s="285">
        <f t="shared" si="1"/>
        <v>15000</v>
      </c>
    </row>
    <row r="52" spans="1:15" x14ac:dyDescent="0.25">
      <c r="A52" s="283"/>
      <c r="B52" s="68" t="s">
        <v>416</v>
      </c>
      <c r="C52" s="58"/>
      <c r="D52" s="58"/>
      <c r="E52" s="58"/>
      <c r="F52" s="58"/>
      <c r="G52" s="58"/>
      <c r="H52" s="58"/>
      <c r="I52" s="58"/>
      <c r="J52" s="58"/>
      <c r="K52" s="59"/>
      <c r="L52" s="325">
        <v>12</v>
      </c>
      <c r="M52" s="326" t="s">
        <v>65</v>
      </c>
      <c r="N52" s="327">
        <v>6000</v>
      </c>
      <c r="O52" s="285">
        <f t="shared" si="1"/>
        <v>72000</v>
      </c>
    </row>
    <row r="53" spans="1:15" x14ac:dyDescent="0.25">
      <c r="A53" s="283"/>
      <c r="B53" s="68" t="s">
        <v>636</v>
      </c>
      <c r="C53" s="58"/>
      <c r="D53" s="58"/>
      <c r="E53" s="58"/>
      <c r="F53" s="58"/>
      <c r="G53" s="58"/>
      <c r="H53" s="58"/>
      <c r="I53" s="58"/>
      <c r="J53" s="58"/>
      <c r="K53" s="59"/>
      <c r="L53" s="325">
        <v>2</v>
      </c>
      <c r="M53" s="326" t="s">
        <v>65</v>
      </c>
      <c r="N53" s="327">
        <v>125000</v>
      </c>
      <c r="O53" s="285">
        <f t="shared" si="1"/>
        <v>250000</v>
      </c>
    </row>
    <row r="54" spans="1:15" s="549" customFormat="1" x14ac:dyDescent="0.25">
      <c r="A54" s="283"/>
      <c r="B54" s="68"/>
      <c r="C54" s="58"/>
      <c r="D54" s="58"/>
      <c r="E54" s="58"/>
      <c r="F54" s="58"/>
      <c r="G54" s="58"/>
      <c r="H54" s="58"/>
      <c r="I54" s="58"/>
      <c r="J54" s="58"/>
      <c r="K54" s="59"/>
      <c r="L54" s="325"/>
      <c r="M54" s="326"/>
      <c r="N54" s="327"/>
      <c r="O54" s="285"/>
    </row>
    <row r="55" spans="1:15" x14ac:dyDescent="0.25">
      <c r="A55" s="283" t="s">
        <v>582</v>
      </c>
      <c r="B55" s="68" t="s">
        <v>264</v>
      </c>
      <c r="C55" s="58"/>
      <c r="D55" s="58"/>
      <c r="E55" s="58"/>
      <c r="F55" s="58"/>
      <c r="G55" s="58"/>
      <c r="H55" s="58"/>
      <c r="I55" s="58"/>
      <c r="J55" s="58"/>
      <c r="K55" s="59"/>
      <c r="L55" s="325"/>
      <c r="M55" s="326"/>
      <c r="N55" s="327"/>
      <c r="O55" s="284">
        <f>O57</f>
        <v>150000</v>
      </c>
    </row>
    <row r="56" spans="1:15" x14ac:dyDescent="0.25">
      <c r="A56" s="283"/>
      <c r="B56" s="68" t="s">
        <v>276</v>
      </c>
      <c r="C56" s="58"/>
      <c r="D56" s="58"/>
      <c r="E56" s="58"/>
      <c r="F56" s="58"/>
      <c r="G56" s="58"/>
      <c r="H56" s="58"/>
      <c r="I56" s="58"/>
      <c r="J56" s="58"/>
      <c r="K56" s="59"/>
      <c r="L56" s="325"/>
      <c r="M56" s="326"/>
      <c r="N56" s="327"/>
      <c r="O56" s="285"/>
    </row>
    <row r="57" spans="1:15" x14ac:dyDescent="0.25">
      <c r="A57" s="283"/>
      <c r="B57" s="286" t="s">
        <v>391</v>
      </c>
      <c r="C57" s="287"/>
      <c r="D57" s="287">
        <v>1</v>
      </c>
      <c r="E57" s="58" t="s">
        <v>392</v>
      </c>
      <c r="F57" s="58" t="s">
        <v>390</v>
      </c>
      <c r="G57" s="58">
        <v>3</v>
      </c>
      <c r="H57" s="58" t="s">
        <v>392</v>
      </c>
      <c r="I57" s="58" t="s">
        <v>390</v>
      </c>
      <c r="J57" s="287">
        <v>2</v>
      </c>
      <c r="K57" s="59" t="s">
        <v>81</v>
      </c>
      <c r="L57" s="325">
        <f>D57*G57*J57</f>
        <v>6</v>
      </c>
      <c r="M57" s="326" t="s">
        <v>392</v>
      </c>
      <c r="N57" s="327">
        <v>25000</v>
      </c>
      <c r="O57" s="285">
        <f>L57*N57</f>
        <v>150000</v>
      </c>
    </row>
    <row r="58" spans="1:15" x14ac:dyDescent="0.25">
      <c r="A58" s="280"/>
      <c r="B58" s="292"/>
      <c r="C58" s="293"/>
      <c r="D58" s="293"/>
      <c r="E58" s="293"/>
      <c r="F58" s="293"/>
      <c r="G58" s="293"/>
      <c r="H58" s="293"/>
      <c r="I58" s="293"/>
      <c r="J58" s="293"/>
      <c r="K58" s="294"/>
      <c r="L58" s="325"/>
      <c r="M58" s="328"/>
      <c r="N58" s="327"/>
      <c r="O58" s="329"/>
    </row>
    <row r="59" spans="1:15" x14ac:dyDescent="0.25">
      <c r="A59" s="296"/>
      <c r="B59" s="296"/>
      <c r="C59" s="297"/>
      <c r="D59" s="297"/>
      <c r="E59" s="297"/>
      <c r="F59" s="297"/>
      <c r="G59" s="297"/>
      <c r="H59" s="297"/>
      <c r="I59" s="297"/>
      <c r="J59" s="297"/>
      <c r="K59" s="298"/>
      <c r="L59" s="330"/>
      <c r="M59" s="331"/>
      <c r="N59" s="332"/>
      <c r="O59" s="333"/>
    </row>
    <row r="60" spans="1:15" x14ac:dyDescent="0.25">
      <c r="A60" s="280"/>
      <c r="B60" s="280"/>
      <c r="C60" s="127" t="s">
        <v>437</v>
      </c>
      <c r="D60" s="287"/>
      <c r="E60" s="287"/>
      <c r="F60" s="287"/>
      <c r="G60" s="287"/>
      <c r="H60" s="287"/>
      <c r="I60" s="287"/>
      <c r="J60" s="287"/>
      <c r="K60" s="288"/>
      <c r="L60" s="613" t="s">
        <v>438</v>
      </c>
      <c r="M60" s="580"/>
      <c r="N60" s="285" t="s">
        <v>439</v>
      </c>
      <c r="O60" s="334" t="s">
        <v>440</v>
      </c>
    </row>
    <row r="61" spans="1:15" x14ac:dyDescent="0.25">
      <c r="A61" s="175"/>
      <c r="B61" s="175"/>
      <c r="C61" s="293"/>
      <c r="D61" s="293"/>
      <c r="E61" s="293"/>
      <c r="F61" s="293"/>
      <c r="G61" s="293"/>
      <c r="H61" s="293"/>
      <c r="I61" s="293"/>
      <c r="J61" s="293"/>
      <c r="K61" s="294"/>
      <c r="L61" s="335"/>
      <c r="M61" s="336"/>
      <c r="N61" s="329"/>
      <c r="O61" s="337"/>
    </row>
    <row r="62" spans="1:15" x14ac:dyDescent="0.25">
      <c r="A62" s="281"/>
      <c r="B62" s="281"/>
      <c r="C62" s="287"/>
      <c r="D62" s="287"/>
      <c r="E62" s="287"/>
      <c r="F62" s="287"/>
      <c r="G62" s="287"/>
      <c r="H62" s="287"/>
      <c r="I62" s="287"/>
      <c r="J62" s="287"/>
      <c r="K62" s="287"/>
      <c r="L62" s="325"/>
      <c r="M62" s="325"/>
      <c r="N62" s="327"/>
      <c r="O62" s="327"/>
    </row>
    <row r="63" spans="1:15" x14ac:dyDescent="0.25">
      <c r="A63" s="281"/>
      <c r="B63" s="281"/>
      <c r="C63" s="287"/>
      <c r="D63" s="287"/>
      <c r="E63" s="287"/>
      <c r="F63" s="287"/>
      <c r="G63" s="287"/>
      <c r="H63" s="287"/>
      <c r="I63" s="287"/>
      <c r="J63" s="287"/>
      <c r="K63" s="287"/>
      <c r="L63" s="325"/>
      <c r="M63" s="325"/>
      <c r="N63" s="327"/>
      <c r="O63" s="327"/>
    </row>
    <row r="64" spans="1:15" x14ac:dyDescent="0.25">
      <c r="A64" s="176"/>
      <c r="B64" s="176"/>
      <c r="C64" s="293"/>
      <c r="D64" s="293"/>
      <c r="E64" s="293"/>
      <c r="F64" s="293"/>
      <c r="G64" s="293"/>
      <c r="H64" s="293"/>
      <c r="I64" s="293"/>
      <c r="J64" s="293"/>
      <c r="K64" s="293"/>
      <c r="L64" s="340"/>
      <c r="M64" s="340"/>
      <c r="N64" s="341"/>
      <c r="O64" s="341"/>
    </row>
    <row r="65" spans="1:15" x14ac:dyDescent="0.25">
      <c r="A65" s="265" t="s">
        <v>33</v>
      </c>
      <c r="B65" s="614" t="s">
        <v>34</v>
      </c>
      <c r="C65" s="615"/>
      <c r="D65" s="615"/>
      <c r="E65" s="615"/>
      <c r="F65" s="615"/>
      <c r="G65" s="615"/>
      <c r="H65" s="615"/>
      <c r="I65" s="615"/>
      <c r="J65" s="615"/>
      <c r="K65" s="616"/>
      <c r="L65" s="353" t="s">
        <v>35</v>
      </c>
      <c r="M65" s="353"/>
      <c r="N65" s="354"/>
      <c r="O65" s="265" t="s">
        <v>36</v>
      </c>
    </row>
    <row r="66" spans="1:15" ht="24" x14ac:dyDescent="0.25">
      <c r="A66" s="271" t="s">
        <v>37</v>
      </c>
      <c r="B66" s="617"/>
      <c r="C66" s="618"/>
      <c r="D66" s="618"/>
      <c r="E66" s="618"/>
      <c r="F66" s="618"/>
      <c r="G66" s="618"/>
      <c r="H66" s="618"/>
      <c r="I66" s="618"/>
      <c r="J66" s="618"/>
      <c r="K66" s="619"/>
      <c r="L66" s="355" t="s">
        <v>38</v>
      </c>
      <c r="M66" s="275" t="s">
        <v>39</v>
      </c>
      <c r="N66" s="356" t="s">
        <v>40</v>
      </c>
      <c r="O66" s="271" t="s">
        <v>41</v>
      </c>
    </row>
    <row r="67" spans="1:15" x14ac:dyDescent="0.25">
      <c r="A67" s="283" t="s">
        <v>583</v>
      </c>
      <c r="B67" s="280" t="s">
        <v>71</v>
      </c>
      <c r="C67" s="281"/>
      <c r="D67" s="281"/>
      <c r="E67" s="281"/>
      <c r="F67" s="281"/>
      <c r="G67" s="281"/>
      <c r="H67" s="281"/>
      <c r="I67" s="281"/>
      <c r="J67" s="281"/>
      <c r="K67" s="282"/>
      <c r="L67" s="325"/>
      <c r="M67" s="326"/>
      <c r="N67" s="327"/>
      <c r="O67" s="284">
        <f>O68+O72+O75</f>
        <v>6440000</v>
      </c>
    </row>
    <row r="68" spans="1:15" x14ac:dyDescent="0.25">
      <c r="A68" s="289" t="s">
        <v>584</v>
      </c>
      <c r="B68" s="68" t="s">
        <v>73</v>
      </c>
      <c r="C68" s="58"/>
      <c r="D68" s="58"/>
      <c r="E68" s="58"/>
      <c r="F68" s="58"/>
      <c r="G68" s="58"/>
      <c r="H68" s="58"/>
      <c r="I68" s="58"/>
      <c r="J68" s="58"/>
      <c r="K68" s="59"/>
      <c r="L68" s="325"/>
      <c r="M68" s="326"/>
      <c r="N68" s="327"/>
      <c r="O68" s="284">
        <f>SUM(O70:O71)</f>
        <v>2200000</v>
      </c>
    </row>
    <row r="69" spans="1:15" x14ac:dyDescent="0.25">
      <c r="A69" s="283"/>
      <c r="B69" s="68" t="s">
        <v>255</v>
      </c>
      <c r="C69" s="58"/>
      <c r="D69" s="58"/>
      <c r="E69" s="58"/>
      <c r="F69" s="58"/>
      <c r="G69" s="58"/>
      <c r="H69" s="58"/>
      <c r="I69" s="58"/>
      <c r="J69" s="58"/>
      <c r="K69" s="59"/>
      <c r="L69" s="325"/>
      <c r="M69" s="326"/>
      <c r="N69" s="327"/>
      <c r="O69" s="285"/>
    </row>
    <row r="70" spans="1:15" x14ac:dyDescent="0.25">
      <c r="A70" s="283"/>
      <c r="B70" s="68" t="s">
        <v>406</v>
      </c>
      <c r="C70" s="58"/>
      <c r="D70" s="58">
        <v>4</v>
      </c>
      <c r="E70" s="58" t="s">
        <v>404</v>
      </c>
      <c r="F70" s="58" t="s">
        <v>390</v>
      </c>
      <c r="G70" s="58">
        <v>2</v>
      </c>
      <c r="H70" s="58" t="s">
        <v>405</v>
      </c>
      <c r="I70" s="58"/>
      <c r="J70" s="58"/>
      <c r="K70" s="59"/>
      <c r="L70" s="325">
        <f>D70*G70</f>
        <v>8</v>
      </c>
      <c r="M70" s="326" t="s">
        <v>51</v>
      </c>
      <c r="N70" s="327">
        <v>250000</v>
      </c>
      <c r="O70" s="285">
        <f>L70*N70</f>
        <v>2000000</v>
      </c>
    </row>
    <row r="71" spans="1:15" x14ac:dyDescent="0.25">
      <c r="A71" s="283"/>
      <c r="B71" s="68" t="s">
        <v>407</v>
      </c>
      <c r="C71" s="58"/>
      <c r="D71" s="58">
        <v>1</v>
      </c>
      <c r="E71" s="58" t="s">
        <v>404</v>
      </c>
      <c r="F71" s="58" t="s">
        <v>390</v>
      </c>
      <c r="G71" s="58">
        <v>2</v>
      </c>
      <c r="H71" s="58" t="s">
        <v>405</v>
      </c>
      <c r="I71" s="58"/>
      <c r="J71" s="58"/>
      <c r="K71" s="59"/>
      <c r="L71" s="325">
        <f>D71*G71</f>
        <v>2</v>
      </c>
      <c r="M71" s="326" t="s">
        <v>51</v>
      </c>
      <c r="N71" s="327">
        <v>100000</v>
      </c>
      <c r="O71" s="285">
        <f>L71*N71</f>
        <v>200000</v>
      </c>
    </row>
    <row r="72" spans="1:15" x14ac:dyDescent="0.25">
      <c r="A72" s="289" t="s">
        <v>585</v>
      </c>
      <c r="B72" s="280" t="s">
        <v>77</v>
      </c>
      <c r="C72" s="281"/>
      <c r="D72" s="281"/>
      <c r="E72" s="281"/>
      <c r="F72" s="281"/>
      <c r="G72" s="281"/>
      <c r="H72" s="281"/>
      <c r="I72" s="281"/>
      <c r="J72" s="281"/>
      <c r="K72" s="282"/>
      <c r="L72" s="325"/>
      <c r="M72" s="326"/>
      <c r="N72" s="327"/>
      <c r="O72" s="284">
        <f>O73</f>
        <v>4000000</v>
      </c>
    </row>
    <row r="73" spans="1:15" x14ac:dyDescent="0.25">
      <c r="A73" s="280"/>
      <c r="B73" s="286" t="s">
        <v>411</v>
      </c>
      <c r="C73" s="287"/>
      <c r="D73" s="287"/>
      <c r="E73" s="58"/>
      <c r="F73" s="58"/>
      <c r="G73" s="287"/>
      <c r="H73" s="58"/>
      <c r="I73" s="287"/>
      <c r="J73" s="287"/>
      <c r="K73" s="288"/>
      <c r="L73" s="342">
        <v>80</v>
      </c>
      <c r="M73" s="326" t="s">
        <v>79</v>
      </c>
      <c r="N73" s="285">
        <v>50000</v>
      </c>
      <c r="O73" s="285">
        <f>N73*L73</f>
        <v>4000000</v>
      </c>
    </row>
    <row r="74" spans="1:15" x14ac:dyDescent="0.25">
      <c r="A74" s="289" t="s">
        <v>586</v>
      </c>
      <c r="B74" s="314" t="s">
        <v>279</v>
      </c>
      <c r="C74" s="315"/>
      <c r="D74" s="315"/>
      <c r="E74" s="315"/>
      <c r="F74" s="315"/>
      <c r="G74" s="315"/>
      <c r="H74" s="315"/>
      <c r="I74" s="315"/>
      <c r="J74" s="315"/>
      <c r="K74" s="316"/>
      <c r="L74" s="342"/>
      <c r="M74" s="326"/>
      <c r="N74" s="285"/>
      <c r="O74" s="284">
        <f>O75</f>
        <v>240000</v>
      </c>
    </row>
    <row r="75" spans="1:15" x14ac:dyDescent="0.25">
      <c r="A75" s="280"/>
      <c r="B75" s="286" t="s">
        <v>410</v>
      </c>
      <c r="C75" s="287"/>
      <c r="D75" s="287"/>
      <c r="E75" s="287">
        <v>2</v>
      </c>
      <c r="F75" s="58" t="s">
        <v>79</v>
      </c>
      <c r="G75" s="58" t="s">
        <v>390</v>
      </c>
      <c r="H75" s="287">
        <v>2</v>
      </c>
      <c r="I75" s="58" t="s">
        <v>408</v>
      </c>
      <c r="J75" s="287"/>
      <c r="K75" s="288"/>
      <c r="L75" s="342">
        <f>E75*H75</f>
        <v>4</v>
      </c>
      <c r="M75" s="326" t="s">
        <v>409</v>
      </c>
      <c r="N75" s="285">
        <v>60000</v>
      </c>
      <c r="O75" s="285">
        <f>L75*N75</f>
        <v>240000</v>
      </c>
    </row>
    <row r="76" spans="1:15" x14ac:dyDescent="0.25">
      <c r="A76" s="280"/>
      <c r="B76" s="286"/>
      <c r="C76" s="287"/>
      <c r="D76" s="287"/>
      <c r="E76" s="287"/>
      <c r="F76" s="287"/>
      <c r="G76" s="287"/>
      <c r="H76" s="287"/>
      <c r="I76" s="287"/>
      <c r="J76" s="287"/>
      <c r="K76" s="288"/>
      <c r="L76" s="342"/>
      <c r="M76" s="326"/>
      <c r="N76" s="285"/>
      <c r="O76" s="285"/>
    </row>
    <row r="77" spans="1:15" x14ac:dyDescent="0.25">
      <c r="A77" s="283" t="s">
        <v>582</v>
      </c>
      <c r="B77" s="280" t="s">
        <v>83</v>
      </c>
      <c r="C77" s="281"/>
      <c r="D77" s="281"/>
      <c r="E77" s="281"/>
      <c r="F77" s="281"/>
      <c r="G77" s="281"/>
      <c r="H77" s="281"/>
      <c r="I77" s="281"/>
      <c r="J77" s="281"/>
      <c r="K77" s="282"/>
      <c r="L77" s="342"/>
      <c r="M77" s="326"/>
      <c r="N77" s="285"/>
      <c r="O77" s="284">
        <f>O78</f>
        <v>12750000</v>
      </c>
    </row>
    <row r="78" spans="1:15" x14ac:dyDescent="0.25">
      <c r="A78" s="289" t="s">
        <v>587</v>
      </c>
      <c r="B78" s="68" t="s">
        <v>496</v>
      </c>
      <c r="C78" s="281"/>
      <c r="D78" s="281"/>
      <c r="E78" s="281"/>
      <c r="F78" s="281"/>
      <c r="G78" s="281"/>
      <c r="H78" s="281"/>
      <c r="I78" s="281"/>
      <c r="J78" s="281"/>
      <c r="K78" s="282"/>
      <c r="L78" s="342"/>
      <c r="M78" s="326"/>
      <c r="N78" s="285"/>
      <c r="O78" s="285">
        <f>O80+O84+O88</f>
        <v>12750000</v>
      </c>
    </row>
    <row r="79" spans="1:15" x14ac:dyDescent="0.25">
      <c r="A79" s="289"/>
      <c r="B79" s="68"/>
      <c r="C79" s="281"/>
      <c r="D79" s="281"/>
      <c r="E79" s="281"/>
      <c r="F79" s="281"/>
      <c r="G79" s="281"/>
      <c r="H79" s="281"/>
      <c r="I79" s="281"/>
      <c r="J79" s="281"/>
      <c r="K79" s="282"/>
      <c r="L79" s="342"/>
      <c r="M79" s="326"/>
      <c r="N79" s="285"/>
      <c r="O79" s="284"/>
    </row>
    <row r="80" spans="1:15" x14ac:dyDescent="0.25">
      <c r="A80" s="289"/>
      <c r="B80" s="68" t="s">
        <v>84</v>
      </c>
      <c r="C80" s="58"/>
      <c r="D80" s="58"/>
      <c r="E80" s="58"/>
      <c r="F80" s="58"/>
      <c r="G80" s="58"/>
      <c r="H80" s="58"/>
      <c r="I80" s="58"/>
      <c r="J80" s="58"/>
      <c r="K80" s="59"/>
      <c r="L80" s="342"/>
      <c r="M80" s="326"/>
      <c r="N80" s="285"/>
      <c r="O80" s="285">
        <f>O81+O82</f>
        <v>3000000</v>
      </c>
    </row>
    <row r="81" spans="1:18" x14ac:dyDescent="0.25">
      <c r="A81" s="283"/>
      <c r="B81" s="362" t="s">
        <v>412</v>
      </c>
      <c r="C81" s="58"/>
      <c r="D81" s="281">
        <v>40</v>
      </c>
      <c r="E81" s="281" t="s">
        <v>79</v>
      </c>
      <c r="F81" s="281" t="s">
        <v>390</v>
      </c>
      <c r="G81" s="281">
        <v>2</v>
      </c>
      <c r="H81" s="281" t="s">
        <v>405</v>
      </c>
      <c r="I81" s="281"/>
      <c r="J81" s="281"/>
      <c r="K81" s="282"/>
      <c r="L81" s="342">
        <f>D81*G81</f>
        <v>80</v>
      </c>
      <c r="M81" s="342" t="s">
        <v>413</v>
      </c>
      <c r="N81" s="343">
        <v>10000</v>
      </c>
      <c r="O81" s="343">
        <f>N81*L81</f>
        <v>800000</v>
      </c>
    </row>
    <row r="82" spans="1:18" x14ac:dyDescent="0.25">
      <c r="A82" s="280"/>
      <c r="B82" s="362" t="s">
        <v>239</v>
      </c>
      <c r="C82" s="58"/>
      <c r="D82" s="281">
        <v>40</v>
      </c>
      <c r="E82" s="281" t="s">
        <v>79</v>
      </c>
      <c r="F82" s="281" t="s">
        <v>390</v>
      </c>
      <c r="G82" s="281">
        <v>2</v>
      </c>
      <c r="H82" s="281" t="s">
        <v>405</v>
      </c>
      <c r="I82" s="281"/>
      <c r="J82" s="281"/>
      <c r="K82" s="282"/>
      <c r="L82" s="342">
        <f>D82*G82</f>
        <v>80</v>
      </c>
      <c r="M82" s="326" t="s">
        <v>414</v>
      </c>
      <c r="N82" s="285">
        <v>27500</v>
      </c>
      <c r="O82" s="285">
        <f>N82*L82</f>
        <v>2200000</v>
      </c>
    </row>
    <row r="83" spans="1:18" x14ac:dyDescent="0.25">
      <c r="A83" s="280"/>
      <c r="B83" s="280"/>
      <c r="C83" s="281"/>
      <c r="D83" s="281"/>
      <c r="E83" s="281"/>
      <c r="F83" s="281"/>
      <c r="G83" s="281"/>
      <c r="H83" s="281"/>
      <c r="I83" s="281"/>
      <c r="J83" s="281"/>
      <c r="K83" s="282"/>
      <c r="L83" s="325"/>
      <c r="M83" s="416"/>
      <c r="N83" s="285"/>
      <c r="O83" s="387"/>
    </row>
    <row r="84" spans="1:18" x14ac:dyDescent="0.25">
      <c r="A84" s="280"/>
      <c r="B84" s="68" t="s">
        <v>96</v>
      </c>
      <c r="C84" s="58"/>
      <c r="D84" s="58"/>
      <c r="E84" s="58"/>
      <c r="F84" s="58"/>
      <c r="G84" s="58"/>
      <c r="H84" s="58"/>
      <c r="I84" s="58"/>
      <c r="J84" s="58"/>
      <c r="K84" s="59"/>
      <c r="L84" s="325"/>
      <c r="M84" s="416"/>
      <c r="N84" s="285"/>
      <c r="O84" s="343">
        <f>O85+O86</f>
        <v>6000000</v>
      </c>
    </row>
    <row r="85" spans="1:18" x14ac:dyDescent="0.25">
      <c r="A85" s="280"/>
      <c r="B85" s="280" t="s">
        <v>412</v>
      </c>
      <c r="C85" s="281"/>
      <c r="D85" s="281">
        <v>20</v>
      </c>
      <c r="E85" s="281" t="s">
        <v>79</v>
      </c>
      <c r="F85" s="281" t="s">
        <v>390</v>
      </c>
      <c r="G85" s="281">
        <v>8</v>
      </c>
      <c r="H85" s="281" t="s">
        <v>405</v>
      </c>
      <c r="I85" s="281"/>
      <c r="J85" s="281"/>
      <c r="K85" s="282"/>
      <c r="L85" s="325">
        <f>D85*G85</f>
        <v>160</v>
      </c>
      <c r="M85" s="416" t="s">
        <v>413</v>
      </c>
      <c r="N85" s="285">
        <v>10000</v>
      </c>
      <c r="O85" s="343">
        <f>N85*L85</f>
        <v>1600000</v>
      </c>
    </row>
    <row r="86" spans="1:18" x14ac:dyDescent="0.25">
      <c r="A86" s="280"/>
      <c r="B86" s="280" t="s">
        <v>239</v>
      </c>
      <c r="C86" s="281"/>
      <c r="D86" s="281">
        <v>20</v>
      </c>
      <c r="E86" s="281" t="s">
        <v>79</v>
      </c>
      <c r="F86" s="281" t="s">
        <v>390</v>
      </c>
      <c r="G86" s="281">
        <v>8</v>
      </c>
      <c r="H86" s="281" t="s">
        <v>405</v>
      </c>
      <c r="I86" s="281"/>
      <c r="J86" s="281"/>
      <c r="K86" s="281"/>
      <c r="L86" s="416">
        <f>D86*G86</f>
        <v>160</v>
      </c>
      <c r="M86" s="416" t="s">
        <v>414</v>
      </c>
      <c r="N86" s="285">
        <v>27500</v>
      </c>
      <c r="O86" s="343">
        <f>N86*L86</f>
        <v>4400000</v>
      </c>
    </row>
    <row r="87" spans="1:18" s="549" customFormat="1" x14ac:dyDescent="0.25">
      <c r="A87" s="280"/>
      <c r="B87" s="280"/>
      <c r="C87" s="281"/>
      <c r="D87" s="281"/>
      <c r="E87" s="281"/>
      <c r="F87" s="281"/>
      <c r="G87" s="281"/>
      <c r="H87" s="281"/>
      <c r="I87" s="281"/>
      <c r="J87" s="281"/>
      <c r="K87" s="281"/>
      <c r="L87" s="416"/>
      <c r="M87" s="416"/>
      <c r="N87" s="285"/>
      <c r="O87" s="343"/>
    </row>
    <row r="88" spans="1:18" s="549" customFormat="1" x14ac:dyDescent="0.25">
      <c r="B88" s="68" t="s">
        <v>633</v>
      </c>
      <c r="C88" s="18"/>
      <c r="L88" s="67"/>
      <c r="M88" s="67"/>
      <c r="N88" s="84"/>
      <c r="O88" s="551">
        <f>O89+O90</f>
        <v>3750000</v>
      </c>
    </row>
    <row r="89" spans="1:18" s="549" customFormat="1" x14ac:dyDescent="0.25">
      <c r="B89" s="280" t="s">
        <v>412</v>
      </c>
      <c r="C89" s="281"/>
      <c r="D89" s="281">
        <v>75</v>
      </c>
      <c r="E89" s="281" t="s">
        <v>79</v>
      </c>
      <c r="F89" s="281" t="s">
        <v>390</v>
      </c>
      <c r="G89" s="281">
        <v>1</v>
      </c>
      <c r="H89" s="281" t="s">
        <v>405</v>
      </c>
      <c r="I89" s="281"/>
      <c r="J89" s="281"/>
      <c r="K89" s="282"/>
      <c r="L89" s="325">
        <v>100</v>
      </c>
      <c r="M89" s="416" t="s">
        <v>413</v>
      </c>
      <c r="N89" s="285">
        <v>10000</v>
      </c>
      <c r="O89" s="343">
        <f>N89*L89</f>
        <v>1000000</v>
      </c>
    </row>
    <row r="90" spans="1:18" s="549" customFormat="1" x14ac:dyDescent="0.25">
      <c r="B90" s="280" t="s">
        <v>239</v>
      </c>
      <c r="C90" s="281"/>
      <c r="D90" s="281">
        <v>75</v>
      </c>
      <c r="E90" s="281" t="s">
        <v>79</v>
      </c>
      <c r="F90" s="281" t="s">
        <v>390</v>
      </c>
      <c r="G90" s="281">
        <v>1</v>
      </c>
      <c r="H90" s="281" t="s">
        <v>405</v>
      </c>
      <c r="I90" s="281"/>
      <c r="J90" s="281"/>
      <c r="K90" s="281"/>
      <c r="L90" s="416">
        <v>100</v>
      </c>
      <c r="M90" s="416" t="s">
        <v>414</v>
      </c>
      <c r="N90" s="285">
        <v>27500</v>
      </c>
      <c r="O90" s="343">
        <f>N90*L90</f>
        <v>2750000</v>
      </c>
    </row>
    <row r="91" spans="1:18" x14ac:dyDescent="0.25">
      <c r="A91" s="317"/>
      <c r="B91" s="60"/>
      <c r="C91" s="277" t="s">
        <v>99</v>
      </c>
      <c r="D91" s="277"/>
      <c r="E91" s="277"/>
      <c r="F91" s="277"/>
      <c r="G91" s="277"/>
      <c r="H91" s="277"/>
      <c r="I91" s="277"/>
      <c r="J91" s="277"/>
      <c r="K91" s="313"/>
      <c r="L91" s="268"/>
      <c r="M91" s="269"/>
      <c r="N91" s="269"/>
      <c r="O91" s="318">
        <f>O43+O31</f>
        <v>25000000</v>
      </c>
      <c r="Q91" s="121"/>
    </row>
    <row r="92" spans="1:18" x14ac:dyDescent="0.25">
      <c r="A92" s="68" t="s">
        <v>100</v>
      </c>
      <c r="B92" s="58"/>
      <c r="C92" s="256"/>
      <c r="D92" s="256"/>
      <c r="E92" s="256"/>
      <c r="F92" s="256"/>
      <c r="G92" s="256"/>
      <c r="H92" s="256"/>
      <c r="I92" s="256"/>
      <c r="J92" s="256"/>
      <c r="K92" s="256"/>
      <c r="L92" s="256"/>
      <c r="M92" s="256"/>
      <c r="N92" s="319"/>
      <c r="O92" s="257"/>
    </row>
    <row r="93" spans="1:18" x14ac:dyDescent="0.25">
      <c r="A93" s="68" t="s">
        <v>494</v>
      </c>
      <c r="B93" s="58"/>
      <c r="C93" s="359">
        <v>0</v>
      </c>
      <c r="D93" s="58"/>
      <c r="E93" s="58"/>
      <c r="F93" s="58"/>
      <c r="G93" s="58"/>
      <c r="H93" s="58"/>
      <c r="I93" s="58"/>
      <c r="J93" s="58"/>
      <c r="K93" s="58"/>
      <c r="L93" s="579" t="s">
        <v>102</v>
      </c>
      <c r="M93" s="579"/>
      <c r="N93" s="579"/>
      <c r="O93" s="580"/>
      <c r="R93" s="121"/>
    </row>
    <row r="94" spans="1:18" x14ac:dyDescent="0.25">
      <c r="A94" s="68" t="s">
        <v>486</v>
      </c>
      <c r="B94" s="58"/>
      <c r="C94" s="359">
        <f>O91</f>
        <v>25000000</v>
      </c>
      <c r="D94" s="58"/>
      <c r="E94" s="58"/>
      <c r="F94" s="58"/>
      <c r="G94" s="58"/>
      <c r="H94" s="58"/>
      <c r="I94" s="58"/>
      <c r="J94" s="58"/>
      <c r="K94" s="58"/>
      <c r="L94" s="58"/>
      <c r="M94" s="127"/>
      <c r="N94" s="127"/>
      <c r="O94" s="128"/>
    </row>
    <row r="95" spans="1:18" x14ac:dyDescent="0.25">
      <c r="A95" s="68" t="s">
        <v>495</v>
      </c>
      <c r="B95" s="58"/>
      <c r="C95" s="360">
        <v>0</v>
      </c>
      <c r="D95" s="322"/>
      <c r="E95" s="322"/>
      <c r="F95" s="322"/>
      <c r="G95" s="322"/>
      <c r="H95" s="322"/>
      <c r="I95" s="322"/>
      <c r="J95" s="322"/>
      <c r="K95" s="322"/>
      <c r="L95" s="322"/>
      <c r="M95" s="344"/>
      <c r="N95" s="344"/>
      <c r="O95" s="345"/>
    </row>
    <row r="96" spans="1:18" x14ac:dyDescent="0.25">
      <c r="A96" s="68" t="s">
        <v>488</v>
      </c>
      <c r="B96" s="58"/>
      <c r="C96" s="361">
        <v>0</v>
      </c>
      <c r="D96" s="322"/>
      <c r="E96" s="322"/>
      <c r="F96" s="322"/>
      <c r="G96" s="322"/>
      <c r="H96" s="322"/>
      <c r="I96" s="322"/>
      <c r="J96" s="322"/>
      <c r="K96" s="322"/>
      <c r="L96" s="322"/>
      <c r="M96" s="344"/>
      <c r="N96" s="344"/>
      <c r="O96" s="345"/>
    </row>
    <row r="97" spans="1:15" ht="12.75" customHeight="1" x14ac:dyDescent="0.25">
      <c r="A97" s="68"/>
      <c r="B97" s="58"/>
      <c r="C97" s="359">
        <f>SUM(C93:C96)</f>
        <v>25000000</v>
      </c>
      <c r="D97" s="58"/>
      <c r="E97" s="58"/>
      <c r="F97" s="58"/>
      <c r="G97" s="58"/>
      <c r="H97" s="58"/>
      <c r="I97" s="58"/>
      <c r="J97" s="58"/>
      <c r="K97" s="58"/>
      <c r="L97" s="610" t="s">
        <v>106</v>
      </c>
      <c r="M97" s="610"/>
      <c r="N97" s="610"/>
      <c r="O97" s="611"/>
    </row>
    <row r="98" spans="1:15" ht="15" customHeight="1" x14ac:dyDescent="0.25">
      <c r="A98" s="6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79" t="s">
        <v>107</v>
      </c>
      <c r="M98" s="579"/>
      <c r="N98" s="579"/>
      <c r="O98" s="580"/>
    </row>
    <row r="99" spans="1:15" ht="15" customHeight="1" x14ac:dyDescent="0.25">
      <c r="A99" s="6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64"/>
      <c r="M99" s="64"/>
      <c r="N99" s="64"/>
      <c r="O99" s="65"/>
    </row>
    <row r="100" spans="1:15" ht="20.100000000000001" customHeight="1" x14ac:dyDescent="0.25">
      <c r="A100" s="605" t="s">
        <v>111</v>
      </c>
      <c r="B100" s="606"/>
      <c r="C100" s="606"/>
      <c r="D100" s="606"/>
      <c r="E100" s="606"/>
      <c r="F100" s="606"/>
      <c r="G100" s="606"/>
      <c r="H100" s="606"/>
      <c r="I100" s="606"/>
      <c r="J100" s="606"/>
      <c r="K100" s="606"/>
      <c r="L100" s="606"/>
      <c r="M100" s="606"/>
      <c r="N100" s="606"/>
      <c r="O100" s="607"/>
    </row>
    <row r="101" spans="1:15" x14ac:dyDescent="0.25">
      <c r="A101" s="346"/>
      <c r="B101" s="347"/>
      <c r="C101" s="347"/>
      <c r="D101" s="347"/>
      <c r="E101" s="347"/>
      <c r="F101" s="347"/>
      <c r="G101" s="347"/>
      <c r="H101" s="347"/>
      <c r="I101" s="347"/>
      <c r="J101" s="347"/>
      <c r="K101" s="348"/>
      <c r="L101" s="612" t="s">
        <v>112</v>
      </c>
      <c r="M101" s="577"/>
      <c r="N101" s="577"/>
      <c r="O101" s="578"/>
    </row>
    <row r="102" spans="1:15" x14ac:dyDescent="0.25">
      <c r="A102" s="68" t="s">
        <v>499</v>
      </c>
      <c r="B102" s="58"/>
      <c r="C102" s="58" t="s">
        <v>432</v>
      </c>
      <c r="D102" s="58" t="s">
        <v>434</v>
      </c>
      <c r="E102" s="58"/>
      <c r="F102" s="58"/>
      <c r="G102" s="58"/>
      <c r="H102" s="58"/>
      <c r="I102" s="58"/>
      <c r="J102" s="58"/>
      <c r="K102" s="59"/>
      <c r="L102" s="613" t="s">
        <v>113</v>
      </c>
      <c r="M102" s="579"/>
      <c r="N102" s="579"/>
      <c r="O102" s="580"/>
    </row>
    <row r="103" spans="1:15" ht="12" customHeight="1" x14ac:dyDescent="0.25">
      <c r="A103" s="321"/>
      <c r="B103" s="322"/>
      <c r="C103" s="322"/>
      <c r="D103" s="322"/>
      <c r="E103" s="322"/>
      <c r="F103" s="322"/>
      <c r="G103" s="322"/>
      <c r="H103" s="322"/>
      <c r="I103" s="322"/>
      <c r="J103" s="322"/>
      <c r="K103" s="323"/>
      <c r="L103" s="613" t="s">
        <v>114</v>
      </c>
      <c r="M103" s="579"/>
      <c r="N103" s="579"/>
      <c r="O103" s="580"/>
    </row>
    <row r="104" spans="1:15" ht="12" customHeight="1" x14ac:dyDescent="0.25">
      <c r="A104" s="68" t="s">
        <v>498</v>
      </c>
      <c r="B104" s="58"/>
      <c r="C104" s="58" t="s">
        <v>432</v>
      </c>
      <c r="D104" s="58" t="s">
        <v>435</v>
      </c>
      <c r="E104" s="58"/>
      <c r="F104" s="58"/>
      <c r="G104" s="58"/>
      <c r="H104" s="58"/>
      <c r="I104" s="58"/>
      <c r="J104" s="58"/>
      <c r="K104" s="59"/>
      <c r="L104" s="68"/>
      <c r="M104" s="58"/>
      <c r="N104" s="58"/>
      <c r="O104" s="59"/>
    </row>
    <row r="105" spans="1:15" ht="12" customHeight="1" x14ac:dyDescent="0.25">
      <c r="A105" s="321"/>
      <c r="B105" s="322"/>
      <c r="C105" s="322"/>
      <c r="D105" s="322"/>
      <c r="E105" s="322"/>
      <c r="F105" s="322"/>
      <c r="G105" s="322"/>
      <c r="H105" s="322"/>
      <c r="I105" s="322"/>
      <c r="J105" s="322"/>
      <c r="K105" s="323"/>
      <c r="L105" s="68"/>
      <c r="M105" s="58"/>
      <c r="N105" s="58"/>
      <c r="O105" s="59"/>
    </row>
    <row r="106" spans="1:15" x14ac:dyDescent="0.25">
      <c r="A106" s="69" t="s">
        <v>497</v>
      </c>
      <c r="B106" s="248"/>
      <c r="C106" s="58" t="s">
        <v>433</v>
      </c>
      <c r="D106" s="58" t="s">
        <v>436</v>
      </c>
      <c r="E106" s="58"/>
      <c r="F106" s="58"/>
      <c r="G106" s="58"/>
      <c r="H106" s="58"/>
      <c r="I106" s="58"/>
      <c r="J106" s="58"/>
      <c r="K106" s="59"/>
      <c r="L106" s="68"/>
      <c r="M106" s="58"/>
      <c r="N106" s="58"/>
      <c r="O106" s="59"/>
    </row>
    <row r="107" spans="1:15" x14ac:dyDescent="0.25">
      <c r="A107" s="68"/>
      <c r="B107" s="58"/>
      <c r="C107" s="58"/>
      <c r="D107" s="58"/>
      <c r="E107" s="58"/>
      <c r="F107" s="58"/>
      <c r="G107" s="58"/>
      <c r="H107" s="58"/>
      <c r="I107" s="58"/>
      <c r="J107" s="58"/>
      <c r="K107" s="59"/>
      <c r="L107" s="581" t="s">
        <v>117</v>
      </c>
      <c r="M107" s="581"/>
      <c r="N107" s="581"/>
      <c r="O107" s="582"/>
    </row>
    <row r="108" spans="1:15" x14ac:dyDescent="0.25">
      <c r="A108" s="68"/>
      <c r="B108" s="58"/>
      <c r="C108" s="58"/>
      <c r="D108" s="58"/>
      <c r="E108" s="58"/>
      <c r="F108" s="58"/>
      <c r="G108" s="58"/>
      <c r="H108" s="58"/>
      <c r="I108" s="58"/>
      <c r="J108" s="58"/>
      <c r="K108" s="59"/>
      <c r="L108" s="579" t="s">
        <v>514</v>
      </c>
      <c r="M108" s="579"/>
      <c r="N108" s="579"/>
      <c r="O108" s="580"/>
    </row>
    <row r="109" spans="1:15" x14ac:dyDescent="0.25">
      <c r="A109" s="349"/>
      <c r="B109" s="350"/>
      <c r="C109" s="350"/>
      <c r="D109" s="350"/>
      <c r="E109" s="350"/>
      <c r="F109" s="350"/>
      <c r="G109" s="350"/>
      <c r="H109" s="350"/>
      <c r="I109" s="350"/>
      <c r="J109" s="350"/>
      <c r="K109" s="351"/>
      <c r="L109" s="608" t="s">
        <v>119</v>
      </c>
      <c r="M109" s="608"/>
      <c r="N109" s="608"/>
      <c r="O109" s="609"/>
    </row>
  </sheetData>
  <mergeCells count="31">
    <mergeCell ref="B65:K66"/>
    <mergeCell ref="L60:M60"/>
    <mergeCell ref="C25:K26"/>
    <mergeCell ref="C27:K27"/>
    <mergeCell ref="L103:O103"/>
    <mergeCell ref="L107:O107"/>
    <mergeCell ref="L108:O108"/>
    <mergeCell ref="L109:O109"/>
    <mergeCell ref="L93:O93"/>
    <mergeCell ref="L97:O97"/>
    <mergeCell ref="L98:O98"/>
    <mergeCell ref="L101:O101"/>
    <mergeCell ref="L102:O102"/>
    <mergeCell ref="A100:O100"/>
    <mergeCell ref="A1:K1"/>
    <mergeCell ref="A2:K2"/>
    <mergeCell ref="A15:O15"/>
    <mergeCell ref="L1:N1"/>
    <mergeCell ref="L2:N2"/>
    <mergeCell ref="A4:N4"/>
    <mergeCell ref="A5:N5"/>
    <mergeCell ref="C16:M16"/>
    <mergeCell ref="N16:O16"/>
    <mergeCell ref="A22:O22"/>
    <mergeCell ref="A23:O23"/>
    <mergeCell ref="N19:O19"/>
    <mergeCell ref="N17:O17"/>
    <mergeCell ref="N20:O20"/>
    <mergeCell ref="N21:O21"/>
    <mergeCell ref="B21:M21"/>
    <mergeCell ref="N18:O18"/>
  </mergeCells>
  <printOptions horizontalCentered="1"/>
  <pageMargins left="0.5" right="0.25" top="0.75" bottom="0.75" header="0.39370078740157499" footer="0.31496062992126"/>
  <pageSetup paperSize="5" scale="9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2:S88"/>
  <sheetViews>
    <sheetView topLeftCell="A7" zoomScale="110" zoomScaleNormal="110" workbookViewId="0">
      <selection activeCell="I34" sqref="I34"/>
    </sheetView>
  </sheetViews>
  <sheetFormatPr defaultRowHeight="15" x14ac:dyDescent="0.25"/>
  <cols>
    <col min="1" max="1" width="22.140625" customWidth="1"/>
    <col min="2" max="2" width="5.140625" customWidth="1"/>
    <col min="3" max="3" width="16.5703125" customWidth="1"/>
    <col min="4" max="4" width="2.85546875" customWidth="1"/>
    <col min="5" max="5" width="3.5703125" customWidth="1"/>
    <col min="6" max="6" width="2.28515625" customWidth="1"/>
    <col min="7" max="7" width="2.85546875" customWidth="1"/>
    <col min="8" max="8" width="2" customWidth="1"/>
    <col min="9" max="10" width="2.85546875" customWidth="1"/>
    <col min="11" max="11" width="3" customWidth="1"/>
    <col min="12" max="12" width="6.42578125" customWidth="1"/>
    <col min="13" max="13" width="6.28515625" customWidth="1"/>
    <col min="14" max="14" width="8" customWidth="1"/>
    <col min="15" max="15" width="12.140625" customWidth="1"/>
    <col min="16" max="16" width="10.140625" bestFit="1" customWidth="1"/>
    <col min="19" max="19" width="14.28515625" bestFit="1" customWidth="1"/>
  </cols>
  <sheetData>
    <row r="2" spans="1:15" x14ac:dyDescent="0.25">
      <c r="A2" s="556" t="s">
        <v>116</v>
      </c>
      <c r="B2" s="557"/>
      <c r="C2" s="557"/>
      <c r="D2" s="557"/>
      <c r="E2" s="557"/>
      <c r="F2" s="557"/>
      <c r="G2" s="557"/>
      <c r="H2" s="557"/>
      <c r="I2" s="557"/>
      <c r="J2" s="557"/>
      <c r="K2" s="558"/>
      <c r="L2" s="588" t="s">
        <v>110</v>
      </c>
      <c r="M2" s="589"/>
      <c r="N2" s="590"/>
      <c r="O2" s="279"/>
    </row>
    <row r="3" spans="1:15" x14ac:dyDescent="0.25">
      <c r="A3" s="559" t="s">
        <v>0</v>
      </c>
      <c r="B3" s="560"/>
      <c r="C3" s="560"/>
      <c r="D3" s="560"/>
      <c r="E3" s="560"/>
      <c r="F3" s="560"/>
      <c r="G3" s="560"/>
      <c r="H3" s="560"/>
      <c r="I3" s="560"/>
      <c r="J3" s="560"/>
      <c r="K3" s="561"/>
      <c r="L3" s="591" t="s">
        <v>327</v>
      </c>
      <c r="M3" s="581"/>
      <c r="N3" s="582"/>
      <c r="O3" s="74" t="s">
        <v>1</v>
      </c>
    </row>
    <row r="4" spans="1:1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175"/>
      <c r="M4" s="176"/>
      <c r="N4" s="177"/>
      <c r="O4" s="74" t="s">
        <v>109</v>
      </c>
    </row>
    <row r="5" spans="1:15" x14ac:dyDescent="0.25">
      <c r="A5" s="556" t="s">
        <v>2</v>
      </c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8"/>
      <c r="O5" s="74" t="s">
        <v>3</v>
      </c>
    </row>
    <row r="6" spans="1:15" x14ac:dyDescent="0.25">
      <c r="A6" s="559" t="s">
        <v>4</v>
      </c>
      <c r="B6" s="560"/>
      <c r="C6" s="560"/>
      <c r="D6" s="560"/>
      <c r="E6" s="560"/>
      <c r="F6" s="560"/>
      <c r="G6" s="560"/>
      <c r="H6" s="560"/>
      <c r="I6" s="560"/>
      <c r="J6" s="560"/>
      <c r="K6" s="560"/>
      <c r="L6" s="560"/>
      <c r="M6" s="560"/>
      <c r="N6" s="561"/>
      <c r="O6" s="283"/>
    </row>
    <row r="7" spans="1:15" ht="11.25" customHeight="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390"/>
    </row>
    <row r="8" spans="1:15" x14ac:dyDescent="0.25">
      <c r="A8" s="7" t="s">
        <v>393</v>
      </c>
      <c r="B8" s="10"/>
      <c r="C8" s="365" t="s">
        <v>481</v>
      </c>
      <c r="D8" s="640" t="s">
        <v>480</v>
      </c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1"/>
    </row>
    <row r="9" spans="1:15" ht="9.75" customHeight="1" x14ac:dyDescent="0.25">
      <c r="A9" s="7"/>
      <c r="B9" s="10"/>
      <c r="C9" s="435"/>
      <c r="D9" s="642"/>
      <c r="E9" s="642"/>
      <c r="F9" s="642"/>
      <c r="G9" s="642"/>
      <c r="H9" s="642"/>
      <c r="I9" s="642"/>
      <c r="J9" s="642"/>
      <c r="K9" s="642"/>
      <c r="L9" s="642"/>
      <c r="M9" s="642"/>
      <c r="N9" s="642"/>
      <c r="O9" s="643"/>
    </row>
    <row r="10" spans="1:15" x14ac:dyDescent="0.25">
      <c r="A10" s="7" t="s">
        <v>394</v>
      </c>
      <c r="B10" s="10"/>
      <c r="C10" s="10" t="s">
        <v>420</v>
      </c>
      <c r="D10" s="10" t="s">
        <v>400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</row>
    <row r="11" spans="1:15" x14ac:dyDescent="0.25">
      <c r="A11" s="7" t="s">
        <v>395</v>
      </c>
      <c r="B11" s="10"/>
      <c r="C11" s="12" t="s">
        <v>526</v>
      </c>
      <c r="D11" s="12" t="s">
        <v>419</v>
      </c>
      <c r="E11" s="12"/>
      <c r="F11" s="12"/>
      <c r="G11" s="12"/>
      <c r="H11" s="12"/>
      <c r="I11" s="12"/>
      <c r="J11" s="12"/>
      <c r="K11" s="12"/>
      <c r="L11" s="12"/>
      <c r="M11" s="10"/>
      <c r="N11" s="10"/>
      <c r="O11" s="11"/>
    </row>
    <row r="12" spans="1:15" x14ac:dyDescent="0.25">
      <c r="A12" s="7" t="s">
        <v>396</v>
      </c>
      <c r="B12" s="10"/>
      <c r="C12" s="12" t="s">
        <v>609</v>
      </c>
      <c r="D12" s="12" t="s">
        <v>421</v>
      </c>
      <c r="E12" s="12"/>
      <c r="F12" s="12"/>
      <c r="G12" s="12"/>
      <c r="H12" s="12"/>
      <c r="I12" s="12"/>
      <c r="J12" s="12"/>
      <c r="K12" s="12"/>
      <c r="L12" s="12"/>
      <c r="M12" s="10"/>
      <c r="N12" s="10"/>
      <c r="O12" s="11"/>
    </row>
    <row r="13" spans="1:15" x14ac:dyDescent="0.25">
      <c r="A13" s="7" t="s">
        <v>397</v>
      </c>
      <c r="B13" s="10"/>
      <c r="C13" s="12" t="s">
        <v>425</v>
      </c>
      <c r="D13" s="12"/>
      <c r="E13" s="12"/>
      <c r="F13" s="12"/>
      <c r="G13" s="12"/>
      <c r="H13" s="12"/>
      <c r="I13" s="12"/>
      <c r="J13" s="12"/>
      <c r="K13" s="12"/>
      <c r="L13" s="12"/>
      <c r="M13" s="10"/>
      <c r="N13" s="10"/>
      <c r="O13" s="11"/>
    </row>
    <row r="14" spans="1:15" x14ac:dyDescent="0.25">
      <c r="A14" s="7" t="s">
        <v>398</v>
      </c>
      <c r="B14" s="10"/>
      <c r="C14" s="12" t="s">
        <v>423</v>
      </c>
      <c r="D14" s="12"/>
      <c r="E14" s="12"/>
      <c r="F14" s="12"/>
      <c r="G14" s="12"/>
      <c r="H14" s="12"/>
      <c r="I14" s="12"/>
      <c r="J14" s="12"/>
      <c r="K14" s="12"/>
      <c r="L14" s="12"/>
      <c r="M14" s="10"/>
      <c r="N14" s="10"/>
      <c r="O14" s="11"/>
    </row>
    <row r="15" spans="1:15" x14ac:dyDescent="0.25">
      <c r="A15" s="7" t="s">
        <v>399</v>
      </c>
      <c r="B15" s="10"/>
      <c r="C15" s="12" t="s">
        <v>424</v>
      </c>
      <c r="D15" s="12"/>
      <c r="E15" s="12"/>
      <c r="F15" s="12"/>
      <c r="G15" s="12"/>
      <c r="H15" s="12"/>
      <c r="I15" s="12"/>
      <c r="J15" s="12"/>
      <c r="K15" s="12"/>
      <c r="L15" s="12"/>
      <c r="M15" s="10"/>
      <c r="N15" s="10"/>
      <c r="O15" s="11"/>
    </row>
    <row r="16" spans="1:15" ht="12" customHeight="1" x14ac:dyDescent="0.25">
      <c r="A16" s="7"/>
      <c r="B16" s="10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0"/>
      <c r="N16" s="10" t="s">
        <v>108</v>
      </c>
      <c r="O16" s="11"/>
    </row>
    <row r="17" spans="1:19" x14ac:dyDescent="0.25">
      <c r="A17" s="13"/>
      <c r="B17" s="14"/>
      <c r="C17" s="14" t="s">
        <v>17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</row>
    <row r="18" spans="1:19" x14ac:dyDescent="0.25">
      <c r="A18" s="16" t="s">
        <v>18</v>
      </c>
      <c r="B18" s="204"/>
      <c r="C18" s="571" t="s">
        <v>19</v>
      </c>
      <c r="D18" s="571"/>
      <c r="E18" s="571"/>
      <c r="F18" s="571"/>
      <c r="G18" s="571"/>
      <c r="H18" s="571"/>
      <c r="I18" s="571"/>
      <c r="J18" s="571"/>
      <c r="K18" s="571"/>
      <c r="L18" s="571"/>
      <c r="M18" s="572"/>
      <c r="N18" s="570" t="s">
        <v>20</v>
      </c>
      <c r="O18" s="572"/>
    </row>
    <row r="19" spans="1:19" x14ac:dyDescent="0.25">
      <c r="A19" s="17" t="s">
        <v>21</v>
      </c>
      <c r="B19" s="254" t="s">
        <v>517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72"/>
      <c r="N19" s="633">
        <v>0.4</v>
      </c>
      <c r="O19" s="634"/>
    </row>
    <row r="20" spans="1:19" x14ac:dyDescent="0.25">
      <c r="A20" s="17" t="s">
        <v>23</v>
      </c>
      <c r="B20" s="364" t="s">
        <v>24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2"/>
      <c r="N20" s="635" t="s">
        <v>218</v>
      </c>
      <c r="O20" s="636"/>
    </row>
    <row r="21" spans="1:19" x14ac:dyDescent="0.25">
      <c r="A21" s="17" t="s">
        <v>25</v>
      </c>
      <c r="B21" s="364" t="s">
        <v>518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2"/>
      <c r="N21" s="575" t="s">
        <v>519</v>
      </c>
      <c r="O21" s="637"/>
    </row>
    <row r="22" spans="1:19" x14ac:dyDescent="0.25">
      <c r="A22" s="94" t="s">
        <v>28</v>
      </c>
      <c r="B22" s="423" t="s">
        <v>165</v>
      </c>
      <c r="C22" s="138"/>
      <c r="D22" s="139"/>
      <c r="E22" s="139"/>
      <c r="F22" s="139"/>
      <c r="G22" s="139"/>
      <c r="H22" s="139"/>
      <c r="I22" s="139"/>
      <c r="J22" s="139"/>
      <c r="K22" s="139"/>
      <c r="L22" s="21"/>
      <c r="M22" s="22"/>
      <c r="N22" s="624" t="s">
        <v>30</v>
      </c>
      <c r="O22" s="626"/>
    </row>
    <row r="23" spans="1:19" x14ac:dyDescent="0.25">
      <c r="A23" s="562" t="s">
        <v>31</v>
      </c>
      <c r="B23" s="563"/>
      <c r="C23" s="563"/>
      <c r="D23" s="563"/>
      <c r="E23" s="563"/>
      <c r="F23" s="563"/>
      <c r="G23" s="563"/>
      <c r="H23" s="563"/>
      <c r="I23" s="563"/>
      <c r="J23" s="563"/>
      <c r="K23" s="563"/>
      <c r="L23" s="563"/>
      <c r="M23" s="563"/>
      <c r="N23" s="563"/>
      <c r="O23" s="564"/>
    </row>
    <row r="24" spans="1:19" x14ac:dyDescent="0.25">
      <c r="A24" s="565" t="s">
        <v>32</v>
      </c>
      <c r="B24" s="566"/>
      <c r="C24" s="566"/>
      <c r="D24" s="566"/>
      <c r="E24" s="566"/>
      <c r="F24" s="566"/>
      <c r="G24" s="566"/>
      <c r="H24" s="566"/>
      <c r="I24" s="566"/>
      <c r="J24" s="566"/>
      <c r="K24" s="566"/>
      <c r="L24" s="566"/>
      <c r="M24" s="566"/>
      <c r="N24" s="566"/>
      <c r="O24" s="567"/>
    </row>
    <row r="25" spans="1:19" ht="12" customHeight="1" x14ac:dyDescent="0.25">
      <c r="A25" s="24"/>
      <c r="B25" s="12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25"/>
      <c r="N25" s="10"/>
      <c r="O25" s="11"/>
    </row>
    <row r="26" spans="1:19" x14ac:dyDescent="0.25">
      <c r="A26" s="153" t="s">
        <v>33</v>
      </c>
      <c r="B26" s="627" t="s">
        <v>34</v>
      </c>
      <c r="C26" s="628"/>
      <c r="D26" s="628"/>
      <c r="E26" s="628"/>
      <c r="F26" s="628"/>
      <c r="G26" s="628"/>
      <c r="H26" s="628"/>
      <c r="I26" s="628"/>
      <c r="J26" s="628"/>
      <c r="K26" s="629"/>
      <c r="L26" s="28" t="s">
        <v>35</v>
      </c>
      <c r="M26" s="28"/>
      <c r="N26" s="29"/>
      <c r="O26" s="30" t="s">
        <v>36</v>
      </c>
    </row>
    <row r="27" spans="1:19" ht="22.5" x14ac:dyDescent="0.25">
      <c r="A27" s="154" t="s">
        <v>37</v>
      </c>
      <c r="B27" s="630"/>
      <c r="C27" s="631"/>
      <c r="D27" s="631"/>
      <c r="E27" s="631"/>
      <c r="F27" s="631"/>
      <c r="G27" s="631"/>
      <c r="H27" s="631"/>
      <c r="I27" s="631"/>
      <c r="J27" s="631"/>
      <c r="K27" s="632"/>
      <c r="L27" s="178" t="s">
        <v>38</v>
      </c>
      <c r="M27" s="147" t="s">
        <v>39</v>
      </c>
      <c r="N27" s="179" t="s">
        <v>40</v>
      </c>
      <c r="O27" s="33" t="s">
        <v>41</v>
      </c>
    </row>
    <row r="28" spans="1:19" ht="12" customHeight="1" x14ac:dyDescent="0.25">
      <c r="A28" s="363"/>
      <c r="B28" s="180"/>
      <c r="C28" s="145"/>
      <c r="D28" s="145"/>
      <c r="E28" s="145"/>
      <c r="F28" s="145"/>
      <c r="G28" s="145"/>
      <c r="H28" s="145"/>
      <c r="I28" s="145"/>
      <c r="J28" s="145"/>
      <c r="K28" s="146"/>
      <c r="L28" s="434"/>
      <c r="M28" s="383"/>
      <c r="N28" s="386"/>
      <c r="O28" s="74"/>
    </row>
    <row r="29" spans="1:19" x14ac:dyDescent="0.25">
      <c r="A29" s="46" t="s">
        <v>610</v>
      </c>
      <c r="B29" s="46" t="s">
        <v>43</v>
      </c>
      <c r="C29" s="36"/>
      <c r="D29" s="36"/>
      <c r="E29" s="36"/>
      <c r="F29" s="36"/>
      <c r="G29" s="36"/>
      <c r="H29" s="36"/>
      <c r="I29" s="36"/>
      <c r="J29" s="36"/>
      <c r="K29" s="35"/>
      <c r="L29" s="281"/>
      <c r="M29" s="283"/>
      <c r="N29" s="283"/>
      <c r="O29" s="284">
        <v>10000000</v>
      </c>
    </row>
    <row r="30" spans="1:19" x14ac:dyDescent="0.25">
      <c r="A30" s="46" t="s">
        <v>611</v>
      </c>
      <c r="B30" s="46" t="s">
        <v>45</v>
      </c>
      <c r="C30" s="36"/>
      <c r="D30" s="36"/>
      <c r="E30" s="36"/>
      <c r="F30" s="36"/>
      <c r="G30" s="36"/>
      <c r="H30" s="36"/>
      <c r="I30" s="36"/>
      <c r="J30" s="36"/>
      <c r="K30" s="35"/>
      <c r="L30" s="281"/>
      <c r="M30" s="283"/>
      <c r="N30" s="283"/>
      <c r="O30" s="284">
        <v>10000000</v>
      </c>
    </row>
    <row r="31" spans="1:19" x14ac:dyDescent="0.25">
      <c r="A31" s="46" t="s">
        <v>328</v>
      </c>
      <c r="B31" s="46" t="s">
        <v>329</v>
      </c>
      <c r="C31" s="36"/>
      <c r="D31" s="10"/>
      <c r="E31" s="10"/>
      <c r="F31" s="10"/>
      <c r="G31" s="10"/>
      <c r="H31" s="10"/>
      <c r="I31" s="10"/>
      <c r="J31" s="10"/>
      <c r="K31" s="11"/>
      <c r="L31" s="58"/>
      <c r="M31" s="283"/>
      <c r="N31" s="283"/>
      <c r="O31" s="284">
        <f>O32+O38+O49+O53+O66</f>
        <v>10000000</v>
      </c>
      <c r="S31" s="165">
        <v>10000000</v>
      </c>
    </row>
    <row r="32" spans="1:19" x14ac:dyDescent="0.25">
      <c r="A32" s="46" t="s">
        <v>612</v>
      </c>
      <c r="B32" s="46" t="s">
        <v>330</v>
      </c>
      <c r="C32" s="36"/>
      <c r="D32" s="10"/>
      <c r="E32" s="10"/>
      <c r="F32" s="10"/>
      <c r="G32" s="10"/>
      <c r="H32" s="10"/>
      <c r="I32" s="10"/>
      <c r="J32" s="10"/>
      <c r="K32" s="11"/>
      <c r="L32" s="58"/>
      <c r="M32" s="283"/>
      <c r="N32" s="281"/>
      <c r="O32" s="284">
        <f>O33</f>
        <v>175000</v>
      </c>
      <c r="S32" s="165">
        <f>O31</f>
        <v>10000000</v>
      </c>
    </row>
    <row r="33" spans="1:19" x14ac:dyDescent="0.25">
      <c r="A33" s="7" t="s">
        <v>613</v>
      </c>
      <c r="B33" s="7" t="s">
        <v>301</v>
      </c>
      <c r="C33" s="10"/>
      <c r="D33" s="10"/>
      <c r="E33" s="10"/>
      <c r="F33" s="10"/>
      <c r="G33" s="10"/>
      <c r="H33" s="10"/>
      <c r="I33" s="10"/>
      <c r="J33" s="10"/>
      <c r="K33" s="11"/>
      <c r="L33" s="325"/>
      <c r="M33" s="326"/>
      <c r="N33" s="327"/>
      <c r="O33" s="284">
        <f>O35+O36</f>
        <v>175000</v>
      </c>
      <c r="S33" s="166">
        <f>S31-S32</f>
        <v>0</v>
      </c>
    </row>
    <row r="34" spans="1:19" x14ac:dyDescent="0.25">
      <c r="A34" s="46"/>
      <c r="B34" s="7" t="s">
        <v>302</v>
      </c>
      <c r="C34" s="10"/>
      <c r="D34" s="10"/>
      <c r="E34" s="10"/>
      <c r="F34" s="10"/>
      <c r="G34" s="10"/>
      <c r="H34" s="10"/>
      <c r="I34" s="10"/>
      <c r="J34" s="10"/>
      <c r="K34" s="11"/>
      <c r="L34" s="342"/>
      <c r="M34" s="342"/>
      <c r="N34" s="327"/>
      <c r="O34" s="285">
        <f>O33</f>
        <v>175000</v>
      </c>
    </row>
    <row r="35" spans="1:19" x14ac:dyDescent="0.25">
      <c r="A35" s="46"/>
      <c r="B35" s="163" t="s">
        <v>430</v>
      </c>
      <c r="C35" s="424"/>
      <c r="D35" s="135"/>
      <c r="E35" s="135"/>
      <c r="F35" s="135"/>
      <c r="G35" s="135"/>
      <c r="H35" s="135"/>
      <c r="I35" s="135"/>
      <c r="J35" s="135"/>
      <c r="K35" s="39"/>
      <c r="L35" s="342">
        <v>20</v>
      </c>
      <c r="M35" s="342" t="s">
        <v>148</v>
      </c>
      <c r="N35" s="327">
        <v>5000</v>
      </c>
      <c r="O35" s="285">
        <f>N35*L35</f>
        <v>100000</v>
      </c>
    </row>
    <row r="36" spans="1:19" x14ac:dyDescent="0.25">
      <c r="A36" s="46"/>
      <c r="B36" s="163" t="s">
        <v>429</v>
      </c>
      <c r="C36" s="424"/>
      <c r="D36" s="135">
        <v>1</v>
      </c>
      <c r="E36" s="10" t="s">
        <v>392</v>
      </c>
      <c r="F36" s="10" t="s">
        <v>390</v>
      </c>
      <c r="G36" s="135">
        <v>3</v>
      </c>
      <c r="H36" s="10" t="s">
        <v>392</v>
      </c>
      <c r="I36" s="131" t="s">
        <v>390</v>
      </c>
      <c r="J36" s="135">
        <v>1</v>
      </c>
      <c r="K36" s="11" t="s">
        <v>81</v>
      </c>
      <c r="L36" s="325">
        <f>D36*G36*J36</f>
        <v>3</v>
      </c>
      <c r="M36" s="326" t="s">
        <v>81</v>
      </c>
      <c r="N36" s="327">
        <v>25000</v>
      </c>
      <c r="O36" s="285">
        <f>L36*N36</f>
        <v>75000</v>
      </c>
    </row>
    <row r="37" spans="1:19" ht="12" customHeight="1" x14ac:dyDescent="0.25">
      <c r="A37" s="7"/>
      <c r="B37" s="7"/>
      <c r="C37" s="10"/>
      <c r="D37" s="10"/>
      <c r="E37" s="10"/>
      <c r="F37" s="10"/>
      <c r="G37" s="10"/>
      <c r="H37" s="10"/>
      <c r="I37" s="10"/>
      <c r="J37" s="10"/>
      <c r="K37" s="11"/>
      <c r="L37" s="325"/>
      <c r="M37" s="326"/>
      <c r="N37" s="327"/>
      <c r="O37" s="285"/>
    </row>
    <row r="38" spans="1:19" x14ac:dyDescent="0.25">
      <c r="A38" s="46" t="s">
        <v>614</v>
      </c>
      <c r="B38" s="46" t="s">
        <v>71</v>
      </c>
      <c r="C38" s="36"/>
      <c r="D38" s="36"/>
      <c r="E38" s="36"/>
      <c r="F38" s="36"/>
      <c r="G38" s="36"/>
      <c r="H38" s="36"/>
      <c r="I38" s="36"/>
      <c r="J38" s="36"/>
      <c r="K38" s="35"/>
      <c r="L38" s="325"/>
      <c r="M38" s="326"/>
      <c r="N38" s="327"/>
      <c r="O38" s="284">
        <f>O39+O43+O46</f>
        <v>3470000</v>
      </c>
    </row>
    <row r="39" spans="1:19" x14ac:dyDescent="0.25">
      <c r="A39" s="7" t="s">
        <v>616</v>
      </c>
      <c r="B39" s="7" t="s">
        <v>128</v>
      </c>
      <c r="C39" s="10"/>
      <c r="D39" s="10"/>
      <c r="E39" s="10"/>
      <c r="F39" s="10"/>
      <c r="G39" s="10"/>
      <c r="H39" s="10"/>
      <c r="I39" s="10"/>
      <c r="J39" s="10"/>
      <c r="K39" s="11"/>
      <c r="L39" s="325"/>
      <c r="M39" s="326"/>
      <c r="N39" s="327"/>
      <c r="O39" s="285">
        <f>O40+O41</f>
        <v>1100000</v>
      </c>
    </row>
    <row r="40" spans="1:19" x14ac:dyDescent="0.25">
      <c r="A40" s="46"/>
      <c r="B40" s="164" t="s">
        <v>426</v>
      </c>
      <c r="C40" s="152"/>
      <c r="D40" s="10">
        <v>4</v>
      </c>
      <c r="E40" s="10" t="s">
        <v>79</v>
      </c>
      <c r="F40" s="10" t="s">
        <v>390</v>
      </c>
      <c r="G40" s="10">
        <v>1</v>
      </c>
      <c r="H40" s="10" t="s">
        <v>405</v>
      </c>
      <c r="I40" s="10"/>
      <c r="J40" s="10"/>
      <c r="K40" s="11"/>
      <c r="L40" s="325">
        <f>D40*G40</f>
        <v>4</v>
      </c>
      <c r="M40" s="326" t="s">
        <v>130</v>
      </c>
      <c r="N40" s="327">
        <v>250000</v>
      </c>
      <c r="O40" s="285">
        <f>N40*L40</f>
        <v>1000000</v>
      </c>
    </row>
    <row r="41" spans="1:19" x14ac:dyDescent="0.25">
      <c r="A41" s="46"/>
      <c r="B41" s="164" t="s">
        <v>179</v>
      </c>
      <c r="C41" s="152"/>
      <c r="D41" s="10"/>
      <c r="E41" s="10"/>
      <c r="F41" s="10"/>
      <c r="G41" s="10"/>
      <c r="H41" s="10"/>
      <c r="I41" s="10"/>
      <c r="J41" s="10"/>
      <c r="K41" s="11"/>
      <c r="L41" s="325">
        <v>1</v>
      </c>
      <c r="M41" s="326" t="s">
        <v>130</v>
      </c>
      <c r="N41" s="327">
        <v>100000</v>
      </c>
      <c r="O41" s="285">
        <f>N41*L41</f>
        <v>100000</v>
      </c>
    </row>
    <row r="42" spans="1:19" ht="12" customHeight="1" x14ac:dyDescent="0.25">
      <c r="A42" s="46"/>
      <c r="B42" s="7"/>
      <c r="C42" s="10"/>
      <c r="D42" s="10"/>
      <c r="E42" s="10"/>
      <c r="F42" s="10"/>
      <c r="G42" s="10"/>
      <c r="H42" s="10"/>
      <c r="I42" s="10"/>
      <c r="J42" s="10"/>
      <c r="K42" s="11"/>
      <c r="L42" s="325"/>
      <c r="M42" s="326"/>
      <c r="N42" s="327"/>
      <c r="O42" s="285"/>
    </row>
    <row r="43" spans="1:19" x14ac:dyDescent="0.25">
      <c r="A43" s="7" t="s">
        <v>615</v>
      </c>
      <c r="B43" s="7" t="s">
        <v>182</v>
      </c>
      <c r="C43" s="10"/>
      <c r="D43" s="10"/>
      <c r="E43" s="10"/>
      <c r="F43" s="10"/>
      <c r="G43" s="10"/>
      <c r="H43" s="10"/>
      <c r="I43" s="10"/>
      <c r="J43" s="10"/>
      <c r="K43" s="11"/>
      <c r="L43" s="325"/>
      <c r="M43" s="326"/>
      <c r="N43" s="327"/>
      <c r="O43" s="284">
        <f>O44</f>
        <v>2250000</v>
      </c>
    </row>
    <row r="44" spans="1:19" x14ac:dyDescent="0.25">
      <c r="A44" s="7"/>
      <c r="B44" s="164" t="s">
        <v>247</v>
      </c>
      <c r="C44" s="152"/>
      <c r="D44" s="10">
        <v>45</v>
      </c>
      <c r="E44" s="10" t="s">
        <v>79</v>
      </c>
      <c r="F44" s="10" t="s">
        <v>390</v>
      </c>
      <c r="G44" s="10">
        <v>1</v>
      </c>
      <c r="H44" s="10" t="s">
        <v>405</v>
      </c>
      <c r="I44" s="10"/>
      <c r="J44" s="10"/>
      <c r="K44" s="11"/>
      <c r="L44" s="325">
        <v>45</v>
      </c>
      <c r="M44" s="326" t="s">
        <v>130</v>
      </c>
      <c r="N44" s="327">
        <v>50000</v>
      </c>
      <c r="O44" s="285">
        <f>N44*L44</f>
        <v>2250000</v>
      </c>
    </row>
    <row r="45" spans="1:19" ht="12" customHeight="1" x14ac:dyDescent="0.25">
      <c r="A45" s="7"/>
      <c r="B45" s="7"/>
      <c r="C45" s="10"/>
      <c r="D45" s="10"/>
      <c r="E45" s="10"/>
      <c r="F45" s="10"/>
      <c r="G45" s="10"/>
      <c r="H45" s="10"/>
      <c r="I45" s="10"/>
      <c r="J45" s="10"/>
      <c r="K45" s="11"/>
      <c r="L45" s="325"/>
      <c r="M45" s="326"/>
      <c r="N45" s="327"/>
      <c r="O45" s="285"/>
    </row>
    <row r="46" spans="1:19" x14ac:dyDescent="0.25">
      <c r="A46" s="7" t="s">
        <v>617</v>
      </c>
      <c r="B46" s="7" t="s">
        <v>336</v>
      </c>
      <c r="C46" s="10"/>
      <c r="D46" s="10"/>
      <c r="E46" s="10"/>
      <c r="F46" s="10"/>
      <c r="G46" s="10"/>
      <c r="H46" s="10"/>
      <c r="I46" s="10"/>
      <c r="J46" s="10"/>
      <c r="K46" s="11"/>
      <c r="L46" s="325"/>
      <c r="M46" s="326"/>
      <c r="N46" s="327"/>
      <c r="O46" s="284">
        <f>O47</f>
        <v>120000</v>
      </c>
    </row>
    <row r="47" spans="1:19" x14ac:dyDescent="0.25">
      <c r="A47" s="46"/>
      <c r="B47" s="164" t="s">
        <v>180</v>
      </c>
      <c r="C47" s="152"/>
      <c r="D47" s="10"/>
      <c r="E47" s="10"/>
      <c r="F47" s="10">
        <v>2</v>
      </c>
      <c r="G47" s="10" t="s">
        <v>79</v>
      </c>
      <c r="H47" s="10" t="s">
        <v>390</v>
      </c>
      <c r="I47" s="10">
        <v>1</v>
      </c>
      <c r="J47" s="10" t="s">
        <v>405</v>
      </c>
      <c r="K47" s="11"/>
      <c r="L47" s="325">
        <v>2</v>
      </c>
      <c r="M47" s="326" t="s">
        <v>130</v>
      </c>
      <c r="N47" s="327">
        <v>60000</v>
      </c>
      <c r="O47" s="285">
        <f>N47*L47</f>
        <v>120000</v>
      </c>
    </row>
    <row r="48" spans="1:19" ht="12" customHeight="1" x14ac:dyDescent="0.25">
      <c r="A48" s="46"/>
      <c r="B48" s="7"/>
      <c r="C48" s="10"/>
      <c r="D48" s="10"/>
      <c r="E48" s="10"/>
      <c r="F48" s="10"/>
      <c r="G48" s="10"/>
      <c r="H48" s="10"/>
      <c r="I48" s="10"/>
      <c r="J48" s="10"/>
      <c r="K48" s="11"/>
      <c r="L48" s="325"/>
      <c r="M48" s="326"/>
      <c r="N48" s="327"/>
      <c r="O48" s="285"/>
    </row>
    <row r="49" spans="1:19" x14ac:dyDescent="0.25">
      <c r="A49" s="46" t="s">
        <v>618</v>
      </c>
      <c r="B49" s="46" t="s">
        <v>185</v>
      </c>
      <c r="C49" s="10"/>
      <c r="D49" s="10"/>
      <c r="E49" s="10"/>
      <c r="F49" s="10"/>
      <c r="G49" s="10"/>
      <c r="H49" s="10"/>
      <c r="I49" s="10"/>
      <c r="J49" s="10"/>
      <c r="K49" s="11"/>
      <c r="L49" s="325"/>
      <c r="M49" s="326"/>
      <c r="N49" s="327"/>
      <c r="O49" s="284">
        <f>O50</f>
        <v>117500</v>
      </c>
    </row>
    <row r="50" spans="1:19" x14ac:dyDescent="0.25">
      <c r="A50" s="7" t="s">
        <v>619</v>
      </c>
      <c r="B50" s="7" t="s">
        <v>187</v>
      </c>
      <c r="C50" s="10"/>
      <c r="D50" s="10"/>
      <c r="E50" s="10"/>
      <c r="F50" s="10"/>
      <c r="G50" s="10"/>
      <c r="H50" s="10"/>
      <c r="I50" s="10"/>
      <c r="J50" s="10"/>
      <c r="K50" s="11"/>
      <c r="L50" s="342"/>
      <c r="M50" s="342"/>
      <c r="N50" s="327"/>
      <c r="O50" s="285">
        <f>O51</f>
        <v>117500</v>
      </c>
    </row>
    <row r="51" spans="1:19" x14ac:dyDescent="0.25">
      <c r="A51" s="46"/>
      <c r="B51" s="163" t="s">
        <v>516</v>
      </c>
      <c r="C51" s="135"/>
      <c r="D51" s="135"/>
      <c r="E51" s="135"/>
      <c r="F51" s="135"/>
      <c r="G51" s="135"/>
      <c r="H51" s="135"/>
      <c r="I51" s="135"/>
      <c r="J51" s="135"/>
      <c r="K51" s="39"/>
      <c r="L51" s="342">
        <v>470</v>
      </c>
      <c r="M51" s="342" t="s">
        <v>148</v>
      </c>
      <c r="N51" s="343">
        <v>250</v>
      </c>
      <c r="O51" s="343">
        <f>N51*L51</f>
        <v>117500</v>
      </c>
      <c r="S51">
        <f>96250/250</f>
        <v>385</v>
      </c>
    </row>
    <row r="52" spans="1:19" ht="12" customHeight="1" x14ac:dyDescent="0.25">
      <c r="A52" s="46"/>
      <c r="B52" s="140"/>
      <c r="C52" s="135"/>
      <c r="D52" s="135"/>
      <c r="E52" s="135"/>
      <c r="F52" s="135"/>
      <c r="G52" s="135"/>
      <c r="H52" s="135"/>
      <c r="I52" s="135"/>
      <c r="J52" s="135"/>
      <c r="K52" s="39"/>
      <c r="L52" s="342"/>
      <c r="M52" s="342"/>
      <c r="N52" s="343"/>
      <c r="O52" s="343"/>
      <c r="S52">
        <v>85</v>
      </c>
    </row>
    <row r="53" spans="1:19" x14ac:dyDescent="0.25">
      <c r="A53" s="46" t="s">
        <v>620</v>
      </c>
      <c r="B53" s="46" t="s">
        <v>83</v>
      </c>
      <c r="C53" s="10"/>
      <c r="D53" s="10"/>
      <c r="E53" s="10"/>
      <c r="F53" s="10"/>
      <c r="G53" s="10"/>
      <c r="H53" s="10"/>
      <c r="I53" s="10"/>
      <c r="J53" s="10"/>
      <c r="K53" s="11"/>
      <c r="L53" s="342"/>
      <c r="M53" s="342"/>
      <c r="N53" s="343"/>
      <c r="O53" s="387">
        <f>O54</f>
        <v>1237500</v>
      </c>
    </row>
    <row r="54" spans="1:19" x14ac:dyDescent="0.25">
      <c r="A54" s="7" t="s">
        <v>621</v>
      </c>
      <c r="B54" s="7" t="s">
        <v>192</v>
      </c>
      <c r="C54" s="10"/>
      <c r="D54" s="10"/>
      <c r="E54" s="10"/>
      <c r="F54" s="10"/>
      <c r="G54" s="10"/>
      <c r="H54" s="10"/>
      <c r="I54" s="10"/>
      <c r="J54" s="10"/>
      <c r="K54" s="11"/>
      <c r="L54" s="342"/>
      <c r="M54" s="342"/>
      <c r="N54" s="343"/>
      <c r="O54" s="343">
        <f>O55+O56</f>
        <v>1237500</v>
      </c>
      <c r="S54">
        <f>S51+S52</f>
        <v>470</v>
      </c>
    </row>
    <row r="55" spans="1:19" x14ac:dyDescent="0.25">
      <c r="A55" s="46"/>
      <c r="B55" s="7" t="s">
        <v>427</v>
      </c>
      <c r="C55" s="10"/>
      <c r="D55" s="10">
        <v>45</v>
      </c>
      <c r="E55" s="10" t="s">
        <v>79</v>
      </c>
      <c r="F55" s="10" t="s">
        <v>390</v>
      </c>
      <c r="G55" s="10">
        <v>1</v>
      </c>
      <c r="H55" s="10" t="s">
        <v>405</v>
      </c>
      <c r="I55" s="10"/>
      <c r="J55" s="36"/>
      <c r="K55" s="35"/>
      <c r="L55" s="325">
        <v>45</v>
      </c>
      <c r="M55" s="326" t="s">
        <v>86</v>
      </c>
      <c r="N55" s="343">
        <v>7500</v>
      </c>
      <c r="O55" s="343">
        <f>N55*L55</f>
        <v>337500</v>
      </c>
    </row>
    <row r="56" spans="1:19" x14ac:dyDescent="0.25">
      <c r="A56" s="46"/>
      <c r="B56" s="7" t="s">
        <v>428</v>
      </c>
      <c r="C56" s="10"/>
      <c r="D56" s="10">
        <v>45</v>
      </c>
      <c r="E56" s="10" t="s">
        <v>79</v>
      </c>
      <c r="F56" s="10" t="s">
        <v>390</v>
      </c>
      <c r="G56" s="10">
        <v>1</v>
      </c>
      <c r="H56" s="10" t="s">
        <v>405</v>
      </c>
      <c r="I56" s="10"/>
      <c r="J56" s="36"/>
      <c r="K56" s="35"/>
      <c r="L56" s="325">
        <v>45</v>
      </c>
      <c r="M56" s="326" t="s">
        <v>86</v>
      </c>
      <c r="N56" s="327">
        <v>20000</v>
      </c>
      <c r="O56" s="285">
        <f>N56*L56</f>
        <v>900000</v>
      </c>
    </row>
    <row r="57" spans="1:19" ht="12.75" customHeight="1" x14ac:dyDescent="0.25">
      <c r="A57" s="46"/>
      <c r="B57" s="7"/>
      <c r="C57" s="10"/>
      <c r="D57" s="10"/>
      <c r="E57" s="10"/>
      <c r="F57" s="10"/>
      <c r="G57" s="10"/>
      <c r="H57" s="10"/>
      <c r="I57" s="10"/>
      <c r="J57" s="36"/>
      <c r="K57" s="35"/>
      <c r="L57" s="325"/>
      <c r="M57" s="326"/>
      <c r="N57" s="327"/>
      <c r="O57" s="285"/>
    </row>
    <row r="58" spans="1:19" ht="12" customHeight="1" x14ac:dyDescent="0.25">
      <c r="A58" s="149"/>
      <c r="B58" s="149"/>
      <c r="C58" s="156"/>
      <c r="D58" s="156"/>
      <c r="E58" s="156"/>
      <c r="F58" s="156"/>
      <c r="G58" s="156"/>
      <c r="H58" s="156"/>
      <c r="I58" s="156"/>
      <c r="J58" s="156"/>
      <c r="K58" s="157"/>
      <c r="L58" s="170"/>
      <c r="M58" s="158"/>
      <c r="N58" s="169"/>
      <c r="O58" s="159"/>
    </row>
    <row r="59" spans="1:19" ht="16.5" customHeight="1" x14ac:dyDescent="0.25">
      <c r="A59" s="46"/>
      <c r="B59" s="46"/>
      <c r="C59" s="131" t="s">
        <v>437</v>
      </c>
      <c r="D59" s="135"/>
      <c r="E59" s="135"/>
      <c r="F59" s="135"/>
      <c r="G59" s="135"/>
      <c r="H59" s="135"/>
      <c r="I59" s="135"/>
      <c r="J59" s="135"/>
      <c r="K59" s="39"/>
      <c r="L59" s="638" t="s">
        <v>438</v>
      </c>
      <c r="M59" s="639"/>
      <c r="N59" s="173" t="s">
        <v>439</v>
      </c>
      <c r="O59" s="172" t="s">
        <v>440</v>
      </c>
    </row>
    <row r="60" spans="1:19" ht="12.75" customHeight="1" x14ac:dyDescent="0.25">
      <c r="A60" s="122"/>
      <c r="B60" s="122"/>
      <c r="C60" s="150"/>
      <c r="D60" s="150"/>
      <c r="E60" s="150"/>
      <c r="F60" s="150"/>
      <c r="G60" s="150"/>
      <c r="H60" s="150"/>
      <c r="I60" s="150"/>
      <c r="J60" s="150"/>
      <c r="K60" s="151"/>
      <c r="L60" s="171"/>
      <c r="M60" s="161"/>
      <c r="N60" s="76"/>
      <c r="O60" s="162"/>
      <c r="P60" s="18"/>
    </row>
    <row r="61" spans="1:19" x14ac:dyDescent="0.25">
      <c r="A61" s="123"/>
      <c r="B61" s="123"/>
      <c r="C61" s="156"/>
      <c r="D61" s="156"/>
      <c r="E61" s="156"/>
      <c r="F61" s="156"/>
      <c r="G61" s="156"/>
      <c r="H61" s="156"/>
      <c r="I61" s="156"/>
      <c r="J61" s="156"/>
      <c r="K61" s="156"/>
      <c r="L61" s="167"/>
      <c r="M61" s="167"/>
      <c r="N61" s="168"/>
      <c r="O61" s="168"/>
      <c r="P61" s="18"/>
    </row>
    <row r="62" spans="1:19" ht="18" customHeight="1" x14ac:dyDescent="0.25">
      <c r="A62" s="155"/>
      <c r="B62" s="155"/>
      <c r="C62" s="150"/>
      <c r="D62" s="150"/>
      <c r="E62" s="150"/>
      <c r="F62" s="150"/>
      <c r="G62" s="150"/>
      <c r="H62" s="150"/>
      <c r="I62" s="150"/>
      <c r="J62" s="150"/>
      <c r="K62" s="150"/>
      <c r="L62" s="92"/>
      <c r="M62" s="92"/>
      <c r="N62" s="93"/>
      <c r="O62" s="93"/>
      <c r="P62" s="18"/>
    </row>
    <row r="63" spans="1:19" x14ac:dyDescent="0.25">
      <c r="A63" s="26" t="s">
        <v>33</v>
      </c>
      <c r="B63" s="627" t="s">
        <v>34</v>
      </c>
      <c r="C63" s="628"/>
      <c r="D63" s="628"/>
      <c r="E63" s="628"/>
      <c r="F63" s="628"/>
      <c r="G63" s="628"/>
      <c r="H63" s="628"/>
      <c r="I63" s="628"/>
      <c r="J63" s="628"/>
      <c r="K63" s="629"/>
      <c r="L63" s="27" t="s">
        <v>35</v>
      </c>
      <c r="M63" s="28"/>
      <c r="N63" s="29"/>
      <c r="O63" s="30" t="s">
        <v>36</v>
      </c>
    </row>
    <row r="64" spans="1:19" ht="22.5" x14ac:dyDescent="0.25">
      <c r="A64" s="31" t="s">
        <v>37</v>
      </c>
      <c r="B64" s="630"/>
      <c r="C64" s="631"/>
      <c r="D64" s="631"/>
      <c r="E64" s="631"/>
      <c r="F64" s="631"/>
      <c r="G64" s="631"/>
      <c r="H64" s="631"/>
      <c r="I64" s="631"/>
      <c r="J64" s="631"/>
      <c r="K64" s="632"/>
      <c r="L64" s="32" t="s">
        <v>38</v>
      </c>
      <c r="M64" s="32" t="s">
        <v>39</v>
      </c>
      <c r="N64" s="179" t="s">
        <v>40</v>
      </c>
      <c r="O64" s="33" t="s">
        <v>41</v>
      </c>
    </row>
    <row r="65" spans="1:15" x14ac:dyDescent="0.25">
      <c r="A65" s="34"/>
      <c r="B65" s="149"/>
      <c r="C65" s="156"/>
      <c r="D65" s="156"/>
      <c r="E65" s="156"/>
      <c r="F65" s="156"/>
      <c r="G65" s="156"/>
      <c r="H65" s="156"/>
      <c r="I65" s="156"/>
      <c r="J65" s="156"/>
      <c r="K65" s="157"/>
      <c r="L65" s="425"/>
      <c r="M65" s="426"/>
      <c r="N65" s="427"/>
      <c r="O65" s="427"/>
    </row>
    <row r="66" spans="1:15" x14ac:dyDescent="0.25">
      <c r="A66" s="37" t="s">
        <v>622</v>
      </c>
      <c r="B66" s="36" t="s">
        <v>342</v>
      </c>
      <c r="C66" s="10"/>
      <c r="D66" s="10"/>
      <c r="E66" s="10"/>
      <c r="F66" s="10"/>
      <c r="G66" s="10"/>
      <c r="H66" s="10"/>
      <c r="I66" s="10"/>
      <c r="J66" s="10"/>
      <c r="K66" s="11"/>
      <c r="L66" s="428"/>
      <c r="M66" s="250"/>
      <c r="N66" s="250"/>
      <c r="O66" s="429">
        <f>O67</f>
        <v>5000000</v>
      </c>
    </row>
    <row r="67" spans="1:15" x14ac:dyDescent="0.25">
      <c r="A67" s="40" t="s">
        <v>623</v>
      </c>
      <c r="B67" s="10" t="s">
        <v>343</v>
      </c>
      <c r="C67" s="10"/>
      <c r="D67" s="10"/>
      <c r="E67" s="10"/>
      <c r="F67" s="10"/>
      <c r="G67" s="10"/>
      <c r="H67" s="10"/>
      <c r="I67" s="10"/>
      <c r="J67" s="10"/>
      <c r="K67" s="11"/>
      <c r="L67" s="222"/>
      <c r="M67" s="224"/>
      <c r="N67" s="240"/>
      <c r="O67" s="240">
        <f>O68</f>
        <v>5000000</v>
      </c>
    </row>
    <row r="68" spans="1:15" x14ac:dyDescent="0.25">
      <c r="A68" s="37"/>
      <c r="B68" s="10" t="s">
        <v>344</v>
      </c>
      <c r="C68" s="10"/>
      <c r="D68" s="10"/>
      <c r="E68" s="10"/>
      <c r="F68" s="10"/>
      <c r="G68" s="10"/>
      <c r="H68" s="10"/>
      <c r="I68" s="10"/>
      <c r="J68" s="10"/>
      <c r="K68" s="11"/>
      <c r="L68" s="222"/>
      <c r="M68" s="224"/>
      <c r="N68" s="240"/>
      <c r="O68" s="240">
        <f>O69+O70</f>
        <v>5000000</v>
      </c>
    </row>
    <row r="69" spans="1:15" x14ac:dyDescent="0.25">
      <c r="A69" s="37"/>
      <c r="B69" s="424" t="s">
        <v>431</v>
      </c>
      <c r="C69" s="424"/>
      <c r="D69" s="135"/>
      <c r="E69" s="135"/>
      <c r="F69" s="135"/>
      <c r="G69" s="135"/>
      <c r="H69" s="135"/>
      <c r="I69" s="135"/>
      <c r="J69" s="135"/>
      <c r="K69" s="39"/>
      <c r="L69" s="222">
        <v>50</v>
      </c>
      <c r="M69" s="224" t="s">
        <v>81</v>
      </c>
      <c r="N69" s="240">
        <v>100000</v>
      </c>
      <c r="O69" s="240">
        <f>L69*N69</f>
        <v>5000000</v>
      </c>
    </row>
    <row r="70" spans="1:15" x14ac:dyDescent="0.25">
      <c r="A70" s="160"/>
      <c r="B70" s="150"/>
      <c r="C70" s="150"/>
      <c r="D70" s="150"/>
      <c r="E70" s="150"/>
      <c r="F70" s="150"/>
      <c r="G70" s="150"/>
      <c r="H70" s="150"/>
      <c r="I70" s="150"/>
      <c r="J70" s="150"/>
      <c r="K70" s="151"/>
      <c r="L70" s="430"/>
      <c r="M70" s="233"/>
      <c r="N70" s="235"/>
      <c r="O70" s="235"/>
    </row>
    <row r="71" spans="1:15" x14ac:dyDescent="0.25">
      <c r="A71" s="49"/>
      <c r="B71" s="13"/>
      <c r="C71" s="133"/>
      <c r="D71" s="133"/>
      <c r="E71" s="133"/>
      <c r="F71" s="133"/>
      <c r="G71" s="133"/>
      <c r="H71" s="133"/>
      <c r="I71" s="133"/>
      <c r="J71" s="133"/>
      <c r="K71" s="134"/>
      <c r="L71" s="29"/>
      <c r="M71" s="29"/>
      <c r="N71" s="29"/>
      <c r="O71" s="50">
        <f>O29</f>
        <v>10000000</v>
      </c>
    </row>
    <row r="72" spans="1:15" x14ac:dyDescent="0.25">
      <c r="A72" s="57" t="s">
        <v>100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51"/>
      <c r="O72" s="9"/>
    </row>
    <row r="73" spans="1:15" x14ac:dyDescent="0.25">
      <c r="A73" s="7" t="s">
        <v>515</v>
      </c>
      <c r="B73" s="10" t="s">
        <v>490</v>
      </c>
      <c r="C73" s="431">
        <v>0</v>
      </c>
      <c r="D73" s="10"/>
      <c r="E73" s="10"/>
      <c r="F73" s="10"/>
      <c r="G73" s="10"/>
      <c r="H73" s="10"/>
      <c r="I73" s="10"/>
      <c r="J73" s="10"/>
      <c r="K73" s="10"/>
      <c r="L73" s="552" t="s">
        <v>102</v>
      </c>
      <c r="M73" s="552"/>
      <c r="N73" s="552"/>
      <c r="O73" s="553"/>
    </row>
    <row r="74" spans="1:15" x14ac:dyDescent="0.25">
      <c r="A74" s="7" t="s">
        <v>520</v>
      </c>
      <c r="B74" s="10" t="s">
        <v>490</v>
      </c>
      <c r="C74" s="431">
        <f>O71</f>
        <v>10000000</v>
      </c>
      <c r="D74" s="10"/>
      <c r="E74" s="10"/>
      <c r="F74" s="10"/>
      <c r="G74" s="10"/>
      <c r="H74" s="10"/>
      <c r="I74" s="10"/>
      <c r="J74" s="10"/>
      <c r="K74" s="10"/>
      <c r="L74" s="10"/>
      <c r="M74" s="112"/>
      <c r="N74" s="112"/>
      <c r="O74" s="113"/>
    </row>
    <row r="75" spans="1:15" x14ac:dyDescent="0.25">
      <c r="A75" s="7" t="s">
        <v>521</v>
      </c>
      <c r="B75" s="10" t="s">
        <v>490</v>
      </c>
      <c r="C75" s="432">
        <v>0</v>
      </c>
      <c r="D75" s="18"/>
      <c r="E75" s="18"/>
      <c r="F75" s="18"/>
      <c r="G75" s="18"/>
      <c r="H75" s="18"/>
      <c r="I75" s="18"/>
      <c r="J75" s="18"/>
      <c r="K75" s="18"/>
      <c r="L75" s="18"/>
      <c r="M75" s="54"/>
      <c r="N75" s="54"/>
      <c r="O75" s="55"/>
    </row>
    <row r="76" spans="1:15" x14ac:dyDescent="0.25">
      <c r="A76" s="7" t="s">
        <v>522</v>
      </c>
      <c r="B76" s="25" t="s">
        <v>490</v>
      </c>
      <c r="C76" s="433">
        <v>0</v>
      </c>
      <c r="D76" s="18"/>
      <c r="E76" s="18"/>
      <c r="F76" s="18"/>
      <c r="G76" s="18"/>
      <c r="H76" s="18"/>
      <c r="I76" s="18"/>
      <c r="J76" s="18"/>
      <c r="K76" s="18"/>
      <c r="L76" s="18"/>
      <c r="M76" s="54"/>
      <c r="N76" s="54"/>
      <c r="O76" s="55"/>
    </row>
    <row r="77" spans="1:15" x14ac:dyDescent="0.25">
      <c r="A77" s="7"/>
      <c r="B77" s="10"/>
      <c r="C77" s="431">
        <f>SUM(C73:C76)</f>
        <v>10000000</v>
      </c>
      <c r="D77" s="10"/>
      <c r="E77" s="10"/>
      <c r="F77" s="10"/>
      <c r="G77" s="10"/>
      <c r="H77" s="10"/>
      <c r="I77" s="10"/>
      <c r="J77" s="10"/>
      <c r="K77" s="10"/>
      <c r="L77" s="622" t="s">
        <v>106</v>
      </c>
      <c r="M77" s="622"/>
      <c r="N77" s="622"/>
      <c r="O77" s="623"/>
    </row>
    <row r="78" spans="1:15" x14ac:dyDescent="0.25">
      <c r="A78" s="56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583" t="s">
        <v>107</v>
      </c>
      <c r="M78" s="583"/>
      <c r="N78" s="583"/>
      <c r="O78" s="584"/>
    </row>
    <row r="79" spans="1:15" ht="20.25" customHeight="1" x14ac:dyDescent="0.25">
      <c r="A79" s="624" t="s">
        <v>111</v>
      </c>
      <c r="B79" s="625"/>
      <c r="C79" s="625"/>
      <c r="D79" s="625"/>
      <c r="E79" s="625"/>
      <c r="F79" s="625"/>
      <c r="G79" s="625"/>
      <c r="H79" s="625"/>
      <c r="I79" s="625"/>
      <c r="J79" s="625"/>
      <c r="K79" s="625"/>
      <c r="L79" s="625"/>
      <c r="M79" s="625"/>
      <c r="N79" s="625"/>
      <c r="O79" s="626"/>
    </row>
    <row r="80" spans="1:15" x14ac:dyDescent="0.25">
      <c r="A80" s="66"/>
      <c r="B80" s="136"/>
      <c r="C80" s="136"/>
      <c r="D80" s="136"/>
      <c r="E80" s="136"/>
      <c r="F80" s="136"/>
      <c r="G80" s="136"/>
      <c r="H80" s="136"/>
      <c r="I80" s="136"/>
      <c r="J80" s="136"/>
      <c r="K80" s="71"/>
      <c r="L80" s="577" t="s">
        <v>112</v>
      </c>
      <c r="M80" s="577"/>
      <c r="N80" s="577"/>
      <c r="O80" s="578"/>
    </row>
    <row r="81" spans="1:15" x14ac:dyDescent="0.25">
      <c r="A81" s="7" t="s">
        <v>499</v>
      </c>
      <c r="B81" s="10"/>
      <c r="C81" s="58" t="s">
        <v>432</v>
      </c>
      <c r="D81" s="58" t="s">
        <v>434</v>
      </c>
      <c r="E81" s="58"/>
      <c r="F81" s="58"/>
      <c r="G81" s="58"/>
      <c r="H81" s="58"/>
      <c r="I81" s="58"/>
      <c r="J81" s="58"/>
      <c r="K81" s="59"/>
      <c r="L81" s="579" t="s">
        <v>113</v>
      </c>
      <c r="M81" s="579"/>
      <c r="N81" s="579"/>
      <c r="O81" s="580"/>
    </row>
    <row r="82" spans="1:15" x14ac:dyDescent="0.25">
      <c r="A82" s="244"/>
      <c r="B82" s="18"/>
      <c r="C82" s="18"/>
      <c r="D82" s="18"/>
      <c r="E82" s="18"/>
      <c r="F82" s="18"/>
      <c r="G82" s="18"/>
      <c r="H82" s="18"/>
      <c r="I82" s="18"/>
      <c r="J82" s="18"/>
      <c r="K82" s="72"/>
      <c r="L82" s="579" t="s">
        <v>114</v>
      </c>
      <c r="M82" s="579"/>
      <c r="N82" s="579"/>
      <c r="O82" s="580"/>
    </row>
    <row r="83" spans="1:15" x14ac:dyDescent="0.25">
      <c r="A83" s="68" t="s">
        <v>509</v>
      </c>
      <c r="B83" s="58"/>
      <c r="C83" s="58" t="s">
        <v>432</v>
      </c>
      <c r="D83" s="58" t="s">
        <v>435</v>
      </c>
      <c r="E83" s="58"/>
      <c r="F83" s="58"/>
      <c r="G83" s="58"/>
      <c r="H83" s="58"/>
      <c r="I83" s="58"/>
      <c r="J83" s="58"/>
      <c r="K83" s="59"/>
      <c r="L83" s="58"/>
      <c r="M83" s="58"/>
      <c r="N83" s="58"/>
      <c r="O83" s="59"/>
    </row>
    <row r="84" spans="1:15" x14ac:dyDescent="0.25">
      <c r="A84" s="244"/>
      <c r="B84" s="18"/>
      <c r="C84" s="18"/>
      <c r="D84" s="18"/>
      <c r="E84" s="18"/>
      <c r="F84" s="18"/>
      <c r="G84" s="18"/>
      <c r="H84" s="18"/>
      <c r="I84" s="18"/>
      <c r="J84" s="18"/>
      <c r="K84" s="72"/>
      <c r="L84" s="58"/>
      <c r="M84" s="58"/>
      <c r="N84" s="58"/>
      <c r="O84" s="59"/>
    </row>
    <row r="85" spans="1:15" x14ac:dyDescent="0.25">
      <c r="A85" s="69" t="s">
        <v>510</v>
      </c>
      <c r="B85" s="248"/>
      <c r="C85" s="58" t="s">
        <v>433</v>
      </c>
      <c r="D85" s="58" t="s">
        <v>436</v>
      </c>
      <c r="E85" s="58"/>
      <c r="F85" s="58"/>
      <c r="G85" s="58"/>
      <c r="H85" s="58"/>
      <c r="I85" s="58"/>
      <c r="J85" s="58"/>
      <c r="K85" s="59"/>
      <c r="L85" s="58"/>
      <c r="M85" s="58"/>
      <c r="N85" s="58"/>
      <c r="O85" s="59"/>
    </row>
    <row r="86" spans="1:15" x14ac:dyDescent="0.25">
      <c r="A86" s="68"/>
      <c r="B86" s="58"/>
      <c r="C86" s="58"/>
      <c r="D86" s="58"/>
      <c r="E86" s="58"/>
      <c r="F86" s="58"/>
      <c r="G86" s="58"/>
      <c r="H86" s="58"/>
      <c r="I86" s="58"/>
      <c r="J86" s="58"/>
      <c r="K86" s="59"/>
      <c r="L86" s="581" t="s">
        <v>117</v>
      </c>
      <c r="M86" s="581"/>
      <c r="N86" s="581"/>
      <c r="O86" s="582"/>
    </row>
    <row r="87" spans="1:15" x14ac:dyDescent="0.25">
      <c r="A87" s="68"/>
      <c r="B87" s="58"/>
      <c r="C87" s="58"/>
      <c r="D87" s="58"/>
      <c r="E87" s="58"/>
      <c r="F87" s="58"/>
      <c r="G87" s="58"/>
      <c r="H87" s="58"/>
      <c r="I87" s="58"/>
      <c r="J87" s="58"/>
      <c r="K87" s="59"/>
      <c r="L87" s="579" t="s">
        <v>514</v>
      </c>
      <c r="M87" s="579"/>
      <c r="N87" s="579"/>
      <c r="O87" s="580"/>
    </row>
    <row r="88" spans="1:15" x14ac:dyDescent="0.25">
      <c r="A88" s="70"/>
      <c r="B88" s="137"/>
      <c r="C88" s="137"/>
      <c r="D88" s="137"/>
      <c r="E88" s="137"/>
      <c r="F88" s="137"/>
      <c r="G88" s="137"/>
      <c r="H88" s="137"/>
      <c r="I88" s="137"/>
      <c r="J88" s="137"/>
      <c r="K88" s="73"/>
      <c r="L88" s="608" t="s">
        <v>119</v>
      </c>
      <c r="M88" s="608"/>
      <c r="N88" s="608"/>
      <c r="O88" s="609"/>
    </row>
  </sheetData>
  <mergeCells count="28">
    <mergeCell ref="L2:N2"/>
    <mergeCell ref="L3:N3"/>
    <mergeCell ref="A5:N5"/>
    <mergeCell ref="A3:K3"/>
    <mergeCell ref="A2:K2"/>
    <mergeCell ref="A6:N6"/>
    <mergeCell ref="C18:M18"/>
    <mergeCell ref="N18:O18"/>
    <mergeCell ref="A23:O23"/>
    <mergeCell ref="A24:O24"/>
    <mergeCell ref="D8:O9"/>
    <mergeCell ref="B63:K64"/>
    <mergeCell ref="B26:K27"/>
    <mergeCell ref="N19:O19"/>
    <mergeCell ref="N20:O20"/>
    <mergeCell ref="N21:O21"/>
    <mergeCell ref="N22:O22"/>
    <mergeCell ref="L59:M59"/>
    <mergeCell ref="L73:O73"/>
    <mergeCell ref="L77:O77"/>
    <mergeCell ref="L78:O78"/>
    <mergeCell ref="L80:O80"/>
    <mergeCell ref="A79:O79"/>
    <mergeCell ref="L81:O81"/>
    <mergeCell ref="L82:O82"/>
    <mergeCell ref="L86:O86"/>
    <mergeCell ref="L87:O87"/>
    <mergeCell ref="L88:O88"/>
  </mergeCells>
  <printOptions horizontalCentered="1"/>
  <pageMargins left="0.5" right="0.25" top="0.75" bottom="0.5" header="0.39370078740157499" footer="0.31496062992126"/>
  <pageSetup paperSize="768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2:P85"/>
  <sheetViews>
    <sheetView topLeftCell="A4" workbookViewId="0">
      <selection activeCell="D11" sqref="D11:M11"/>
    </sheetView>
  </sheetViews>
  <sheetFormatPr defaultRowHeight="15" x14ac:dyDescent="0.25"/>
  <cols>
    <col min="1" max="1" width="24.85546875" customWidth="1"/>
    <col min="2" max="2" width="3.5703125" customWidth="1"/>
    <col min="3" max="3" width="20.5703125" customWidth="1"/>
    <col min="4" max="4" width="3.5703125" customWidth="1"/>
    <col min="5" max="5" width="2.85546875" customWidth="1"/>
    <col min="6" max="6" width="2.140625" customWidth="1"/>
    <col min="7" max="9" width="2.85546875" customWidth="1"/>
    <col min="10" max="10" width="7" customWidth="1"/>
    <col min="11" max="11" width="6.140625" customWidth="1"/>
    <col min="12" max="12" width="9.42578125" customWidth="1"/>
    <col min="13" max="13" width="12.5703125" customWidth="1"/>
    <col min="14" max="14" width="10.140625" bestFit="1" customWidth="1"/>
  </cols>
  <sheetData>
    <row r="2" spans="1:13" x14ac:dyDescent="0.25">
      <c r="A2" s="556" t="s">
        <v>116</v>
      </c>
      <c r="B2" s="557"/>
      <c r="C2" s="557"/>
      <c r="D2" s="557"/>
      <c r="E2" s="557"/>
      <c r="F2" s="557"/>
      <c r="G2" s="557"/>
      <c r="H2" s="557"/>
      <c r="I2" s="558"/>
      <c r="J2" s="588" t="s">
        <v>110</v>
      </c>
      <c r="K2" s="589"/>
      <c r="L2" s="590"/>
      <c r="M2" s="77"/>
    </row>
    <row r="3" spans="1:13" x14ac:dyDescent="0.25">
      <c r="A3" s="559" t="s">
        <v>0</v>
      </c>
      <c r="B3" s="560"/>
      <c r="C3" s="560"/>
      <c r="D3" s="560"/>
      <c r="E3" s="560"/>
      <c r="F3" s="560"/>
      <c r="G3" s="560"/>
      <c r="H3" s="560"/>
      <c r="I3" s="561"/>
      <c r="J3" s="591" t="s">
        <v>349</v>
      </c>
      <c r="K3" s="581"/>
      <c r="L3" s="582"/>
      <c r="M3" s="2" t="s">
        <v>1</v>
      </c>
    </row>
    <row r="4" spans="1:13" x14ac:dyDescent="0.25">
      <c r="A4" s="3"/>
      <c r="B4" s="4"/>
      <c r="C4" s="4"/>
      <c r="D4" s="4"/>
      <c r="E4" s="4"/>
      <c r="F4" s="4"/>
      <c r="G4" s="4"/>
      <c r="H4" s="4"/>
      <c r="I4" s="4"/>
      <c r="J4" s="175"/>
      <c r="K4" s="176"/>
      <c r="L4" s="177"/>
      <c r="M4" s="2" t="s">
        <v>109</v>
      </c>
    </row>
    <row r="5" spans="1:13" x14ac:dyDescent="0.25">
      <c r="A5" s="556" t="s">
        <v>2</v>
      </c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8"/>
      <c r="M5" s="2" t="s">
        <v>3</v>
      </c>
    </row>
    <row r="6" spans="1:13" x14ac:dyDescent="0.25">
      <c r="A6" s="559" t="s">
        <v>631</v>
      </c>
      <c r="B6" s="560"/>
      <c r="C6" s="560"/>
      <c r="D6" s="560"/>
      <c r="E6" s="560"/>
      <c r="F6" s="560"/>
      <c r="G6" s="560"/>
      <c r="H6" s="560"/>
      <c r="I6" s="560"/>
      <c r="J6" s="560"/>
      <c r="K6" s="560"/>
      <c r="L6" s="561"/>
      <c r="M6" s="5"/>
    </row>
    <row r="7" spans="1:13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6"/>
    </row>
    <row r="8" spans="1:13" ht="31.5" customHeight="1" x14ac:dyDescent="0.25">
      <c r="A8" s="400" t="s">
        <v>393</v>
      </c>
      <c r="B8" s="401" t="s">
        <v>490</v>
      </c>
      <c r="C8" s="402" t="s">
        <v>504</v>
      </c>
      <c r="D8" s="651" t="s">
        <v>513</v>
      </c>
      <c r="E8" s="651"/>
      <c r="F8" s="651"/>
      <c r="G8" s="651"/>
      <c r="H8" s="651"/>
      <c r="I8" s="651"/>
      <c r="J8" s="651"/>
      <c r="K8" s="651"/>
      <c r="L8" s="651"/>
      <c r="M8" s="652"/>
    </row>
    <row r="9" spans="1:13" x14ac:dyDescent="0.25">
      <c r="A9" s="68" t="s">
        <v>394</v>
      </c>
      <c r="B9" s="58" t="s">
        <v>490</v>
      </c>
      <c r="C9" s="287" t="s">
        <v>503</v>
      </c>
      <c r="D9" s="58" t="s">
        <v>400</v>
      </c>
      <c r="E9" s="58"/>
      <c r="F9" s="58"/>
      <c r="G9" s="58"/>
      <c r="H9" s="58"/>
      <c r="I9" s="58"/>
      <c r="J9" s="58"/>
      <c r="K9" s="58"/>
      <c r="L9" s="58"/>
      <c r="M9" s="59"/>
    </row>
    <row r="10" spans="1:13" x14ac:dyDescent="0.25">
      <c r="A10" s="68" t="s">
        <v>395</v>
      </c>
      <c r="B10" s="58" t="s">
        <v>490</v>
      </c>
      <c r="C10" s="366" t="s">
        <v>527</v>
      </c>
      <c r="D10" s="198" t="s">
        <v>500</v>
      </c>
      <c r="E10" s="198"/>
      <c r="F10" s="198"/>
      <c r="G10" s="198"/>
      <c r="H10" s="198"/>
      <c r="I10" s="198"/>
      <c r="J10" s="198"/>
      <c r="K10" s="58"/>
      <c r="L10" s="58"/>
      <c r="M10" s="59"/>
    </row>
    <row r="11" spans="1:13" ht="30" customHeight="1" x14ac:dyDescent="0.25">
      <c r="A11" s="400" t="s">
        <v>396</v>
      </c>
      <c r="B11" s="401" t="s">
        <v>490</v>
      </c>
      <c r="C11" s="403" t="s">
        <v>641</v>
      </c>
      <c r="D11" s="653" t="s">
        <v>501</v>
      </c>
      <c r="E11" s="653"/>
      <c r="F11" s="653"/>
      <c r="G11" s="653"/>
      <c r="H11" s="653"/>
      <c r="I11" s="653"/>
      <c r="J11" s="653"/>
      <c r="K11" s="653"/>
      <c r="L11" s="653"/>
      <c r="M11" s="654"/>
    </row>
    <row r="12" spans="1:13" x14ac:dyDescent="0.25">
      <c r="A12" s="68" t="s">
        <v>397</v>
      </c>
      <c r="B12" s="58" t="s">
        <v>490</v>
      </c>
      <c r="C12" s="198" t="s">
        <v>640</v>
      </c>
      <c r="D12" s="198"/>
      <c r="E12" s="198"/>
      <c r="F12" s="198"/>
      <c r="G12" s="198"/>
      <c r="H12" s="198"/>
      <c r="I12" s="198"/>
      <c r="J12" s="198"/>
      <c r="K12" s="58"/>
      <c r="L12" s="58"/>
      <c r="M12" s="59"/>
    </row>
    <row r="13" spans="1:13" x14ac:dyDescent="0.25">
      <c r="A13" s="68" t="s">
        <v>398</v>
      </c>
      <c r="B13" s="58" t="s">
        <v>490</v>
      </c>
      <c r="C13" s="198" t="s">
        <v>502</v>
      </c>
      <c r="D13" s="198"/>
      <c r="E13" s="198"/>
      <c r="F13" s="198"/>
      <c r="G13" s="198"/>
      <c r="H13" s="198"/>
      <c r="I13" s="198"/>
      <c r="J13" s="198"/>
      <c r="K13" s="58"/>
      <c r="L13" s="58"/>
      <c r="M13" s="59"/>
    </row>
    <row r="14" spans="1:13" x14ac:dyDescent="0.25">
      <c r="A14" s="68" t="s">
        <v>399</v>
      </c>
      <c r="B14" s="58" t="s">
        <v>490</v>
      </c>
      <c r="C14" s="198" t="s">
        <v>639</v>
      </c>
      <c r="D14" s="198"/>
      <c r="E14" s="198"/>
      <c r="F14" s="198"/>
      <c r="G14" s="198"/>
      <c r="H14" s="198"/>
      <c r="I14" s="198"/>
      <c r="J14" s="198"/>
      <c r="K14" s="58"/>
      <c r="L14" s="58"/>
      <c r="M14" s="59"/>
    </row>
    <row r="15" spans="1:13" x14ac:dyDescent="0.25">
      <c r="A15" s="68"/>
      <c r="B15" s="58"/>
      <c r="C15" s="198"/>
      <c r="D15" s="198"/>
      <c r="E15" s="198"/>
      <c r="F15" s="198"/>
      <c r="G15" s="198"/>
      <c r="H15" s="198"/>
      <c r="I15" s="198"/>
      <c r="J15" s="198"/>
      <c r="K15" s="58"/>
      <c r="L15" s="58"/>
      <c r="M15" s="59"/>
    </row>
    <row r="16" spans="1:13" x14ac:dyDescent="0.25">
      <c r="A16" s="60"/>
      <c r="B16" s="61"/>
      <c r="C16" s="61" t="s">
        <v>17</v>
      </c>
      <c r="D16" s="61"/>
      <c r="E16" s="61"/>
      <c r="F16" s="61"/>
      <c r="G16" s="61"/>
      <c r="H16" s="61"/>
      <c r="I16" s="61"/>
      <c r="J16" s="61"/>
      <c r="K16" s="61"/>
      <c r="L16" s="60"/>
      <c r="M16" s="62"/>
    </row>
    <row r="17" spans="1:16" x14ac:dyDescent="0.25">
      <c r="A17" s="258" t="s">
        <v>18</v>
      </c>
      <c r="B17" s="259"/>
      <c r="C17" s="585" t="s">
        <v>19</v>
      </c>
      <c r="D17" s="585"/>
      <c r="E17" s="585"/>
      <c r="F17" s="585"/>
      <c r="G17" s="585"/>
      <c r="H17" s="585"/>
      <c r="I17" s="585"/>
      <c r="J17" s="585"/>
      <c r="K17" s="585"/>
      <c r="L17" s="587" t="s">
        <v>20</v>
      </c>
      <c r="M17" s="586"/>
      <c r="P17" t="s">
        <v>108</v>
      </c>
    </row>
    <row r="18" spans="1:16" x14ac:dyDescent="0.25">
      <c r="A18" s="260" t="s">
        <v>21</v>
      </c>
      <c r="B18" s="367" t="s">
        <v>505</v>
      </c>
      <c r="C18" s="198"/>
      <c r="D18" s="198"/>
      <c r="E18" s="198"/>
      <c r="F18" s="198"/>
      <c r="G18" s="198"/>
      <c r="H18" s="198"/>
      <c r="I18" s="198"/>
      <c r="J18" s="198"/>
      <c r="K18" s="320"/>
      <c r="L18" s="603">
        <v>0.73770000000000002</v>
      </c>
      <c r="M18" s="604"/>
    </row>
    <row r="19" spans="1:16" x14ac:dyDescent="0.25">
      <c r="A19" s="260" t="s">
        <v>23</v>
      </c>
      <c r="B19" s="368" t="s">
        <v>24</v>
      </c>
      <c r="C19" s="195"/>
      <c r="D19" s="195"/>
      <c r="E19" s="195"/>
      <c r="F19" s="195"/>
      <c r="G19" s="195"/>
      <c r="H19" s="195"/>
      <c r="I19" s="195"/>
      <c r="J19" s="195"/>
      <c r="K19" s="369"/>
      <c r="L19" s="646">
        <f>M30</f>
        <v>12500000</v>
      </c>
      <c r="M19" s="647"/>
    </row>
    <row r="20" spans="1:16" x14ac:dyDescent="0.25">
      <c r="A20" s="260" t="s">
        <v>25</v>
      </c>
      <c r="B20" s="368" t="s">
        <v>506</v>
      </c>
      <c r="C20" s="195"/>
      <c r="D20" s="195"/>
      <c r="E20" s="195"/>
      <c r="F20" s="195"/>
      <c r="G20" s="195"/>
      <c r="H20" s="195"/>
      <c r="I20" s="195"/>
      <c r="J20" s="195"/>
      <c r="K20" s="369"/>
      <c r="L20" s="596" t="s">
        <v>507</v>
      </c>
      <c r="M20" s="597"/>
    </row>
    <row r="21" spans="1:16" x14ac:dyDescent="0.25">
      <c r="A21" s="370" t="s">
        <v>28</v>
      </c>
      <c r="B21" s="371" t="s">
        <v>257</v>
      </c>
      <c r="C21" s="372"/>
      <c r="D21" s="372"/>
      <c r="E21" s="372"/>
      <c r="F21" s="372"/>
      <c r="G21" s="372"/>
      <c r="H21" s="372"/>
      <c r="I21" s="372"/>
      <c r="J21" s="373"/>
      <c r="K21" s="374"/>
      <c r="L21" s="649" t="s">
        <v>30</v>
      </c>
      <c r="M21" s="650"/>
    </row>
    <row r="22" spans="1:16" ht="9.9499999999999993" customHeight="1" x14ac:dyDescent="0.25">
      <c r="A22" s="375"/>
      <c r="B22" s="376"/>
      <c r="C22" s="376"/>
      <c r="D22" s="376"/>
      <c r="E22" s="376"/>
      <c r="F22" s="376"/>
      <c r="G22" s="376"/>
      <c r="H22" s="376"/>
      <c r="I22" s="376"/>
      <c r="J22" s="377"/>
      <c r="K22" s="378"/>
      <c r="L22" s="379"/>
      <c r="M22" s="380"/>
    </row>
    <row r="23" spans="1:16" x14ac:dyDescent="0.25">
      <c r="A23" s="591" t="s">
        <v>31</v>
      </c>
      <c r="B23" s="581"/>
      <c r="C23" s="581"/>
      <c r="D23" s="581"/>
      <c r="E23" s="581"/>
      <c r="F23" s="581"/>
      <c r="G23" s="581"/>
      <c r="H23" s="581"/>
      <c r="I23" s="581"/>
      <c r="J23" s="581"/>
      <c r="K23" s="581"/>
      <c r="L23" s="581"/>
      <c r="M23" s="582"/>
    </row>
    <row r="24" spans="1:16" x14ac:dyDescent="0.25">
      <c r="A24" s="591" t="s">
        <v>32</v>
      </c>
      <c r="B24" s="581"/>
      <c r="C24" s="581"/>
      <c r="D24" s="581"/>
      <c r="E24" s="581"/>
      <c r="F24" s="581"/>
      <c r="G24" s="581"/>
      <c r="H24" s="581"/>
      <c r="I24" s="581"/>
      <c r="J24" s="581"/>
      <c r="K24" s="581"/>
      <c r="L24" s="581"/>
      <c r="M24" s="582"/>
    </row>
    <row r="25" spans="1:16" ht="9.9499999999999993" customHeight="1" x14ac:dyDescent="0.25">
      <c r="A25" s="264"/>
      <c r="B25" s="381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5"/>
    </row>
    <row r="26" spans="1:16" ht="19.5" customHeight="1" x14ac:dyDescent="0.25">
      <c r="A26" s="265" t="s">
        <v>33</v>
      </c>
      <c r="B26" s="266"/>
      <c r="C26" s="615" t="s">
        <v>34</v>
      </c>
      <c r="D26" s="615"/>
      <c r="E26" s="615"/>
      <c r="F26" s="615"/>
      <c r="G26" s="615"/>
      <c r="H26" s="615"/>
      <c r="I26" s="615"/>
      <c r="J26" s="267" t="s">
        <v>35</v>
      </c>
      <c r="K26" s="268"/>
      <c r="L26" s="268"/>
      <c r="M26" s="174" t="s">
        <v>36</v>
      </c>
    </row>
    <row r="27" spans="1:16" ht="24" x14ac:dyDescent="0.25">
      <c r="A27" s="271" t="s">
        <v>37</v>
      </c>
      <c r="B27" s="272"/>
      <c r="C27" s="618"/>
      <c r="D27" s="618"/>
      <c r="E27" s="618"/>
      <c r="F27" s="618"/>
      <c r="G27" s="618"/>
      <c r="H27" s="618"/>
      <c r="I27" s="618"/>
      <c r="J27" s="276" t="s">
        <v>38</v>
      </c>
      <c r="K27" s="276" t="s">
        <v>39</v>
      </c>
      <c r="L27" s="356" t="s">
        <v>40</v>
      </c>
      <c r="M27" s="382" t="s">
        <v>41</v>
      </c>
    </row>
    <row r="28" spans="1:16" x14ac:dyDescent="0.25">
      <c r="A28" s="275">
        <v>1</v>
      </c>
      <c r="B28" s="276"/>
      <c r="C28" s="620">
        <v>2</v>
      </c>
      <c r="D28" s="620"/>
      <c r="E28" s="620"/>
      <c r="F28" s="620"/>
      <c r="G28" s="620"/>
      <c r="H28" s="620"/>
      <c r="I28" s="620"/>
      <c r="J28" s="276">
        <v>3</v>
      </c>
      <c r="K28" s="276">
        <v>4</v>
      </c>
      <c r="L28" s="356">
        <v>5</v>
      </c>
      <c r="M28" s="313">
        <v>6</v>
      </c>
    </row>
    <row r="29" spans="1:16" ht="15" customHeight="1" x14ac:dyDescent="0.25">
      <c r="A29" s="383"/>
      <c r="B29" s="384"/>
      <c r="C29" s="385"/>
      <c r="D29" s="385"/>
      <c r="E29" s="385"/>
      <c r="F29" s="385"/>
      <c r="G29" s="385"/>
      <c r="H29" s="385"/>
      <c r="I29" s="385"/>
      <c r="J29" s="384"/>
      <c r="K29" s="384"/>
      <c r="L29" s="386"/>
      <c r="M29" s="130"/>
    </row>
    <row r="30" spans="1:16" ht="15" customHeight="1" x14ac:dyDescent="0.25">
      <c r="A30" s="283" t="s">
        <v>588</v>
      </c>
      <c r="B30" s="280" t="s">
        <v>43</v>
      </c>
      <c r="C30" s="281"/>
      <c r="D30" s="281"/>
      <c r="E30" s="281"/>
      <c r="F30" s="281"/>
      <c r="G30" s="281"/>
      <c r="H30" s="281"/>
      <c r="I30" s="281"/>
      <c r="J30" s="280"/>
      <c r="K30" s="280"/>
      <c r="L30" s="283"/>
      <c r="M30" s="387">
        <v>12500000</v>
      </c>
    </row>
    <row r="31" spans="1:16" ht="15" customHeight="1" x14ac:dyDescent="0.25">
      <c r="A31" s="283" t="s">
        <v>244</v>
      </c>
      <c r="B31" s="280" t="s">
        <v>45</v>
      </c>
      <c r="C31" s="281"/>
      <c r="D31" s="281"/>
      <c r="E31" s="281"/>
      <c r="F31" s="281"/>
      <c r="G31" s="281"/>
      <c r="H31" s="281"/>
      <c r="I31" s="281"/>
      <c r="J31" s="280"/>
      <c r="K31" s="280"/>
      <c r="L31" s="283"/>
      <c r="M31" s="387">
        <f>M32+M54</f>
        <v>12500000</v>
      </c>
    </row>
    <row r="32" spans="1:16" ht="15" customHeight="1" x14ac:dyDescent="0.25">
      <c r="A32" s="283" t="s">
        <v>589</v>
      </c>
      <c r="B32" s="68" t="s">
        <v>46</v>
      </c>
      <c r="C32" s="58"/>
      <c r="D32" s="58"/>
      <c r="E32" s="58"/>
      <c r="F32" s="58"/>
      <c r="G32" s="58"/>
      <c r="H32" s="58"/>
      <c r="I32" s="58"/>
      <c r="J32" s="68"/>
      <c r="K32" s="280"/>
      <c r="L32" s="283"/>
      <c r="M32" s="387">
        <f>M33</f>
        <v>7175000</v>
      </c>
    </row>
    <row r="33" spans="1:13" ht="15" customHeight="1" x14ac:dyDescent="0.25">
      <c r="A33" s="283" t="s">
        <v>590</v>
      </c>
      <c r="B33" s="68" t="s">
        <v>508</v>
      </c>
      <c r="C33" s="58"/>
      <c r="D33" s="58"/>
      <c r="E33" s="58"/>
      <c r="F33" s="58"/>
      <c r="G33" s="58"/>
      <c r="H33" s="58"/>
      <c r="I33" s="58"/>
      <c r="J33" s="68"/>
      <c r="K33" s="280"/>
      <c r="L33" s="283"/>
      <c r="M33" s="387">
        <f>M34</f>
        <v>7175000</v>
      </c>
    </row>
    <row r="34" spans="1:13" ht="15" customHeight="1" x14ac:dyDescent="0.25">
      <c r="A34" s="289"/>
      <c r="B34" s="68" t="s">
        <v>234</v>
      </c>
      <c r="C34" s="58"/>
      <c r="D34" s="58"/>
      <c r="E34" s="58"/>
      <c r="F34" s="58"/>
      <c r="G34" s="58"/>
      <c r="H34" s="58"/>
      <c r="I34" s="58"/>
      <c r="J34" s="68"/>
      <c r="K34" s="388"/>
      <c r="L34" s="389"/>
      <c r="M34" s="343">
        <f>SUM(M35:M43)</f>
        <v>7175000</v>
      </c>
    </row>
    <row r="35" spans="1:13" ht="15" customHeight="1" x14ac:dyDescent="0.25">
      <c r="A35" s="289"/>
      <c r="B35" s="290" t="s">
        <v>446</v>
      </c>
      <c r="C35" s="58"/>
      <c r="D35" s="58">
        <v>1</v>
      </c>
      <c r="E35" s="58" t="s">
        <v>79</v>
      </c>
      <c r="F35" s="58" t="s">
        <v>390</v>
      </c>
      <c r="G35" s="58">
        <v>5</v>
      </c>
      <c r="H35" s="58" t="s">
        <v>445</v>
      </c>
      <c r="I35" s="58"/>
      <c r="J35" s="416">
        <f>D35*G35</f>
        <v>5</v>
      </c>
      <c r="K35" s="416" t="s">
        <v>51</v>
      </c>
      <c r="L35" s="285">
        <v>100000</v>
      </c>
      <c r="M35" s="343">
        <f t="shared" ref="M35:M43" si="0">L35*J35</f>
        <v>500000</v>
      </c>
    </row>
    <row r="36" spans="1:13" ht="15" customHeight="1" x14ac:dyDescent="0.25">
      <c r="A36" s="289"/>
      <c r="B36" s="290" t="s">
        <v>447</v>
      </c>
      <c r="C36" s="58"/>
      <c r="D36" s="58">
        <v>1</v>
      </c>
      <c r="E36" s="58" t="s">
        <v>79</v>
      </c>
      <c r="F36" s="58" t="s">
        <v>390</v>
      </c>
      <c r="G36" s="58">
        <v>5</v>
      </c>
      <c r="H36" s="58" t="s">
        <v>445</v>
      </c>
      <c r="I36" s="58"/>
      <c r="J36" s="416">
        <f t="shared" ref="J36:J43" si="1">D36*G36</f>
        <v>5</v>
      </c>
      <c r="K36" s="416" t="s">
        <v>51</v>
      </c>
      <c r="L36" s="285">
        <v>75000</v>
      </c>
      <c r="M36" s="343">
        <f t="shared" si="0"/>
        <v>375000</v>
      </c>
    </row>
    <row r="37" spans="1:13" ht="15" customHeight="1" x14ac:dyDescent="0.25">
      <c r="A37" s="289"/>
      <c r="B37" s="290" t="s">
        <v>448</v>
      </c>
      <c r="C37" s="58"/>
      <c r="D37" s="58">
        <v>1</v>
      </c>
      <c r="E37" s="58" t="s">
        <v>79</v>
      </c>
      <c r="F37" s="58" t="s">
        <v>390</v>
      </c>
      <c r="G37" s="58">
        <v>5</v>
      </c>
      <c r="H37" s="58" t="s">
        <v>445</v>
      </c>
      <c r="I37" s="58"/>
      <c r="J37" s="416">
        <f t="shared" si="1"/>
        <v>5</v>
      </c>
      <c r="K37" s="416" t="s">
        <v>51</v>
      </c>
      <c r="L37" s="285">
        <v>60000</v>
      </c>
      <c r="M37" s="343">
        <f t="shared" si="0"/>
        <v>300000</v>
      </c>
    </row>
    <row r="38" spans="1:13" ht="15" customHeight="1" x14ac:dyDescent="0.25">
      <c r="A38" s="289"/>
      <c r="B38" s="290" t="s">
        <v>449</v>
      </c>
      <c r="C38" s="58"/>
      <c r="D38" s="58">
        <v>1</v>
      </c>
      <c r="E38" s="58" t="s">
        <v>79</v>
      </c>
      <c r="F38" s="58" t="s">
        <v>390</v>
      </c>
      <c r="G38" s="58">
        <v>5</v>
      </c>
      <c r="H38" s="58" t="s">
        <v>445</v>
      </c>
      <c r="I38" s="58"/>
      <c r="J38" s="416">
        <f t="shared" si="1"/>
        <v>5</v>
      </c>
      <c r="K38" s="416" t="s">
        <v>51</v>
      </c>
      <c r="L38" s="285">
        <v>60000</v>
      </c>
      <c r="M38" s="343">
        <f t="shared" si="0"/>
        <v>300000</v>
      </c>
    </row>
    <row r="39" spans="1:13" ht="15" customHeight="1" x14ac:dyDescent="0.25">
      <c r="A39" s="289"/>
      <c r="B39" s="290" t="s">
        <v>450</v>
      </c>
      <c r="C39" s="58"/>
      <c r="D39" s="58">
        <v>1</v>
      </c>
      <c r="E39" s="58" t="s">
        <v>79</v>
      </c>
      <c r="F39" s="58" t="s">
        <v>390</v>
      </c>
      <c r="G39" s="58">
        <v>5</v>
      </c>
      <c r="H39" s="58" t="s">
        <v>445</v>
      </c>
      <c r="I39" s="58"/>
      <c r="J39" s="416">
        <f t="shared" si="1"/>
        <v>5</v>
      </c>
      <c r="K39" s="416" t="s">
        <v>51</v>
      </c>
      <c r="L39" s="285">
        <v>60000</v>
      </c>
      <c r="M39" s="343">
        <f t="shared" si="0"/>
        <v>300000</v>
      </c>
    </row>
    <row r="40" spans="1:13" ht="15" customHeight="1" x14ac:dyDescent="0.25">
      <c r="A40" s="289"/>
      <c r="B40" s="290" t="s">
        <v>451</v>
      </c>
      <c r="C40" s="58"/>
      <c r="D40" s="58">
        <v>6</v>
      </c>
      <c r="E40" s="58" t="s">
        <v>79</v>
      </c>
      <c r="F40" s="58" t="s">
        <v>390</v>
      </c>
      <c r="G40" s="58">
        <v>5</v>
      </c>
      <c r="H40" s="58" t="s">
        <v>445</v>
      </c>
      <c r="I40" s="58"/>
      <c r="J40" s="416">
        <f t="shared" si="1"/>
        <v>30</v>
      </c>
      <c r="K40" s="416" t="s">
        <v>51</v>
      </c>
      <c r="L40" s="285">
        <v>50000</v>
      </c>
      <c r="M40" s="343">
        <f t="shared" si="0"/>
        <v>1500000</v>
      </c>
    </row>
    <row r="41" spans="1:13" ht="15" customHeight="1" x14ac:dyDescent="0.25">
      <c r="A41" s="289"/>
      <c r="B41" s="290" t="s">
        <v>236</v>
      </c>
      <c r="C41" s="58"/>
      <c r="D41" s="58"/>
      <c r="E41" s="58"/>
      <c r="F41" s="58"/>
      <c r="G41" s="58"/>
      <c r="H41" s="58"/>
      <c r="I41" s="58"/>
      <c r="J41" s="416"/>
      <c r="K41" s="416"/>
      <c r="L41" s="285"/>
      <c r="M41" s="343"/>
    </row>
    <row r="42" spans="1:13" ht="15" customHeight="1" x14ac:dyDescent="0.25">
      <c r="A42" s="289"/>
      <c r="B42" s="290"/>
      <c r="C42" s="58"/>
      <c r="D42" s="58">
        <v>15</v>
      </c>
      <c r="E42" s="58" t="s">
        <v>79</v>
      </c>
      <c r="F42" s="58" t="s">
        <v>390</v>
      </c>
      <c r="G42" s="58">
        <v>1</v>
      </c>
      <c r="H42" s="58" t="s">
        <v>445</v>
      </c>
      <c r="I42" s="58"/>
      <c r="J42" s="416">
        <f t="shared" ref="J42" si="2">D42*G42</f>
        <v>15</v>
      </c>
      <c r="K42" s="416" t="s">
        <v>51</v>
      </c>
      <c r="L42" s="285">
        <v>60000</v>
      </c>
      <c r="M42" s="343">
        <f t="shared" ref="M42" si="3">L42*J42</f>
        <v>900000</v>
      </c>
    </row>
    <row r="43" spans="1:13" ht="15" customHeight="1" x14ac:dyDescent="0.25">
      <c r="A43" s="289"/>
      <c r="B43" s="290" t="s">
        <v>237</v>
      </c>
      <c r="C43" s="58"/>
      <c r="D43" s="58">
        <v>10</v>
      </c>
      <c r="E43" s="58" t="s">
        <v>79</v>
      </c>
      <c r="F43" s="58" t="s">
        <v>390</v>
      </c>
      <c r="G43" s="58">
        <v>5</v>
      </c>
      <c r="H43" s="58" t="s">
        <v>445</v>
      </c>
      <c r="I43" s="58"/>
      <c r="J43" s="416">
        <f t="shared" si="1"/>
        <v>50</v>
      </c>
      <c r="K43" s="416" t="s">
        <v>51</v>
      </c>
      <c r="L43" s="285">
        <v>60000</v>
      </c>
      <c r="M43" s="343">
        <f t="shared" si="0"/>
        <v>3000000</v>
      </c>
    </row>
    <row r="44" spans="1:13" ht="15" customHeight="1" x14ac:dyDescent="0.25">
      <c r="A44" s="283"/>
      <c r="B44" s="280"/>
      <c r="C44" s="58"/>
      <c r="D44" s="58"/>
      <c r="E44" s="58"/>
      <c r="F44" s="58"/>
      <c r="G44" s="58"/>
      <c r="H44" s="58"/>
      <c r="I44" s="58"/>
      <c r="J44" s="68"/>
      <c r="K44" s="175"/>
      <c r="L44" s="390"/>
      <c r="M44" s="387"/>
    </row>
    <row r="45" spans="1:13" ht="15" customHeight="1" x14ac:dyDescent="0.25">
      <c r="A45" s="279"/>
      <c r="B45" s="296"/>
      <c r="C45" s="256"/>
      <c r="D45" s="256"/>
      <c r="E45" s="256"/>
      <c r="F45" s="256"/>
      <c r="G45" s="256"/>
      <c r="H45" s="256"/>
      <c r="I45" s="256"/>
      <c r="J45" s="299"/>
      <c r="K45" s="306"/>
      <c r="L45" s="300"/>
      <c r="M45" s="301"/>
    </row>
    <row r="46" spans="1:13" ht="15" customHeight="1" x14ac:dyDescent="0.25">
      <c r="A46" s="283"/>
      <c r="B46" s="280"/>
      <c r="C46" s="391" t="s">
        <v>437</v>
      </c>
      <c r="D46" s="58"/>
      <c r="E46" s="58"/>
      <c r="F46" s="58"/>
      <c r="G46" s="58"/>
      <c r="H46" s="58"/>
      <c r="I46" s="58"/>
      <c r="J46" s="644" t="s">
        <v>438</v>
      </c>
      <c r="K46" s="645"/>
      <c r="L46" s="392" t="s">
        <v>439</v>
      </c>
      <c r="M46" s="302" t="s">
        <v>440</v>
      </c>
    </row>
    <row r="47" spans="1:13" ht="15" customHeight="1" x14ac:dyDescent="0.25">
      <c r="A47" s="390"/>
      <c r="B47" s="175"/>
      <c r="C47" s="64"/>
      <c r="D47" s="64"/>
      <c r="E47" s="64"/>
      <c r="F47" s="64"/>
      <c r="G47" s="64"/>
      <c r="H47" s="64"/>
      <c r="I47" s="64"/>
      <c r="J47" s="303"/>
      <c r="K47" s="308"/>
      <c r="L47" s="295"/>
      <c r="M47" s="304"/>
    </row>
    <row r="48" spans="1:13" ht="15" customHeight="1" x14ac:dyDescent="0.25">
      <c r="A48" s="305"/>
      <c r="B48" s="305"/>
      <c r="C48" s="256"/>
      <c r="D48" s="256"/>
      <c r="E48" s="256"/>
      <c r="F48" s="256"/>
      <c r="G48" s="256"/>
      <c r="H48" s="256"/>
      <c r="I48" s="256"/>
      <c r="J48" s="306"/>
      <c r="K48" s="306"/>
      <c r="L48" s="307"/>
      <c r="M48" s="307"/>
    </row>
    <row r="49" spans="1:13" ht="15" customHeight="1" x14ac:dyDescent="0.25">
      <c r="A49" s="281"/>
      <c r="B49" s="281"/>
      <c r="C49" s="58"/>
      <c r="D49" s="58"/>
      <c r="E49" s="58"/>
      <c r="F49" s="58"/>
      <c r="G49" s="58"/>
      <c r="H49" s="58"/>
      <c r="I49" s="58"/>
      <c r="J49" s="325"/>
      <c r="K49" s="325"/>
      <c r="L49" s="327"/>
      <c r="M49" s="327"/>
    </row>
    <row r="50" spans="1:13" ht="19.5" customHeight="1" x14ac:dyDescent="0.25">
      <c r="A50" s="265" t="s">
        <v>33</v>
      </c>
      <c r="B50" s="266"/>
      <c r="C50" s="615" t="s">
        <v>34</v>
      </c>
      <c r="D50" s="615"/>
      <c r="E50" s="615"/>
      <c r="F50" s="615"/>
      <c r="G50" s="615"/>
      <c r="H50" s="615"/>
      <c r="I50" s="616"/>
      <c r="J50" s="268" t="s">
        <v>35</v>
      </c>
      <c r="K50" s="268"/>
      <c r="L50" s="269"/>
      <c r="M50" s="270" t="s">
        <v>36</v>
      </c>
    </row>
    <row r="51" spans="1:13" ht="24" x14ac:dyDescent="0.25">
      <c r="A51" s="271" t="s">
        <v>37</v>
      </c>
      <c r="B51" s="272"/>
      <c r="C51" s="618"/>
      <c r="D51" s="618"/>
      <c r="E51" s="618"/>
      <c r="F51" s="618"/>
      <c r="G51" s="618"/>
      <c r="H51" s="618"/>
      <c r="I51" s="619"/>
      <c r="J51" s="355" t="s">
        <v>38</v>
      </c>
      <c r="K51" s="275" t="s">
        <v>39</v>
      </c>
      <c r="L51" s="356" t="s">
        <v>40</v>
      </c>
      <c r="M51" s="274" t="s">
        <v>41</v>
      </c>
    </row>
    <row r="52" spans="1:13" x14ac:dyDescent="0.25">
      <c r="A52" s="275">
        <v>1</v>
      </c>
      <c r="B52" s="276"/>
      <c r="C52" s="620">
        <v>2</v>
      </c>
      <c r="D52" s="620"/>
      <c r="E52" s="620"/>
      <c r="F52" s="620"/>
      <c r="G52" s="620"/>
      <c r="H52" s="620"/>
      <c r="I52" s="621"/>
      <c r="J52" s="393">
        <v>3</v>
      </c>
      <c r="K52" s="275">
        <v>4</v>
      </c>
      <c r="L52" s="356">
        <v>5</v>
      </c>
      <c r="M52" s="278">
        <v>6</v>
      </c>
    </row>
    <row r="53" spans="1:13" ht="15" customHeight="1" x14ac:dyDescent="0.25">
      <c r="A53" s="283"/>
      <c r="B53" s="68"/>
      <c r="C53" s="58"/>
      <c r="D53" s="58"/>
      <c r="E53" s="58"/>
      <c r="F53" s="58"/>
      <c r="G53" s="58"/>
      <c r="H53" s="58"/>
      <c r="I53" s="59"/>
      <c r="J53" s="405"/>
      <c r="K53" s="406"/>
      <c r="L53" s="407"/>
      <c r="M53" s="408"/>
    </row>
    <row r="54" spans="1:13" ht="15" customHeight="1" x14ac:dyDescent="0.25">
      <c r="A54" s="283" t="s">
        <v>591</v>
      </c>
      <c r="B54" s="68" t="s">
        <v>460</v>
      </c>
      <c r="C54" s="58"/>
      <c r="D54" s="58"/>
      <c r="E54" s="58"/>
      <c r="F54" s="58"/>
      <c r="G54" s="58"/>
      <c r="H54" s="58"/>
      <c r="I54" s="59"/>
      <c r="J54" s="405"/>
      <c r="K54" s="409"/>
      <c r="L54" s="407"/>
      <c r="M54" s="408">
        <f>M55+M59</f>
        <v>5325000</v>
      </c>
    </row>
    <row r="55" spans="1:13" ht="15" customHeight="1" x14ac:dyDescent="0.25">
      <c r="A55" s="283" t="s">
        <v>592</v>
      </c>
      <c r="B55" s="68" t="s">
        <v>61</v>
      </c>
      <c r="C55" s="58"/>
      <c r="D55" s="58"/>
      <c r="E55" s="58"/>
      <c r="F55" s="58"/>
      <c r="G55" s="58"/>
      <c r="H55" s="58"/>
      <c r="I55" s="59"/>
      <c r="J55" s="405"/>
      <c r="K55" s="409"/>
      <c r="L55" s="407"/>
      <c r="M55" s="408">
        <f>M56</f>
        <v>100000</v>
      </c>
    </row>
    <row r="56" spans="1:13" ht="15" customHeight="1" x14ac:dyDescent="0.25">
      <c r="A56" s="289" t="s">
        <v>593</v>
      </c>
      <c r="B56" s="394" t="s">
        <v>459</v>
      </c>
      <c r="C56" s="395"/>
      <c r="D56" s="58"/>
      <c r="E56" s="58"/>
      <c r="F56" s="58"/>
      <c r="G56" s="58"/>
      <c r="H56" s="58"/>
      <c r="I56" s="59"/>
      <c r="J56" s="410"/>
      <c r="K56" s="409"/>
      <c r="L56" s="407"/>
      <c r="M56" s="408">
        <f>M57</f>
        <v>100000</v>
      </c>
    </row>
    <row r="57" spans="1:13" ht="15" customHeight="1" x14ac:dyDescent="0.25">
      <c r="A57" s="283"/>
      <c r="B57" s="68" t="s">
        <v>242</v>
      </c>
      <c r="C57" s="58"/>
      <c r="D57" s="58"/>
      <c r="E57" s="58"/>
      <c r="F57" s="58"/>
      <c r="G57" s="58"/>
      <c r="H57" s="58"/>
      <c r="I57" s="59"/>
      <c r="J57" s="410">
        <v>50</v>
      </c>
      <c r="K57" s="409" t="s">
        <v>148</v>
      </c>
      <c r="L57" s="407">
        <v>2000</v>
      </c>
      <c r="M57" s="408">
        <f>L57*J57</f>
        <v>100000</v>
      </c>
    </row>
    <row r="58" spans="1:13" ht="15" customHeight="1" x14ac:dyDescent="0.25">
      <c r="A58" s="283"/>
      <c r="B58" s="68"/>
      <c r="C58" s="58"/>
      <c r="D58" s="58"/>
      <c r="E58" s="58"/>
      <c r="F58" s="58"/>
      <c r="G58" s="58"/>
      <c r="H58" s="58"/>
      <c r="I58" s="59"/>
      <c r="J58" s="411"/>
      <c r="K58" s="412"/>
      <c r="L58" s="413"/>
      <c r="M58" s="414"/>
    </row>
    <row r="59" spans="1:13" ht="15" customHeight="1" x14ac:dyDescent="0.25">
      <c r="A59" s="283" t="s">
        <v>594</v>
      </c>
      <c r="B59" s="68" t="s">
        <v>83</v>
      </c>
      <c r="C59" s="58"/>
      <c r="D59" s="58"/>
      <c r="E59" s="58"/>
      <c r="F59" s="58"/>
      <c r="G59" s="58"/>
      <c r="H59" s="58"/>
      <c r="I59" s="59"/>
      <c r="J59" s="410"/>
      <c r="K59" s="410"/>
      <c r="L59" s="408"/>
      <c r="M59" s="414">
        <f>M60</f>
        <v>5225000</v>
      </c>
    </row>
    <row r="60" spans="1:13" ht="15" customHeight="1" x14ac:dyDescent="0.25">
      <c r="A60" s="289" t="s">
        <v>595</v>
      </c>
      <c r="B60" s="68" t="s">
        <v>192</v>
      </c>
      <c r="C60" s="58"/>
      <c r="D60" s="58"/>
      <c r="E60" s="58"/>
      <c r="F60" s="58"/>
      <c r="G60" s="58"/>
      <c r="H60" s="58"/>
      <c r="I60" s="59"/>
      <c r="J60" s="410"/>
      <c r="K60" s="410"/>
      <c r="L60" s="408"/>
      <c r="M60" s="408">
        <f>SUM(M61:M64)</f>
        <v>5225000</v>
      </c>
    </row>
    <row r="61" spans="1:13" ht="15" customHeight="1" x14ac:dyDescent="0.25">
      <c r="A61" s="283"/>
      <c r="B61" s="68" t="s">
        <v>238</v>
      </c>
      <c r="C61" s="58"/>
      <c r="D61" s="58"/>
      <c r="E61" s="58"/>
      <c r="F61" s="58"/>
      <c r="G61" s="58"/>
      <c r="H61" s="58"/>
      <c r="I61" s="59"/>
      <c r="J61" s="405">
        <v>100</v>
      </c>
      <c r="K61" s="409" t="s">
        <v>86</v>
      </c>
      <c r="L61" s="408">
        <v>7500</v>
      </c>
      <c r="M61" s="408">
        <f>L61*J61</f>
        <v>750000</v>
      </c>
    </row>
    <row r="62" spans="1:13" ht="15" customHeight="1" x14ac:dyDescent="0.25">
      <c r="A62" s="283"/>
      <c r="B62" s="68" t="s">
        <v>239</v>
      </c>
      <c r="C62" s="58"/>
      <c r="D62" s="58"/>
      <c r="E62" s="58"/>
      <c r="F62" s="58"/>
      <c r="G62" s="58"/>
      <c r="H62" s="58"/>
      <c r="I62" s="59"/>
      <c r="J62" s="405">
        <v>100</v>
      </c>
      <c r="K62" s="409" t="s">
        <v>86</v>
      </c>
      <c r="L62" s="415">
        <v>20000</v>
      </c>
      <c r="M62" s="407">
        <f>L62*J62</f>
        <v>2000000</v>
      </c>
    </row>
    <row r="63" spans="1:13" ht="15" customHeight="1" x14ac:dyDescent="0.25">
      <c r="A63" s="283"/>
      <c r="B63" s="68" t="s">
        <v>240</v>
      </c>
      <c r="C63" s="58"/>
      <c r="D63" s="58"/>
      <c r="E63" s="58"/>
      <c r="F63" s="58"/>
      <c r="G63" s="58"/>
      <c r="H63" s="58"/>
      <c r="I63" s="59"/>
      <c r="J63" s="405">
        <v>90</v>
      </c>
      <c r="K63" s="409" t="s">
        <v>86</v>
      </c>
      <c r="L63" s="415">
        <v>7500</v>
      </c>
      <c r="M63" s="407">
        <f>L63*J63</f>
        <v>675000</v>
      </c>
    </row>
    <row r="64" spans="1:13" ht="15" customHeight="1" x14ac:dyDescent="0.25">
      <c r="A64" s="283"/>
      <c r="B64" s="68" t="s">
        <v>241</v>
      </c>
      <c r="C64" s="58"/>
      <c r="D64" s="58"/>
      <c r="E64" s="58"/>
      <c r="F64" s="58"/>
      <c r="G64" s="58"/>
      <c r="H64" s="58"/>
      <c r="I64" s="59"/>
      <c r="J64" s="405">
        <v>90</v>
      </c>
      <c r="K64" s="409" t="s">
        <v>86</v>
      </c>
      <c r="L64" s="415">
        <v>20000</v>
      </c>
      <c r="M64" s="407">
        <f>L64*J64</f>
        <v>1800000</v>
      </c>
    </row>
    <row r="65" spans="1:13" ht="15" customHeight="1" x14ac:dyDescent="0.25">
      <c r="A65" s="283"/>
      <c r="B65" s="68"/>
      <c r="C65" s="58"/>
      <c r="D65" s="58"/>
      <c r="E65" s="58"/>
      <c r="F65" s="58"/>
      <c r="G65" s="58"/>
      <c r="H65" s="58"/>
      <c r="I65" s="59"/>
      <c r="J65" s="405"/>
      <c r="K65" s="409"/>
      <c r="L65" s="415"/>
      <c r="M65" s="407"/>
    </row>
    <row r="66" spans="1:13" ht="15" customHeight="1" x14ac:dyDescent="0.25">
      <c r="A66" s="317"/>
      <c r="B66" s="60"/>
      <c r="C66" s="277" t="s">
        <v>99</v>
      </c>
      <c r="D66" s="277"/>
      <c r="E66" s="277"/>
      <c r="F66" s="277"/>
      <c r="G66" s="277"/>
      <c r="H66" s="277"/>
      <c r="I66" s="313"/>
      <c r="J66" s="268"/>
      <c r="K66" s="269"/>
      <c r="L66" s="269"/>
      <c r="M66" s="263">
        <f>M30</f>
        <v>12500000</v>
      </c>
    </row>
    <row r="67" spans="1:13" x14ac:dyDescent="0.25">
      <c r="A67" s="396" t="s">
        <v>100</v>
      </c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319"/>
      <c r="M67" s="257"/>
    </row>
    <row r="68" spans="1:13" x14ac:dyDescent="0.25">
      <c r="A68" s="68" t="s">
        <v>511</v>
      </c>
      <c r="B68" s="58" t="s">
        <v>490</v>
      </c>
      <c r="C68" s="417">
        <v>0</v>
      </c>
      <c r="D68" s="58"/>
      <c r="E68" s="58"/>
      <c r="F68" s="58"/>
      <c r="G68" s="58"/>
      <c r="H68" s="58"/>
      <c r="I68" s="58"/>
      <c r="J68" s="579" t="s">
        <v>102</v>
      </c>
      <c r="K68" s="579"/>
      <c r="L68" s="579"/>
      <c r="M68" s="580"/>
    </row>
    <row r="69" spans="1:13" x14ac:dyDescent="0.25">
      <c r="A69" s="68" t="s">
        <v>486</v>
      </c>
      <c r="B69" s="58" t="s">
        <v>490</v>
      </c>
      <c r="C69" s="417">
        <v>0</v>
      </c>
      <c r="D69" s="58"/>
      <c r="E69" s="58"/>
      <c r="F69" s="58"/>
      <c r="G69" s="58"/>
      <c r="H69" s="58"/>
      <c r="I69" s="58"/>
      <c r="J69" s="58"/>
      <c r="K69" s="127"/>
      <c r="L69" s="127"/>
      <c r="M69" s="128"/>
    </row>
    <row r="70" spans="1:13" x14ac:dyDescent="0.25">
      <c r="A70" s="68" t="s">
        <v>495</v>
      </c>
      <c r="B70" s="58" t="s">
        <v>490</v>
      </c>
      <c r="C70" s="418">
        <f>M66</f>
        <v>12500000</v>
      </c>
      <c r="D70" s="322"/>
      <c r="E70" s="322"/>
      <c r="F70" s="322"/>
      <c r="G70" s="322"/>
      <c r="H70" s="322"/>
      <c r="I70" s="322"/>
      <c r="J70" s="322"/>
      <c r="K70" s="344"/>
      <c r="L70" s="344"/>
      <c r="M70" s="345"/>
    </row>
    <row r="71" spans="1:13" x14ac:dyDescent="0.25">
      <c r="A71" s="68" t="s">
        <v>512</v>
      </c>
      <c r="B71" s="64" t="s">
        <v>490</v>
      </c>
      <c r="C71" s="419">
        <v>0</v>
      </c>
      <c r="D71" s="322"/>
      <c r="E71" s="322"/>
      <c r="F71" s="322"/>
      <c r="G71" s="322"/>
      <c r="H71" s="322"/>
      <c r="I71" s="322"/>
      <c r="J71" s="322"/>
      <c r="K71" s="344"/>
      <c r="L71" s="344"/>
      <c r="M71" s="345"/>
    </row>
    <row r="72" spans="1:13" x14ac:dyDescent="0.25">
      <c r="A72" s="68"/>
      <c r="B72" s="58"/>
      <c r="C72" s="417">
        <f>SUM(C68:C71)</f>
        <v>12500000</v>
      </c>
      <c r="D72" s="58"/>
      <c r="E72" s="58"/>
      <c r="F72" s="58"/>
      <c r="G72" s="58"/>
      <c r="H72" s="58"/>
      <c r="I72" s="58"/>
      <c r="J72" s="610" t="s">
        <v>106</v>
      </c>
      <c r="K72" s="610"/>
      <c r="L72" s="610"/>
      <c r="M72" s="611"/>
    </row>
    <row r="73" spans="1:13" x14ac:dyDescent="0.25">
      <c r="A73" s="68"/>
      <c r="B73" s="58"/>
      <c r="C73" s="58"/>
      <c r="D73" s="58"/>
      <c r="E73" s="58"/>
      <c r="F73" s="58"/>
      <c r="G73" s="58"/>
      <c r="H73" s="58"/>
      <c r="I73" s="58"/>
      <c r="J73" s="579" t="s">
        <v>107</v>
      </c>
      <c r="K73" s="579"/>
      <c r="L73" s="579"/>
      <c r="M73" s="580"/>
    </row>
    <row r="74" spans="1:13" x14ac:dyDescent="0.25">
      <c r="A74" s="397"/>
      <c r="B74" s="64"/>
      <c r="C74" s="64"/>
      <c r="D74" s="64"/>
      <c r="E74" s="64"/>
      <c r="F74" s="64"/>
      <c r="G74" s="64"/>
      <c r="H74" s="64"/>
      <c r="I74" s="64"/>
      <c r="J74" s="398"/>
      <c r="K74" s="398"/>
      <c r="L74" s="398"/>
      <c r="M74" s="399"/>
    </row>
    <row r="75" spans="1:13" x14ac:dyDescent="0.25">
      <c r="A75" s="596" t="s">
        <v>111</v>
      </c>
      <c r="B75" s="648"/>
      <c r="C75" s="648"/>
      <c r="D75" s="218"/>
      <c r="E75" s="218"/>
      <c r="F75" s="218"/>
      <c r="G75" s="218"/>
      <c r="H75" s="218"/>
      <c r="I75" s="218"/>
      <c r="J75" s="60"/>
      <c r="K75" s="61"/>
      <c r="L75" s="61"/>
      <c r="M75" s="62"/>
    </row>
    <row r="76" spans="1:13" x14ac:dyDescent="0.25">
      <c r="A76" s="346"/>
      <c r="B76" s="243"/>
      <c r="C76" s="243"/>
      <c r="D76" s="243"/>
      <c r="E76" s="243"/>
      <c r="F76" s="243"/>
      <c r="G76" s="243"/>
      <c r="H76" s="243"/>
      <c r="I76" s="420"/>
      <c r="J76" s="577" t="s">
        <v>642</v>
      </c>
      <c r="K76" s="577"/>
      <c r="L76" s="577"/>
      <c r="M76" s="578"/>
    </row>
    <row r="77" spans="1:13" x14ac:dyDescent="0.25">
      <c r="A77" s="68" t="s">
        <v>499</v>
      </c>
      <c r="B77" s="10"/>
      <c r="C77" s="58" t="s">
        <v>432</v>
      </c>
      <c r="D77" s="58" t="s">
        <v>452</v>
      </c>
      <c r="E77" s="58"/>
      <c r="F77" s="58"/>
      <c r="G77" s="58"/>
      <c r="H77" s="58"/>
      <c r="I77" s="59"/>
      <c r="J77" s="579" t="s">
        <v>113</v>
      </c>
      <c r="K77" s="579"/>
      <c r="L77" s="579"/>
      <c r="M77" s="580"/>
    </row>
    <row r="78" spans="1:13" x14ac:dyDescent="0.25">
      <c r="A78" s="321"/>
      <c r="B78" s="219"/>
      <c r="C78" s="219"/>
      <c r="D78" s="219"/>
      <c r="E78" s="219"/>
      <c r="F78" s="219"/>
      <c r="G78" s="219"/>
      <c r="H78" s="219"/>
      <c r="I78" s="250"/>
      <c r="J78" s="579" t="s">
        <v>114</v>
      </c>
      <c r="K78" s="579"/>
      <c r="L78" s="579"/>
      <c r="M78" s="580"/>
    </row>
    <row r="79" spans="1:13" x14ac:dyDescent="0.25">
      <c r="A79" s="68" t="s">
        <v>509</v>
      </c>
      <c r="B79" s="58"/>
      <c r="C79" s="58" t="s">
        <v>432</v>
      </c>
      <c r="D79" s="58" t="s">
        <v>453</v>
      </c>
      <c r="E79" s="58"/>
      <c r="F79" s="58"/>
      <c r="G79" s="58"/>
      <c r="H79" s="58"/>
      <c r="I79" s="59"/>
      <c r="J79" s="58"/>
      <c r="K79" s="58"/>
      <c r="L79" s="58"/>
      <c r="M79" s="59"/>
    </row>
    <row r="80" spans="1:13" x14ac:dyDescent="0.25">
      <c r="A80" s="321"/>
      <c r="B80" s="219"/>
      <c r="C80" s="219"/>
      <c r="D80" s="219"/>
      <c r="E80" s="219"/>
      <c r="F80" s="219"/>
      <c r="G80" s="219"/>
      <c r="H80" s="219"/>
      <c r="I80" s="250"/>
      <c r="J80" s="58"/>
      <c r="K80" s="58"/>
      <c r="L80" s="58"/>
      <c r="M80" s="59"/>
    </row>
    <row r="81" spans="1:13" x14ac:dyDescent="0.25">
      <c r="A81" s="69" t="s">
        <v>510</v>
      </c>
      <c r="B81" s="248"/>
      <c r="C81" s="58" t="s">
        <v>433</v>
      </c>
      <c r="D81" s="58" t="s">
        <v>454</v>
      </c>
      <c r="E81" s="58"/>
      <c r="F81" s="58"/>
      <c r="G81" s="58"/>
      <c r="H81" s="58"/>
      <c r="I81" s="59"/>
      <c r="J81" s="58"/>
      <c r="K81" s="58"/>
      <c r="L81" s="58"/>
      <c r="M81" s="59"/>
    </row>
    <row r="82" spans="1:13" x14ac:dyDescent="0.25">
      <c r="A82" s="68"/>
      <c r="B82" s="58"/>
      <c r="C82" s="58"/>
      <c r="D82" s="58"/>
      <c r="E82" s="58"/>
      <c r="F82" s="58"/>
      <c r="G82" s="58"/>
      <c r="H82" s="58"/>
      <c r="I82" s="59"/>
      <c r="J82" s="581" t="s">
        <v>117</v>
      </c>
      <c r="K82" s="581"/>
      <c r="L82" s="581"/>
      <c r="M82" s="582"/>
    </row>
    <row r="83" spans="1:13" x14ac:dyDescent="0.25">
      <c r="A83" s="68"/>
      <c r="B83" s="58"/>
      <c r="C83" s="58"/>
      <c r="D83" s="58"/>
      <c r="E83" s="58"/>
      <c r="F83" s="58"/>
      <c r="G83" s="58"/>
      <c r="H83" s="58"/>
      <c r="I83" s="59"/>
      <c r="J83" s="579" t="s">
        <v>514</v>
      </c>
      <c r="K83" s="579"/>
      <c r="L83" s="579"/>
      <c r="M83" s="580"/>
    </row>
    <row r="84" spans="1:13" x14ac:dyDescent="0.25">
      <c r="A84" s="245"/>
      <c r="B84" s="246"/>
      <c r="C84" s="246"/>
      <c r="D84" s="246"/>
      <c r="E84" s="246"/>
      <c r="F84" s="246"/>
      <c r="G84" s="246"/>
      <c r="H84" s="246"/>
      <c r="I84" s="421"/>
      <c r="J84" s="608" t="s">
        <v>119</v>
      </c>
      <c r="K84" s="608"/>
      <c r="L84" s="608"/>
      <c r="M84" s="609"/>
    </row>
    <row r="85" spans="1:13" x14ac:dyDescent="0.25">
      <c r="A85" s="422"/>
      <c r="B85" s="422"/>
      <c r="C85" s="422"/>
      <c r="D85" s="422"/>
      <c r="E85" s="422"/>
      <c r="F85" s="422"/>
      <c r="G85" s="422"/>
      <c r="H85" s="422"/>
      <c r="I85" s="422"/>
      <c r="J85" s="422"/>
      <c r="K85" s="422"/>
      <c r="L85" s="422"/>
      <c r="M85" s="422"/>
    </row>
  </sheetData>
  <mergeCells count="31">
    <mergeCell ref="L21:M21"/>
    <mergeCell ref="D8:M8"/>
    <mergeCell ref="D11:M11"/>
    <mergeCell ref="J68:M68"/>
    <mergeCell ref="J72:M72"/>
    <mergeCell ref="J73:M73"/>
    <mergeCell ref="C50:I51"/>
    <mergeCell ref="C52:I52"/>
    <mergeCell ref="A75:C75"/>
    <mergeCell ref="J76:M76"/>
    <mergeCell ref="J77:M77"/>
    <mergeCell ref="J78:M78"/>
    <mergeCell ref="J82:M82"/>
    <mergeCell ref="J83:M83"/>
    <mergeCell ref="J84:M84"/>
    <mergeCell ref="A2:I2"/>
    <mergeCell ref="A3:I3"/>
    <mergeCell ref="C26:I27"/>
    <mergeCell ref="C28:I28"/>
    <mergeCell ref="J46:K46"/>
    <mergeCell ref="A23:M23"/>
    <mergeCell ref="A24:M24"/>
    <mergeCell ref="J3:L3"/>
    <mergeCell ref="A5:L5"/>
    <mergeCell ref="A6:L6"/>
    <mergeCell ref="C17:K17"/>
    <mergeCell ref="L17:M17"/>
    <mergeCell ref="J2:L2"/>
    <mergeCell ref="L18:M18"/>
    <mergeCell ref="L19:M19"/>
    <mergeCell ref="L20:M20"/>
  </mergeCells>
  <pageMargins left="0.5" right="0.25" top="1" bottom="1" header="0.39370078740157499" footer="0.31496062992126"/>
  <pageSetup paperSize="9" scale="9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S105"/>
  <sheetViews>
    <sheetView tabSelected="1" topLeftCell="A39" workbookViewId="0">
      <selection activeCell="A53" sqref="A53"/>
    </sheetView>
  </sheetViews>
  <sheetFormatPr defaultRowHeight="15" x14ac:dyDescent="0.25"/>
  <cols>
    <col min="1" max="1" width="25.140625" style="181" customWidth="1"/>
    <col min="2" max="2" width="2.28515625" style="181" customWidth="1"/>
    <col min="3" max="3" width="17.42578125" style="181" customWidth="1"/>
    <col min="4" max="4" width="2.85546875" style="181" customWidth="1"/>
    <col min="5" max="5" width="3.5703125" style="181" customWidth="1"/>
    <col min="6" max="6" width="1.85546875" style="181" customWidth="1"/>
    <col min="7" max="8" width="2.85546875" style="181" customWidth="1"/>
    <col min="9" max="9" width="2.140625" style="181" customWidth="1"/>
    <col min="10" max="10" width="2.85546875" style="181" customWidth="1"/>
    <col min="11" max="11" width="3" style="181" customWidth="1"/>
    <col min="12" max="13" width="7" style="181" customWidth="1"/>
    <col min="14" max="14" width="10.140625" style="181" customWidth="1"/>
    <col min="15" max="15" width="12.42578125" style="181" customWidth="1"/>
    <col min="16" max="16" width="10.140625" style="181" bestFit="1" customWidth="1"/>
    <col min="17" max="17" width="9.140625" style="181"/>
    <col min="18" max="18" width="12.85546875" style="181" customWidth="1"/>
    <col min="19" max="16384" width="9.140625" style="181"/>
  </cols>
  <sheetData>
    <row r="2" spans="1:15" x14ac:dyDescent="0.25">
      <c r="A2" s="556" t="s">
        <v>116</v>
      </c>
      <c r="B2" s="557"/>
      <c r="C2" s="557"/>
      <c r="D2" s="557"/>
      <c r="E2" s="557"/>
      <c r="F2" s="557"/>
      <c r="G2" s="557"/>
      <c r="H2" s="557"/>
      <c r="I2" s="205"/>
      <c r="J2" s="205"/>
      <c r="K2" s="678" t="s">
        <v>110</v>
      </c>
      <c r="L2" s="678"/>
      <c r="M2" s="678"/>
      <c r="N2" s="679"/>
      <c r="O2" s="182"/>
    </row>
    <row r="3" spans="1:15" x14ac:dyDescent="0.25">
      <c r="A3" s="559" t="s">
        <v>0</v>
      </c>
      <c r="B3" s="560"/>
      <c r="C3" s="560"/>
      <c r="D3" s="560"/>
      <c r="E3" s="560"/>
      <c r="F3" s="560"/>
      <c r="G3" s="560"/>
      <c r="H3" s="560"/>
      <c r="I3" s="206"/>
      <c r="J3" s="206"/>
      <c r="K3" s="680" t="s">
        <v>197</v>
      </c>
      <c r="L3" s="680"/>
      <c r="M3" s="680"/>
      <c r="N3" s="681"/>
      <c r="O3" s="183" t="s">
        <v>1</v>
      </c>
    </row>
    <row r="4" spans="1:15" x14ac:dyDescent="0.25">
      <c r="A4" s="3"/>
      <c r="B4" s="4"/>
      <c r="C4" s="4"/>
      <c r="D4" s="4"/>
      <c r="E4" s="4"/>
      <c r="F4" s="4"/>
      <c r="G4" s="4"/>
      <c r="H4" s="4"/>
      <c r="I4" s="4"/>
      <c r="J4" s="689"/>
      <c r="K4" s="689"/>
      <c r="L4" s="689"/>
      <c r="M4" s="689"/>
      <c r="N4" s="186"/>
      <c r="O4" s="183" t="s">
        <v>109</v>
      </c>
    </row>
    <row r="5" spans="1:15" x14ac:dyDescent="0.25">
      <c r="A5" s="684" t="s">
        <v>2</v>
      </c>
      <c r="B5" s="678"/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9"/>
      <c r="O5" s="183" t="s">
        <v>3</v>
      </c>
    </row>
    <row r="6" spans="1:15" x14ac:dyDescent="0.25">
      <c r="A6" s="685" t="s">
        <v>4</v>
      </c>
      <c r="B6" s="680"/>
      <c r="C6" s="680"/>
      <c r="D6" s="680"/>
      <c r="E6" s="680"/>
      <c r="F6" s="680"/>
      <c r="G6" s="680"/>
      <c r="H6" s="680"/>
      <c r="I6" s="680"/>
      <c r="J6" s="680"/>
      <c r="K6" s="680"/>
      <c r="L6" s="680"/>
      <c r="M6" s="680"/>
      <c r="N6" s="681"/>
      <c r="O6" s="187"/>
    </row>
    <row r="7" spans="1:15" x14ac:dyDescent="0.25">
      <c r="A7" s="184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8"/>
    </row>
    <row r="8" spans="1:15" s="499" customFormat="1" ht="29.25" customHeight="1" x14ac:dyDescent="0.25">
      <c r="A8" s="400" t="s">
        <v>393</v>
      </c>
      <c r="B8" s="401" t="s">
        <v>490</v>
      </c>
      <c r="C8" s="548" t="s">
        <v>504</v>
      </c>
      <c r="D8" s="702" t="s">
        <v>480</v>
      </c>
      <c r="E8" s="702"/>
      <c r="F8" s="702"/>
      <c r="G8" s="702"/>
      <c r="H8" s="702"/>
      <c r="I8" s="702"/>
      <c r="J8" s="702"/>
      <c r="K8" s="702"/>
      <c r="L8" s="702"/>
      <c r="M8" s="702"/>
      <c r="N8" s="702"/>
      <c r="O8" s="703"/>
    </row>
    <row r="9" spans="1:15" x14ac:dyDescent="0.25">
      <c r="A9" s="68" t="s">
        <v>394</v>
      </c>
      <c r="B9" s="58" t="s">
        <v>490</v>
      </c>
      <c r="C9" s="366" t="s">
        <v>525</v>
      </c>
      <c r="D9" s="198" t="s">
        <v>400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7"/>
    </row>
    <row r="10" spans="1:15" x14ac:dyDescent="0.25">
      <c r="A10" s="68" t="s">
        <v>395</v>
      </c>
      <c r="B10" s="58" t="s">
        <v>490</v>
      </c>
      <c r="C10" s="366" t="s">
        <v>533</v>
      </c>
      <c r="D10" s="198" t="s">
        <v>524</v>
      </c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7"/>
    </row>
    <row r="11" spans="1:15" s="499" customFormat="1" ht="24.75" customHeight="1" x14ac:dyDescent="0.25">
      <c r="A11" s="400" t="s">
        <v>396</v>
      </c>
      <c r="B11" s="401" t="s">
        <v>490</v>
      </c>
      <c r="C11" s="403" t="s">
        <v>534</v>
      </c>
      <c r="D11" s="653" t="s">
        <v>457</v>
      </c>
      <c r="E11" s="653"/>
      <c r="F11" s="653"/>
      <c r="G11" s="653"/>
      <c r="H11" s="653"/>
      <c r="I11" s="653"/>
      <c r="J11" s="653"/>
      <c r="K11" s="653"/>
      <c r="L11" s="653"/>
      <c r="M11" s="653"/>
      <c r="N11" s="653"/>
      <c r="O11" s="654"/>
    </row>
    <row r="12" spans="1:15" x14ac:dyDescent="0.25">
      <c r="A12" s="68" t="s">
        <v>397</v>
      </c>
      <c r="B12" s="58" t="s">
        <v>490</v>
      </c>
      <c r="C12" s="198" t="s">
        <v>11</v>
      </c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7"/>
    </row>
    <row r="13" spans="1:15" x14ac:dyDescent="0.25">
      <c r="A13" s="68" t="s">
        <v>398</v>
      </c>
      <c r="B13" s="58" t="s">
        <v>490</v>
      </c>
      <c r="C13" s="198" t="s">
        <v>458</v>
      </c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7"/>
    </row>
    <row r="14" spans="1:15" x14ac:dyDescent="0.25">
      <c r="A14" s="68" t="s">
        <v>399</v>
      </c>
      <c r="B14" s="58" t="s">
        <v>490</v>
      </c>
      <c r="C14" s="198" t="s">
        <v>443</v>
      </c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7"/>
    </row>
    <row r="15" spans="1:15" ht="12" customHeight="1" x14ac:dyDescent="0.25">
      <c r="A15" s="68"/>
      <c r="B15" s="5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7"/>
    </row>
    <row r="16" spans="1:15" x14ac:dyDescent="0.25">
      <c r="A16" s="194"/>
      <c r="B16" s="195"/>
      <c r="C16" s="195" t="s">
        <v>17</v>
      </c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6"/>
    </row>
    <row r="17" spans="1:18" x14ac:dyDescent="0.25">
      <c r="A17" s="258" t="s">
        <v>18</v>
      </c>
      <c r="B17" s="259"/>
      <c r="C17" s="686" t="s">
        <v>19</v>
      </c>
      <c r="D17" s="686"/>
      <c r="E17" s="686"/>
      <c r="F17" s="686"/>
      <c r="G17" s="686"/>
      <c r="H17" s="686"/>
      <c r="I17" s="686"/>
      <c r="J17" s="686"/>
      <c r="K17" s="686"/>
      <c r="L17" s="686"/>
      <c r="M17" s="687"/>
      <c r="N17" s="688" t="s">
        <v>20</v>
      </c>
      <c r="O17" s="687"/>
    </row>
    <row r="18" spans="1:18" x14ac:dyDescent="0.25">
      <c r="A18" s="260" t="s">
        <v>21</v>
      </c>
      <c r="B18" s="201"/>
      <c r="C18" s="198" t="s">
        <v>551</v>
      </c>
      <c r="D18" s="198"/>
      <c r="E18" s="198"/>
      <c r="F18" s="198"/>
      <c r="G18" s="198"/>
      <c r="H18" s="198"/>
      <c r="I18" s="198"/>
      <c r="J18" s="198"/>
      <c r="K18" s="198"/>
      <c r="L18" s="198"/>
      <c r="M18" s="479"/>
      <c r="N18" s="682">
        <v>0.25</v>
      </c>
      <c r="O18" s="683"/>
    </row>
    <row r="19" spans="1:18" x14ac:dyDescent="0.25">
      <c r="A19" s="260" t="s">
        <v>23</v>
      </c>
      <c r="B19" s="194"/>
      <c r="C19" s="195" t="s">
        <v>24</v>
      </c>
      <c r="D19" s="195"/>
      <c r="E19" s="195"/>
      <c r="F19" s="195"/>
      <c r="G19" s="195"/>
      <c r="H19" s="195"/>
      <c r="I19" s="195"/>
      <c r="J19" s="195"/>
      <c r="K19" s="195"/>
      <c r="L19" s="195"/>
      <c r="M19" s="439"/>
      <c r="N19" s="690">
        <v>26913500</v>
      </c>
      <c r="O19" s="691"/>
    </row>
    <row r="20" spans="1:18" x14ac:dyDescent="0.25">
      <c r="A20" s="260" t="s">
        <v>25</v>
      </c>
      <c r="B20" s="194"/>
      <c r="C20" s="195" t="s">
        <v>629</v>
      </c>
      <c r="D20" s="195"/>
      <c r="E20" s="195"/>
      <c r="F20" s="195"/>
      <c r="G20" s="195"/>
      <c r="H20" s="195"/>
      <c r="I20" s="195"/>
      <c r="J20" s="195"/>
      <c r="K20" s="195"/>
      <c r="L20" s="195"/>
      <c r="M20" s="439"/>
      <c r="N20" s="692" t="s">
        <v>630</v>
      </c>
      <c r="O20" s="693"/>
    </row>
    <row r="21" spans="1:18" s="499" customFormat="1" ht="30" customHeight="1" x14ac:dyDescent="0.25">
      <c r="A21" s="546" t="s">
        <v>28</v>
      </c>
      <c r="B21" s="547"/>
      <c r="C21" s="700" t="s">
        <v>165</v>
      </c>
      <c r="D21" s="700"/>
      <c r="E21" s="700"/>
      <c r="F21" s="700"/>
      <c r="G21" s="700"/>
      <c r="H21" s="700"/>
      <c r="I21" s="700"/>
      <c r="J21" s="700"/>
      <c r="K21" s="700"/>
      <c r="L21" s="700"/>
      <c r="M21" s="701"/>
      <c r="N21" s="694" t="s">
        <v>30</v>
      </c>
      <c r="O21" s="695"/>
    </row>
    <row r="22" spans="1:18" x14ac:dyDescent="0.25">
      <c r="A22" s="697" t="s">
        <v>31</v>
      </c>
      <c r="B22" s="698"/>
      <c r="C22" s="698"/>
      <c r="D22" s="698"/>
      <c r="E22" s="698"/>
      <c r="F22" s="698"/>
      <c r="G22" s="698"/>
      <c r="H22" s="698"/>
      <c r="I22" s="698"/>
      <c r="J22" s="698"/>
      <c r="K22" s="698"/>
      <c r="L22" s="698"/>
      <c r="M22" s="698"/>
      <c r="N22" s="698"/>
      <c r="O22" s="699"/>
    </row>
    <row r="23" spans="1:18" x14ac:dyDescent="0.25">
      <c r="A23" s="666" t="s">
        <v>32</v>
      </c>
      <c r="B23" s="667"/>
      <c r="C23" s="667"/>
      <c r="D23" s="667"/>
      <c r="E23" s="667"/>
      <c r="F23" s="667"/>
      <c r="G23" s="667"/>
      <c r="H23" s="667"/>
      <c r="I23" s="667"/>
      <c r="J23" s="667"/>
      <c r="K23" s="667"/>
      <c r="L23" s="667"/>
      <c r="M23" s="667"/>
      <c r="N23" s="667"/>
      <c r="O23" s="668"/>
    </row>
    <row r="24" spans="1:18" ht="12" customHeight="1" x14ac:dyDescent="0.25">
      <c r="A24" s="264"/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381"/>
      <c r="N24" s="198"/>
      <c r="O24" s="197"/>
    </row>
    <row r="25" spans="1:18" x14ac:dyDescent="0.25">
      <c r="A25" s="489" t="s">
        <v>33</v>
      </c>
      <c r="B25" s="489"/>
      <c r="C25" s="674" t="s">
        <v>34</v>
      </c>
      <c r="D25" s="674"/>
      <c r="E25" s="674"/>
      <c r="F25" s="674"/>
      <c r="G25" s="674"/>
      <c r="H25" s="674"/>
      <c r="I25" s="674"/>
      <c r="J25" s="674"/>
      <c r="K25" s="675"/>
      <c r="L25" s="441" t="s">
        <v>35</v>
      </c>
      <c r="M25" s="441"/>
      <c r="N25" s="442"/>
      <c r="O25" s="443" t="s">
        <v>36</v>
      </c>
    </row>
    <row r="26" spans="1:18" ht="24" x14ac:dyDescent="0.25">
      <c r="A26" s="490" t="s">
        <v>37</v>
      </c>
      <c r="B26" s="490"/>
      <c r="C26" s="676"/>
      <c r="D26" s="676"/>
      <c r="E26" s="676"/>
      <c r="F26" s="676"/>
      <c r="G26" s="676"/>
      <c r="H26" s="676"/>
      <c r="I26" s="676"/>
      <c r="J26" s="676"/>
      <c r="K26" s="677"/>
      <c r="L26" s="445" t="s">
        <v>38</v>
      </c>
      <c r="M26" s="258" t="s">
        <v>39</v>
      </c>
      <c r="N26" s="446" t="s">
        <v>40</v>
      </c>
      <c r="O26" s="447" t="s">
        <v>41</v>
      </c>
    </row>
    <row r="27" spans="1:18" ht="12" customHeight="1" x14ac:dyDescent="0.25">
      <c r="A27" s="502"/>
      <c r="B27" s="502"/>
      <c r="C27" s="503"/>
      <c r="D27" s="503"/>
      <c r="E27" s="503"/>
      <c r="F27" s="503"/>
      <c r="G27" s="503"/>
      <c r="H27" s="503"/>
      <c r="I27" s="503"/>
      <c r="J27" s="503"/>
      <c r="K27" s="504"/>
      <c r="L27" s="202"/>
      <c r="M27" s="505"/>
      <c r="N27" s="506"/>
      <c r="O27" s="505"/>
    </row>
    <row r="28" spans="1:18" ht="15" customHeight="1" x14ac:dyDescent="0.25">
      <c r="A28" s="521" t="s">
        <v>535</v>
      </c>
      <c r="B28" s="449" t="s">
        <v>43</v>
      </c>
      <c r="C28" s="450"/>
      <c r="D28" s="450"/>
      <c r="E28" s="450"/>
      <c r="F28" s="450"/>
      <c r="G28" s="450"/>
      <c r="H28" s="450"/>
      <c r="I28" s="450"/>
      <c r="J28" s="450"/>
      <c r="K28" s="451"/>
      <c r="L28" s="450"/>
      <c r="M28" s="448"/>
      <c r="N28" s="448"/>
      <c r="O28" s="452">
        <f>O29</f>
        <v>26913500</v>
      </c>
    </row>
    <row r="29" spans="1:18" ht="15" customHeight="1" x14ac:dyDescent="0.25">
      <c r="A29" s="521" t="s">
        <v>536</v>
      </c>
      <c r="B29" s="449" t="s">
        <v>45</v>
      </c>
      <c r="C29" s="450"/>
      <c r="D29" s="450"/>
      <c r="E29" s="450"/>
      <c r="F29" s="450"/>
      <c r="G29" s="450"/>
      <c r="H29" s="450"/>
      <c r="I29" s="450"/>
      <c r="J29" s="450"/>
      <c r="K29" s="451"/>
      <c r="L29" s="450"/>
      <c r="M29" s="448"/>
      <c r="N29" s="448"/>
      <c r="O29" s="452">
        <f>O30+O36</f>
        <v>26913500</v>
      </c>
    </row>
    <row r="30" spans="1:18" ht="15" customHeight="1" x14ac:dyDescent="0.25">
      <c r="A30" s="521" t="s">
        <v>537</v>
      </c>
      <c r="B30" s="449" t="s">
        <v>46</v>
      </c>
      <c r="C30" s="450"/>
      <c r="D30" s="450"/>
      <c r="E30" s="450"/>
      <c r="F30" s="450"/>
      <c r="G30" s="450"/>
      <c r="H30" s="450"/>
      <c r="I30" s="450"/>
      <c r="J30" s="450"/>
      <c r="K30" s="451"/>
      <c r="L30" s="450"/>
      <c r="M30" s="448"/>
      <c r="N30" s="448"/>
      <c r="O30" s="452">
        <f>O31</f>
        <v>675000</v>
      </c>
      <c r="R30" s="207"/>
    </row>
    <row r="31" spans="1:18" ht="15" customHeight="1" x14ac:dyDescent="0.25">
      <c r="A31" s="521" t="s">
        <v>538</v>
      </c>
      <c r="B31" s="449" t="s">
        <v>47</v>
      </c>
      <c r="C31" s="450"/>
      <c r="D31" s="450"/>
      <c r="E31" s="450"/>
      <c r="F31" s="450"/>
      <c r="G31" s="450"/>
      <c r="H31" s="450"/>
      <c r="I31" s="450"/>
      <c r="J31" s="450"/>
      <c r="K31" s="451"/>
      <c r="L31" s="450"/>
      <c r="M31" s="448"/>
      <c r="N31" s="448"/>
      <c r="O31" s="452">
        <f>O32</f>
        <v>675000</v>
      </c>
    </row>
    <row r="32" spans="1:18" ht="15" customHeight="1" x14ac:dyDescent="0.25">
      <c r="A32" s="459" t="s">
        <v>539</v>
      </c>
      <c r="B32" s="201" t="s">
        <v>48</v>
      </c>
      <c r="C32" s="198"/>
      <c r="D32" s="198"/>
      <c r="E32" s="198"/>
      <c r="F32" s="198"/>
      <c r="G32" s="198"/>
      <c r="H32" s="198"/>
      <c r="I32" s="198"/>
      <c r="J32" s="198"/>
      <c r="K32" s="197"/>
      <c r="L32" s="198"/>
      <c r="M32" s="448"/>
      <c r="N32" s="450"/>
      <c r="O32" s="455">
        <f>O33+O34</f>
        <v>675000</v>
      </c>
    </row>
    <row r="33" spans="1:18" ht="15" customHeight="1" x14ac:dyDescent="0.25">
      <c r="A33" s="201"/>
      <c r="B33" s="201" t="s">
        <v>171</v>
      </c>
      <c r="C33" s="198"/>
      <c r="D33" s="198"/>
      <c r="E33" s="198"/>
      <c r="F33" s="198"/>
      <c r="G33" s="198"/>
      <c r="H33" s="198"/>
      <c r="I33" s="198"/>
      <c r="J33" s="198"/>
      <c r="K33" s="197"/>
      <c r="L33" s="198">
        <v>3</v>
      </c>
      <c r="M33" s="453" t="s">
        <v>172</v>
      </c>
      <c r="N33" s="454">
        <v>125000</v>
      </c>
      <c r="O33" s="455">
        <f>N33*L33</f>
        <v>375000</v>
      </c>
    </row>
    <row r="34" spans="1:18" ht="15" customHeight="1" x14ac:dyDescent="0.25">
      <c r="A34" s="201"/>
      <c r="B34" s="201" t="s">
        <v>173</v>
      </c>
      <c r="C34" s="198"/>
      <c r="D34" s="198"/>
      <c r="E34" s="198"/>
      <c r="F34" s="198"/>
      <c r="G34" s="198"/>
      <c r="H34" s="198"/>
      <c r="I34" s="198"/>
      <c r="J34" s="198"/>
      <c r="K34" s="197"/>
      <c r="L34" s="456">
        <v>3</v>
      </c>
      <c r="M34" s="457" t="s">
        <v>172</v>
      </c>
      <c r="N34" s="458">
        <v>100000</v>
      </c>
      <c r="O34" s="455">
        <f>N34*L34</f>
        <v>300000</v>
      </c>
    </row>
    <row r="35" spans="1:18" ht="9.9499999999999993" customHeight="1" x14ac:dyDescent="0.25">
      <c r="A35" s="201"/>
      <c r="B35" s="201"/>
      <c r="C35" s="198"/>
      <c r="D35" s="198"/>
      <c r="E35" s="198"/>
      <c r="F35" s="198"/>
      <c r="G35" s="198"/>
      <c r="H35" s="198"/>
      <c r="I35" s="198"/>
      <c r="J35" s="198"/>
      <c r="K35" s="197"/>
      <c r="L35" s="456"/>
      <c r="M35" s="457"/>
      <c r="N35" s="458"/>
      <c r="O35" s="455"/>
    </row>
    <row r="36" spans="1:18" ht="15" customHeight="1" x14ac:dyDescent="0.25">
      <c r="A36" s="521" t="s">
        <v>540</v>
      </c>
      <c r="B36" s="449" t="s">
        <v>59</v>
      </c>
      <c r="C36" s="450"/>
      <c r="D36" s="450"/>
      <c r="E36" s="450"/>
      <c r="F36" s="450"/>
      <c r="G36" s="450"/>
      <c r="H36" s="450"/>
      <c r="I36" s="450"/>
      <c r="J36" s="450"/>
      <c r="K36" s="451"/>
      <c r="L36" s="492"/>
      <c r="M36" s="453"/>
      <c r="N36" s="493"/>
      <c r="O36" s="452">
        <f>O37+O66+O75+O79+O84</f>
        <v>26238500</v>
      </c>
      <c r="R36" s="207"/>
    </row>
    <row r="37" spans="1:18" ht="15" customHeight="1" x14ac:dyDescent="0.25">
      <c r="A37" s="459" t="s">
        <v>541</v>
      </c>
      <c r="B37" s="201" t="s">
        <v>61</v>
      </c>
      <c r="C37" s="198"/>
      <c r="D37" s="198"/>
      <c r="E37" s="198"/>
      <c r="F37" s="198"/>
      <c r="G37" s="198"/>
      <c r="H37" s="198"/>
      <c r="I37" s="198"/>
      <c r="J37" s="198"/>
      <c r="K37" s="197"/>
      <c r="L37" s="456"/>
      <c r="M37" s="457"/>
      <c r="N37" s="458"/>
      <c r="O37" s="455">
        <f>O38+O53</f>
        <v>2255500</v>
      </c>
    </row>
    <row r="38" spans="1:18" ht="15" customHeight="1" x14ac:dyDescent="0.25">
      <c r="A38" s="459" t="s">
        <v>542</v>
      </c>
      <c r="B38" s="201" t="s">
        <v>262</v>
      </c>
      <c r="C38" s="198"/>
      <c r="D38" s="198"/>
      <c r="E38" s="198"/>
      <c r="F38" s="198"/>
      <c r="G38" s="198"/>
      <c r="H38" s="198"/>
      <c r="I38" s="198"/>
      <c r="J38" s="198"/>
      <c r="K38" s="197"/>
      <c r="L38" s="456"/>
      <c r="M38" s="457"/>
      <c r="N38" s="458"/>
      <c r="O38" s="452">
        <f>SUM(O39:O51)</f>
        <v>1955500</v>
      </c>
    </row>
    <row r="39" spans="1:18" ht="15" customHeight="1" x14ac:dyDescent="0.25">
      <c r="A39" s="449"/>
      <c r="B39" s="201" t="s">
        <v>415</v>
      </c>
      <c r="C39" s="198"/>
      <c r="D39" s="198"/>
      <c r="E39" s="198"/>
      <c r="F39" s="198"/>
      <c r="G39" s="198"/>
      <c r="H39" s="198"/>
      <c r="I39" s="198"/>
      <c r="J39" s="198"/>
      <c r="K39" s="197"/>
      <c r="L39" s="456">
        <v>4</v>
      </c>
      <c r="M39" s="457" t="s">
        <v>63</v>
      </c>
      <c r="N39" s="458">
        <v>57000</v>
      </c>
      <c r="O39" s="455">
        <f t="shared" ref="O39:O51" si="0">N39*L39</f>
        <v>228000</v>
      </c>
    </row>
    <row r="40" spans="1:18" ht="15" customHeight="1" x14ac:dyDescent="0.25">
      <c r="A40" s="449"/>
      <c r="B40" s="201" t="s">
        <v>132</v>
      </c>
      <c r="C40" s="198"/>
      <c r="D40" s="198"/>
      <c r="E40" s="198"/>
      <c r="F40" s="198"/>
      <c r="G40" s="198"/>
      <c r="H40" s="198"/>
      <c r="I40" s="198"/>
      <c r="J40" s="198"/>
      <c r="K40" s="197"/>
      <c r="L40" s="456">
        <v>20</v>
      </c>
      <c r="M40" s="457" t="s">
        <v>65</v>
      </c>
      <c r="N40" s="458">
        <v>3000</v>
      </c>
      <c r="O40" s="455">
        <f t="shared" si="0"/>
        <v>60000</v>
      </c>
    </row>
    <row r="41" spans="1:18" ht="15" customHeight="1" x14ac:dyDescent="0.25">
      <c r="A41" s="449"/>
      <c r="B41" s="201" t="s">
        <v>64</v>
      </c>
      <c r="C41" s="198"/>
      <c r="D41" s="198"/>
      <c r="E41" s="198"/>
      <c r="F41" s="198"/>
      <c r="G41" s="198"/>
      <c r="H41" s="198"/>
      <c r="I41" s="198"/>
      <c r="J41" s="198"/>
      <c r="K41" s="197"/>
      <c r="L41" s="456">
        <v>30</v>
      </c>
      <c r="M41" s="457" t="s">
        <v>65</v>
      </c>
      <c r="N41" s="458">
        <v>600</v>
      </c>
      <c r="O41" s="455">
        <f t="shared" si="0"/>
        <v>18000</v>
      </c>
    </row>
    <row r="42" spans="1:18" ht="15" customHeight="1" x14ac:dyDescent="0.25">
      <c r="A42" s="449"/>
      <c r="B42" s="201" t="s">
        <v>133</v>
      </c>
      <c r="C42" s="198"/>
      <c r="D42" s="198"/>
      <c r="E42" s="198"/>
      <c r="F42" s="198"/>
      <c r="G42" s="198"/>
      <c r="H42" s="198"/>
      <c r="I42" s="198"/>
      <c r="J42" s="198"/>
      <c r="K42" s="197"/>
      <c r="L42" s="456">
        <v>4</v>
      </c>
      <c r="M42" s="457" t="s">
        <v>134</v>
      </c>
      <c r="N42" s="458">
        <v>15000</v>
      </c>
      <c r="O42" s="455">
        <f t="shared" si="0"/>
        <v>60000</v>
      </c>
    </row>
    <row r="43" spans="1:18" ht="15" customHeight="1" x14ac:dyDescent="0.25">
      <c r="A43" s="449"/>
      <c r="B43" s="201" t="s">
        <v>135</v>
      </c>
      <c r="C43" s="198"/>
      <c r="D43" s="198"/>
      <c r="E43" s="198"/>
      <c r="F43" s="198"/>
      <c r="G43" s="198"/>
      <c r="H43" s="198"/>
      <c r="I43" s="198"/>
      <c r="J43" s="198"/>
      <c r="K43" s="197"/>
      <c r="L43" s="456">
        <v>4</v>
      </c>
      <c r="M43" s="457" t="s">
        <v>65</v>
      </c>
      <c r="N43" s="458">
        <v>5500</v>
      </c>
      <c r="O43" s="455">
        <f t="shared" si="0"/>
        <v>22000</v>
      </c>
    </row>
    <row r="44" spans="1:18" ht="15" customHeight="1" x14ac:dyDescent="0.25">
      <c r="A44" s="449"/>
      <c r="B44" s="201" t="s">
        <v>136</v>
      </c>
      <c r="C44" s="198"/>
      <c r="D44" s="198"/>
      <c r="E44" s="198"/>
      <c r="F44" s="198"/>
      <c r="G44" s="198"/>
      <c r="H44" s="198"/>
      <c r="I44" s="198"/>
      <c r="J44" s="198"/>
      <c r="K44" s="197"/>
      <c r="L44" s="456">
        <v>4</v>
      </c>
      <c r="M44" s="457" t="s">
        <v>65</v>
      </c>
      <c r="N44" s="458">
        <v>15000</v>
      </c>
      <c r="O44" s="455">
        <f t="shared" si="0"/>
        <v>60000</v>
      </c>
    </row>
    <row r="45" spans="1:18" ht="15" customHeight="1" x14ac:dyDescent="0.25">
      <c r="A45" s="449"/>
      <c r="B45" s="201" t="s">
        <v>137</v>
      </c>
      <c r="C45" s="198"/>
      <c r="D45" s="198"/>
      <c r="E45" s="198"/>
      <c r="F45" s="198"/>
      <c r="G45" s="198"/>
      <c r="H45" s="198"/>
      <c r="I45" s="198"/>
      <c r="J45" s="198"/>
      <c r="K45" s="197"/>
      <c r="L45" s="456">
        <v>170</v>
      </c>
      <c r="M45" s="457" t="s">
        <v>65</v>
      </c>
      <c r="N45" s="458">
        <v>2500</v>
      </c>
      <c r="O45" s="455">
        <f t="shared" si="0"/>
        <v>425000</v>
      </c>
    </row>
    <row r="46" spans="1:18" ht="15" customHeight="1" x14ac:dyDescent="0.25">
      <c r="A46" s="449"/>
      <c r="B46" s="201" t="s">
        <v>138</v>
      </c>
      <c r="C46" s="198"/>
      <c r="D46" s="198"/>
      <c r="E46" s="198"/>
      <c r="F46" s="198"/>
      <c r="G46" s="198"/>
      <c r="H46" s="198"/>
      <c r="I46" s="198"/>
      <c r="J46" s="198"/>
      <c r="K46" s="197"/>
      <c r="L46" s="456">
        <v>170</v>
      </c>
      <c r="M46" s="457" t="s">
        <v>65</v>
      </c>
      <c r="N46" s="458">
        <v>2500</v>
      </c>
      <c r="O46" s="455">
        <f t="shared" si="0"/>
        <v>425000</v>
      </c>
    </row>
    <row r="47" spans="1:18" ht="15" customHeight="1" x14ac:dyDescent="0.25">
      <c r="A47" s="449"/>
      <c r="B47" s="201" t="s">
        <v>139</v>
      </c>
      <c r="C47" s="198"/>
      <c r="D47" s="198"/>
      <c r="E47" s="198"/>
      <c r="F47" s="198"/>
      <c r="G47" s="198"/>
      <c r="H47" s="198"/>
      <c r="I47" s="198"/>
      <c r="J47" s="198"/>
      <c r="K47" s="197"/>
      <c r="L47" s="456">
        <v>170</v>
      </c>
      <c r="M47" s="457" t="s">
        <v>65</v>
      </c>
      <c r="N47" s="458">
        <v>3000</v>
      </c>
      <c r="O47" s="455">
        <f t="shared" si="0"/>
        <v>510000</v>
      </c>
    </row>
    <row r="48" spans="1:18" ht="15" customHeight="1" x14ac:dyDescent="0.25">
      <c r="A48" s="449"/>
      <c r="B48" s="201" t="s">
        <v>140</v>
      </c>
      <c r="C48" s="198"/>
      <c r="D48" s="198"/>
      <c r="E48" s="198"/>
      <c r="F48" s="198"/>
      <c r="G48" s="198"/>
      <c r="H48" s="198"/>
      <c r="I48" s="198"/>
      <c r="J48" s="198"/>
      <c r="K48" s="197"/>
      <c r="L48" s="456">
        <v>2</v>
      </c>
      <c r="M48" s="457" t="s">
        <v>65</v>
      </c>
      <c r="N48" s="458">
        <v>13000</v>
      </c>
      <c r="O48" s="455">
        <f t="shared" si="0"/>
        <v>26000</v>
      </c>
    </row>
    <row r="49" spans="1:15" ht="15" customHeight="1" x14ac:dyDescent="0.25">
      <c r="A49" s="449"/>
      <c r="B49" s="201" t="s">
        <v>141</v>
      </c>
      <c r="C49" s="198"/>
      <c r="D49" s="198"/>
      <c r="E49" s="198"/>
      <c r="F49" s="198"/>
      <c r="G49" s="198"/>
      <c r="H49" s="198"/>
      <c r="I49" s="198"/>
      <c r="J49" s="198"/>
      <c r="K49" s="197"/>
      <c r="L49" s="456">
        <v>4</v>
      </c>
      <c r="M49" s="457" t="s">
        <v>65</v>
      </c>
      <c r="N49" s="458">
        <v>23500</v>
      </c>
      <c r="O49" s="455">
        <f t="shared" si="0"/>
        <v>94000</v>
      </c>
    </row>
    <row r="50" spans="1:15" ht="15" customHeight="1" x14ac:dyDescent="0.25">
      <c r="A50" s="449"/>
      <c r="B50" s="201" t="s">
        <v>67</v>
      </c>
      <c r="C50" s="198"/>
      <c r="D50" s="198"/>
      <c r="E50" s="198"/>
      <c r="F50" s="198"/>
      <c r="G50" s="198"/>
      <c r="H50" s="198"/>
      <c r="I50" s="198"/>
      <c r="J50" s="198"/>
      <c r="K50" s="197"/>
      <c r="L50" s="456">
        <v>2</v>
      </c>
      <c r="M50" s="457" t="s">
        <v>68</v>
      </c>
      <c r="N50" s="458">
        <v>7000</v>
      </c>
      <c r="O50" s="455">
        <f t="shared" si="0"/>
        <v>14000</v>
      </c>
    </row>
    <row r="51" spans="1:15" ht="15" customHeight="1" x14ac:dyDescent="0.25">
      <c r="A51" s="449"/>
      <c r="B51" s="201" t="s">
        <v>66</v>
      </c>
      <c r="C51" s="198"/>
      <c r="D51" s="198"/>
      <c r="E51" s="198"/>
      <c r="F51" s="198"/>
      <c r="G51" s="198"/>
      <c r="H51" s="198"/>
      <c r="I51" s="198"/>
      <c r="J51" s="198"/>
      <c r="K51" s="197"/>
      <c r="L51" s="456">
        <v>27</v>
      </c>
      <c r="M51" s="457" t="s">
        <v>65</v>
      </c>
      <c r="N51" s="458">
        <v>500</v>
      </c>
      <c r="O51" s="455">
        <f t="shared" si="0"/>
        <v>13500</v>
      </c>
    </row>
    <row r="52" spans="1:15" ht="9.9499999999999993" customHeight="1" x14ac:dyDescent="0.25">
      <c r="A52" s="449"/>
      <c r="B52" s="201"/>
      <c r="C52" s="198"/>
      <c r="D52" s="198"/>
      <c r="E52" s="198"/>
      <c r="F52" s="198"/>
      <c r="G52" s="198"/>
      <c r="H52" s="198"/>
      <c r="I52" s="198"/>
      <c r="J52" s="198"/>
      <c r="K52" s="197"/>
      <c r="L52" s="456"/>
      <c r="M52" s="457"/>
      <c r="N52" s="458"/>
      <c r="O52" s="455"/>
    </row>
    <row r="53" spans="1:15" s="499" customFormat="1" ht="15" customHeight="1" x14ac:dyDescent="0.25">
      <c r="A53" s="522" t="s">
        <v>543</v>
      </c>
      <c r="B53" s="696" t="s">
        <v>264</v>
      </c>
      <c r="C53" s="653"/>
      <c r="D53" s="653"/>
      <c r="E53" s="653"/>
      <c r="F53" s="653"/>
      <c r="G53" s="653"/>
      <c r="H53" s="653"/>
      <c r="I53" s="653"/>
      <c r="J53" s="653"/>
      <c r="K53" s="654"/>
      <c r="L53" s="495"/>
      <c r="M53" s="496"/>
      <c r="N53" s="497"/>
      <c r="O53" s="498">
        <f>SUM(O55:O56)</f>
        <v>300000</v>
      </c>
    </row>
    <row r="54" spans="1:15" ht="15" customHeight="1" x14ac:dyDescent="0.25">
      <c r="A54" s="449"/>
      <c r="B54" s="201" t="s">
        <v>265</v>
      </c>
      <c r="C54" s="198"/>
      <c r="D54" s="198"/>
      <c r="E54" s="198"/>
      <c r="F54" s="198"/>
      <c r="G54" s="198"/>
      <c r="H54" s="198"/>
      <c r="I54" s="198"/>
      <c r="J54" s="198"/>
      <c r="K54" s="197"/>
      <c r="L54" s="456"/>
      <c r="M54" s="457"/>
      <c r="N54" s="458"/>
      <c r="O54" s="455"/>
    </row>
    <row r="55" spans="1:15" ht="15" customHeight="1" x14ac:dyDescent="0.25">
      <c r="A55" s="449"/>
      <c r="B55" s="459" t="s">
        <v>266</v>
      </c>
      <c r="C55" s="366"/>
      <c r="D55" s="366">
        <v>1</v>
      </c>
      <c r="E55" s="198" t="s">
        <v>392</v>
      </c>
      <c r="F55" s="198" t="s">
        <v>390</v>
      </c>
      <c r="G55" s="366">
        <v>3</v>
      </c>
      <c r="H55" s="198" t="s">
        <v>392</v>
      </c>
      <c r="I55" s="198" t="s">
        <v>390</v>
      </c>
      <c r="J55" s="366">
        <v>2</v>
      </c>
      <c r="K55" s="197" t="s">
        <v>81</v>
      </c>
      <c r="L55" s="456">
        <f>D55*G55*J55</f>
        <v>6</v>
      </c>
      <c r="M55" s="457" t="s">
        <v>148</v>
      </c>
      <c r="N55" s="458">
        <v>25000</v>
      </c>
      <c r="O55" s="455">
        <f>N55*L55</f>
        <v>150000</v>
      </c>
    </row>
    <row r="56" spans="1:15" ht="15" customHeight="1" x14ac:dyDescent="0.25">
      <c r="A56" s="449"/>
      <c r="B56" s="459" t="s">
        <v>268</v>
      </c>
      <c r="C56" s="366"/>
      <c r="D56" s="366"/>
      <c r="E56" s="366"/>
      <c r="F56" s="366"/>
      <c r="G56" s="366"/>
      <c r="H56" s="366"/>
      <c r="I56" s="366"/>
      <c r="J56" s="366"/>
      <c r="K56" s="460"/>
      <c r="L56" s="457">
        <v>75</v>
      </c>
      <c r="M56" s="457" t="s">
        <v>148</v>
      </c>
      <c r="N56" s="458">
        <v>2000</v>
      </c>
      <c r="O56" s="455">
        <f>N56*L56</f>
        <v>150000</v>
      </c>
    </row>
    <row r="57" spans="1:15" ht="9.9499999999999993" customHeight="1" x14ac:dyDescent="0.25">
      <c r="A57" s="449"/>
      <c r="B57" s="201"/>
      <c r="C57" s="198"/>
      <c r="D57" s="198"/>
      <c r="E57" s="198"/>
      <c r="F57" s="198"/>
      <c r="G57" s="198"/>
      <c r="H57" s="198"/>
      <c r="I57" s="198"/>
      <c r="J57" s="198"/>
      <c r="K57" s="197"/>
      <c r="L57" s="456"/>
      <c r="M57" s="457"/>
      <c r="N57" s="458"/>
      <c r="O57" s="455"/>
    </row>
    <row r="58" spans="1:15" ht="16.5" customHeight="1" x14ac:dyDescent="0.25">
      <c r="A58" s="461"/>
      <c r="B58" s="491"/>
      <c r="C58" s="436"/>
      <c r="D58" s="436"/>
      <c r="E58" s="436"/>
      <c r="F58" s="436"/>
      <c r="G58" s="436"/>
      <c r="H58" s="436"/>
      <c r="I58" s="436"/>
      <c r="J58" s="436"/>
      <c r="K58" s="437"/>
      <c r="L58" s="462"/>
      <c r="M58" s="463"/>
      <c r="N58" s="464"/>
      <c r="O58" s="465"/>
    </row>
    <row r="59" spans="1:15" ht="10.5" customHeight="1" x14ac:dyDescent="0.25">
      <c r="A59" s="448"/>
      <c r="B59" s="449"/>
      <c r="C59" s="391" t="s">
        <v>437</v>
      </c>
      <c r="D59" s="198"/>
      <c r="E59" s="198"/>
      <c r="F59" s="198"/>
      <c r="G59" s="198"/>
      <c r="H59" s="198"/>
      <c r="I59" s="198"/>
      <c r="J59" s="198"/>
      <c r="K59" s="197"/>
      <c r="L59" s="613" t="s">
        <v>438</v>
      </c>
      <c r="M59" s="580"/>
      <c r="N59" s="466" t="s">
        <v>550</v>
      </c>
      <c r="O59" s="334" t="s">
        <v>440</v>
      </c>
    </row>
    <row r="60" spans="1:15" ht="9.9499999999999993" customHeight="1" x14ac:dyDescent="0.25">
      <c r="A60" s="507"/>
      <c r="B60" s="500"/>
      <c r="C60" s="474"/>
      <c r="D60" s="381"/>
      <c r="E60" s="381"/>
      <c r="F60" s="381"/>
      <c r="G60" s="381"/>
      <c r="H60" s="381"/>
      <c r="I60" s="381"/>
      <c r="J60" s="381"/>
      <c r="K60" s="501"/>
      <c r="L60" s="467"/>
      <c r="M60" s="398"/>
      <c r="N60" s="468"/>
      <c r="O60" s="469"/>
    </row>
    <row r="61" spans="1:15" ht="15" customHeight="1" x14ac:dyDescent="0.25">
      <c r="A61" s="470"/>
      <c r="B61" s="470"/>
      <c r="C61" s="471"/>
      <c r="D61" s="436"/>
      <c r="E61" s="436"/>
      <c r="F61" s="436"/>
      <c r="G61" s="436"/>
      <c r="H61" s="436"/>
      <c r="I61" s="436"/>
      <c r="J61" s="436"/>
      <c r="K61" s="436"/>
      <c r="L61" s="126"/>
      <c r="M61" s="126"/>
      <c r="N61" s="472"/>
      <c r="O61" s="473"/>
    </row>
    <row r="62" spans="1:15" ht="15" customHeight="1" x14ac:dyDescent="0.25">
      <c r="A62" s="450"/>
      <c r="B62" s="450"/>
      <c r="C62" s="391"/>
      <c r="D62" s="198"/>
      <c r="E62" s="198"/>
      <c r="F62" s="198"/>
      <c r="G62" s="198"/>
      <c r="H62" s="198"/>
      <c r="I62" s="198"/>
      <c r="J62" s="198"/>
      <c r="K62" s="198"/>
      <c r="L62" s="127"/>
      <c r="M62" s="127"/>
      <c r="N62" s="508"/>
      <c r="O62" s="509"/>
    </row>
    <row r="63" spans="1:15" ht="15" customHeight="1" x14ac:dyDescent="0.25">
      <c r="A63" s="440" t="s">
        <v>33</v>
      </c>
      <c r="B63" s="489"/>
      <c r="C63" s="674" t="s">
        <v>34</v>
      </c>
      <c r="D63" s="674"/>
      <c r="E63" s="674"/>
      <c r="F63" s="674"/>
      <c r="G63" s="674"/>
      <c r="H63" s="674"/>
      <c r="I63" s="674"/>
      <c r="J63" s="674"/>
      <c r="K63" s="675"/>
      <c r="L63" s="475" t="s">
        <v>35</v>
      </c>
      <c r="M63" s="441"/>
      <c r="N63" s="442"/>
      <c r="O63" s="443" t="s">
        <v>36</v>
      </c>
    </row>
    <row r="64" spans="1:15" ht="30" customHeight="1" x14ac:dyDescent="0.25">
      <c r="A64" s="444" t="s">
        <v>37</v>
      </c>
      <c r="B64" s="490"/>
      <c r="C64" s="676"/>
      <c r="D64" s="676"/>
      <c r="E64" s="676"/>
      <c r="F64" s="676"/>
      <c r="G64" s="676"/>
      <c r="H64" s="676"/>
      <c r="I64" s="676"/>
      <c r="J64" s="676"/>
      <c r="K64" s="677"/>
      <c r="L64" s="258" t="s">
        <v>38</v>
      </c>
      <c r="M64" s="258" t="s">
        <v>39</v>
      </c>
      <c r="N64" s="494" t="s">
        <v>40</v>
      </c>
      <c r="O64" s="447" t="s">
        <v>41</v>
      </c>
    </row>
    <row r="65" spans="1:19" ht="15" customHeight="1" x14ac:dyDescent="0.25">
      <c r="A65" s="461"/>
      <c r="B65" s="491"/>
      <c r="C65" s="471"/>
      <c r="D65" s="436"/>
      <c r="E65" s="436"/>
      <c r="F65" s="436"/>
      <c r="G65" s="436"/>
      <c r="H65" s="436"/>
      <c r="I65" s="436"/>
      <c r="J65" s="436"/>
      <c r="K65" s="437"/>
      <c r="L65" s="510"/>
      <c r="M65" s="510"/>
      <c r="N65" s="511"/>
      <c r="O65" s="512"/>
    </row>
    <row r="66" spans="1:19" ht="15" customHeight="1" x14ac:dyDescent="0.25">
      <c r="A66" s="521" t="s">
        <v>544</v>
      </c>
      <c r="B66" s="449" t="s">
        <v>71</v>
      </c>
      <c r="C66" s="450"/>
      <c r="D66" s="450"/>
      <c r="E66" s="450"/>
      <c r="F66" s="450"/>
      <c r="G66" s="450"/>
      <c r="H66" s="450"/>
      <c r="I66" s="450"/>
      <c r="J66" s="450"/>
      <c r="K66" s="451"/>
      <c r="L66" s="456"/>
      <c r="M66" s="457"/>
      <c r="N66" s="458"/>
      <c r="O66" s="455">
        <f>O67+O72</f>
        <v>11640000</v>
      </c>
    </row>
    <row r="67" spans="1:19" ht="15" customHeight="1" x14ac:dyDescent="0.25">
      <c r="A67" s="459" t="s">
        <v>545</v>
      </c>
      <c r="B67" s="201" t="s">
        <v>128</v>
      </c>
      <c r="C67" s="198"/>
      <c r="D67" s="198"/>
      <c r="E67" s="198"/>
      <c r="F67" s="198"/>
      <c r="G67" s="198"/>
      <c r="H67" s="198"/>
      <c r="I67" s="198"/>
      <c r="J67" s="198"/>
      <c r="K67" s="197"/>
      <c r="L67" s="456"/>
      <c r="M67" s="457"/>
      <c r="N67" s="458"/>
      <c r="O67" s="452">
        <f>SUM(O68:O70)</f>
        <v>2440000</v>
      </c>
    </row>
    <row r="68" spans="1:19" ht="15" customHeight="1" x14ac:dyDescent="0.25">
      <c r="A68" s="449"/>
      <c r="B68" s="201" t="s">
        <v>178</v>
      </c>
      <c r="C68" s="198"/>
      <c r="D68" s="198"/>
      <c r="E68" s="198"/>
      <c r="F68" s="198"/>
      <c r="G68" s="198"/>
      <c r="H68" s="198"/>
      <c r="I68" s="198"/>
      <c r="J68" s="198"/>
      <c r="K68" s="197"/>
      <c r="L68" s="456">
        <v>8</v>
      </c>
      <c r="M68" s="457" t="s">
        <v>130</v>
      </c>
      <c r="N68" s="458">
        <v>250000</v>
      </c>
      <c r="O68" s="455">
        <f>N68*L68</f>
        <v>2000000</v>
      </c>
    </row>
    <row r="69" spans="1:19" ht="15" customHeight="1" x14ac:dyDescent="0.25">
      <c r="A69" s="449"/>
      <c r="B69" s="201" t="s">
        <v>455</v>
      </c>
      <c r="C69" s="198"/>
      <c r="D69" s="198"/>
      <c r="E69" s="198"/>
      <c r="F69" s="198"/>
      <c r="G69" s="198"/>
      <c r="H69" s="198"/>
      <c r="I69" s="198"/>
      <c r="J69" s="198"/>
      <c r="K69" s="197"/>
      <c r="L69" s="456">
        <v>2</v>
      </c>
      <c r="M69" s="457" t="s">
        <v>130</v>
      </c>
      <c r="N69" s="458">
        <v>100000</v>
      </c>
      <c r="O69" s="455">
        <f>N69*L69</f>
        <v>200000</v>
      </c>
    </row>
    <row r="70" spans="1:19" ht="15" customHeight="1" x14ac:dyDescent="0.25">
      <c r="A70" s="449"/>
      <c r="B70" s="201" t="s">
        <v>180</v>
      </c>
      <c r="C70" s="198"/>
      <c r="D70" s="198"/>
      <c r="E70" s="198"/>
      <c r="F70" s="198"/>
      <c r="G70" s="198"/>
      <c r="H70" s="198"/>
      <c r="I70" s="198"/>
      <c r="J70" s="198"/>
      <c r="K70" s="197"/>
      <c r="L70" s="456">
        <v>4</v>
      </c>
      <c r="M70" s="457" t="s">
        <v>130</v>
      </c>
      <c r="N70" s="458">
        <v>60000</v>
      </c>
      <c r="O70" s="455">
        <f>N70*L70</f>
        <v>240000</v>
      </c>
    </row>
    <row r="71" spans="1:19" ht="15" customHeight="1" x14ac:dyDescent="0.25">
      <c r="A71" s="448"/>
      <c r="B71" s="449"/>
      <c r="C71" s="391"/>
      <c r="D71" s="198"/>
      <c r="E71" s="198"/>
      <c r="F71" s="198"/>
      <c r="G71" s="198"/>
      <c r="H71" s="198"/>
      <c r="I71" s="198"/>
      <c r="J71" s="198"/>
      <c r="K71" s="197"/>
      <c r="L71" s="326"/>
      <c r="M71" s="326"/>
      <c r="N71" s="285"/>
      <c r="O71" s="285"/>
    </row>
    <row r="72" spans="1:19" x14ac:dyDescent="0.25">
      <c r="A72" s="523" t="s">
        <v>546</v>
      </c>
      <c r="B72" s="449"/>
      <c r="C72" s="198" t="s">
        <v>182</v>
      </c>
      <c r="D72" s="198"/>
      <c r="E72" s="198"/>
      <c r="F72" s="198"/>
      <c r="G72" s="198"/>
      <c r="H72" s="198"/>
      <c r="I72" s="198"/>
      <c r="J72" s="198"/>
      <c r="K72" s="197"/>
      <c r="L72" s="457"/>
      <c r="M72" s="457"/>
      <c r="N72" s="458"/>
      <c r="O72" s="452">
        <f>O73</f>
        <v>9200000</v>
      </c>
    </row>
    <row r="73" spans="1:19" x14ac:dyDescent="0.25">
      <c r="A73" s="448"/>
      <c r="B73" s="449"/>
      <c r="C73" s="198" t="s">
        <v>523</v>
      </c>
      <c r="D73" s="198"/>
      <c r="E73" s="198"/>
      <c r="F73" s="198"/>
      <c r="G73" s="198"/>
      <c r="H73" s="198"/>
      <c r="I73" s="198"/>
      <c r="J73" s="198"/>
      <c r="K73" s="197"/>
      <c r="L73" s="457">
        <v>184</v>
      </c>
      <c r="M73" s="457" t="s">
        <v>130</v>
      </c>
      <c r="N73" s="458">
        <v>50000</v>
      </c>
      <c r="O73" s="455">
        <f>N73*L73</f>
        <v>9200000</v>
      </c>
    </row>
    <row r="74" spans="1:19" x14ac:dyDescent="0.25">
      <c r="A74" s="448"/>
      <c r="B74" s="449"/>
      <c r="C74" s="198"/>
      <c r="D74" s="198">
        <v>92</v>
      </c>
      <c r="E74" s="198" t="s">
        <v>79</v>
      </c>
      <c r="F74" s="198" t="s">
        <v>390</v>
      </c>
      <c r="G74" s="198">
        <v>2</v>
      </c>
      <c r="H74" s="198" t="s">
        <v>456</v>
      </c>
      <c r="I74" s="198"/>
      <c r="J74" s="198"/>
      <c r="K74" s="197"/>
      <c r="L74" s="457"/>
      <c r="M74" s="457"/>
      <c r="N74" s="458"/>
      <c r="O74" s="455"/>
    </row>
    <row r="75" spans="1:19" x14ac:dyDescent="0.25">
      <c r="A75" s="524" t="s">
        <v>547</v>
      </c>
      <c r="B75" s="449"/>
      <c r="C75" s="198" t="s">
        <v>185</v>
      </c>
      <c r="D75" s="198"/>
      <c r="E75" s="198"/>
      <c r="F75" s="198"/>
      <c r="G75" s="198"/>
      <c r="H75" s="198"/>
      <c r="I75" s="198"/>
      <c r="J75" s="198"/>
      <c r="K75" s="197"/>
      <c r="L75" s="457"/>
      <c r="M75" s="457"/>
      <c r="N75" s="458"/>
      <c r="O75" s="452">
        <f>O77</f>
        <v>283000</v>
      </c>
    </row>
    <row r="76" spans="1:19" x14ac:dyDescent="0.25">
      <c r="A76" s="523" t="s">
        <v>548</v>
      </c>
      <c r="B76" s="449"/>
      <c r="C76" s="198" t="s">
        <v>270</v>
      </c>
      <c r="D76" s="198"/>
      <c r="E76" s="198"/>
      <c r="F76" s="198"/>
      <c r="G76" s="198"/>
      <c r="H76" s="198"/>
      <c r="I76" s="198"/>
      <c r="J76" s="198"/>
      <c r="K76" s="197"/>
      <c r="L76" s="457"/>
      <c r="M76" s="457"/>
      <c r="N76" s="476"/>
      <c r="O76" s="476"/>
    </row>
    <row r="77" spans="1:19" x14ac:dyDescent="0.25">
      <c r="A77" s="448"/>
      <c r="B77" s="449"/>
      <c r="C77" s="366" t="s">
        <v>271</v>
      </c>
      <c r="D77" s="366"/>
      <c r="E77" s="366"/>
      <c r="F77" s="366"/>
      <c r="G77" s="366"/>
      <c r="H77" s="366"/>
      <c r="I77" s="366"/>
      <c r="J77" s="366"/>
      <c r="K77" s="460"/>
      <c r="L77" s="457">
        <v>1132</v>
      </c>
      <c r="M77" s="457" t="s">
        <v>148</v>
      </c>
      <c r="N77" s="476">
        <v>250</v>
      </c>
      <c r="O77" s="476">
        <f>L77*N77</f>
        <v>283000</v>
      </c>
      <c r="S77" s="181">
        <f>67500/250</f>
        <v>270</v>
      </c>
    </row>
    <row r="78" spans="1:19" x14ac:dyDescent="0.25">
      <c r="A78" s="448"/>
      <c r="B78" s="449"/>
      <c r="C78" s="366"/>
      <c r="D78" s="366"/>
      <c r="E78" s="366"/>
      <c r="F78" s="366"/>
      <c r="G78" s="366"/>
      <c r="H78" s="366"/>
      <c r="I78" s="366"/>
      <c r="J78" s="366"/>
      <c r="K78" s="460"/>
      <c r="L78" s="457"/>
      <c r="M78" s="457"/>
      <c r="N78" s="476"/>
      <c r="O78" s="476"/>
      <c r="S78" s="181">
        <f>S77+850</f>
        <v>1120</v>
      </c>
    </row>
    <row r="79" spans="1:19" x14ac:dyDescent="0.25">
      <c r="A79" s="524" t="s">
        <v>549</v>
      </c>
      <c r="B79" s="449"/>
      <c r="C79" s="450" t="s">
        <v>83</v>
      </c>
      <c r="D79" s="450"/>
      <c r="E79" s="450"/>
      <c r="F79" s="450"/>
      <c r="G79" s="450"/>
      <c r="H79" s="450"/>
      <c r="I79" s="450"/>
      <c r="J79" s="450"/>
      <c r="K79" s="451"/>
      <c r="L79" s="453"/>
      <c r="M79" s="453"/>
      <c r="N79" s="477"/>
      <c r="O79" s="477">
        <f>O80</f>
        <v>5060000</v>
      </c>
    </row>
    <row r="80" spans="1:19" x14ac:dyDescent="0.25">
      <c r="A80" s="523" t="s">
        <v>628</v>
      </c>
      <c r="B80" s="449"/>
      <c r="C80" s="198" t="s">
        <v>192</v>
      </c>
      <c r="D80" s="198"/>
      <c r="E80" s="198"/>
      <c r="F80" s="198"/>
      <c r="G80" s="198"/>
      <c r="H80" s="198"/>
      <c r="I80" s="198"/>
      <c r="J80" s="198"/>
      <c r="K80" s="197"/>
      <c r="L80" s="457"/>
      <c r="M80" s="457"/>
      <c r="N80" s="476"/>
      <c r="O80" s="476">
        <f>O81+O82</f>
        <v>5060000</v>
      </c>
    </row>
    <row r="81" spans="1:19" x14ac:dyDescent="0.25">
      <c r="A81" s="448"/>
      <c r="B81" s="449"/>
      <c r="C81" s="198" t="s">
        <v>193</v>
      </c>
      <c r="D81" s="450"/>
      <c r="E81" s="450"/>
      <c r="F81" s="450"/>
      <c r="G81" s="450"/>
      <c r="H81" s="450"/>
      <c r="I81" s="450"/>
      <c r="J81" s="450"/>
      <c r="K81" s="451"/>
      <c r="L81" s="457">
        <v>184</v>
      </c>
      <c r="M81" s="457" t="s">
        <v>86</v>
      </c>
      <c r="N81" s="476">
        <v>7500</v>
      </c>
      <c r="O81" s="476">
        <f>N81*L81</f>
        <v>1380000</v>
      </c>
      <c r="S81" s="181">
        <f>3000/250</f>
        <v>12</v>
      </c>
    </row>
    <row r="82" spans="1:19" x14ac:dyDescent="0.25">
      <c r="A82" s="448"/>
      <c r="B82" s="449"/>
      <c r="C82" s="198" t="s">
        <v>194</v>
      </c>
      <c r="D82" s="450"/>
      <c r="E82" s="450"/>
      <c r="F82" s="450"/>
      <c r="G82" s="450"/>
      <c r="H82" s="450"/>
      <c r="I82" s="450"/>
      <c r="J82" s="450"/>
      <c r="K82" s="451"/>
      <c r="L82" s="457">
        <v>184</v>
      </c>
      <c r="M82" s="457" t="s">
        <v>86</v>
      </c>
      <c r="N82" s="458">
        <v>20000</v>
      </c>
      <c r="O82" s="455">
        <f>N82*L82</f>
        <v>3680000</v>
      </c>
    </row>
    <row r="83" spans="1:19" x14ac:dyDescent="0.25">
      <c r="A83" s="448"/>
      <c r="B83" s="449"/>
      <c r="C83" s="450"/>
      <c r="D83" s="450"/>
      <c r="E83" s="450"/>
      <c r="F83" s="450"/>
      <c r="G83" s="450"/>
      <c r="H83" s="450"/>
      <c r="I83" s="450"/>
      <c r="J83" s="450"/>
      <c r="K83" s="451"/>
      <c r="L83" s="457"/>
      <c r="M83" s="457"/>
      <c r="N83" s="455"/>
      <c r="O83" s="476"/>
    </row>
    <row r="84" spans="1:19" x14ac:dyDescent="0.25">
      <c r="A84" s="524" t="s">
        <v>626</v>
      </c>
      <c r="B84" s="449"/>
      <c r="C84" s="450" t="s">
        <v>627</v>
      </c>
      <c r="D84" s="450"/>
      <c r="E84" s="450"/>
      <c r="F84" s="450"/>
      <c r="G84" s="450"/>
      <c r="H84" s="450"/>
      <c r="I84" s="450"/>
      <c r="J84" s="450"/>
      <c r="K84" s="451"/>
      <c r="L84" s="544"/>
      <c r="M84" s="544"/>
      <c r="N84" s="545"/>
      <c r="O84" s="543">
        <f>O85</f>
        <v>7000000</v>
      </c>
    </row>
    <row r="85" spans="1:19" x14ac:dyDescent="0.25">
      <c r="A85" s="523" t="s">
        <v>624</v>
      </c>
      <c r="B85" s="449"/>
      <c r="C85" s="198" t="s">
        <v>625</v>
      </c>
      <c r="D85" s="198"/>
      <c r="E85" s="198"/>
      <c r="F85" s="198"/>
      <c r="G85" s="198"/>
      <c r="H85" s="198"/>
      <c r="I85" s="198"/>
      <c r="J85" s="198"/>
      <c r="K85" s="197"/>
      <c r="L85" s="478"/>
      <c r="M85" s="478"/>
      <c r="N85" s="479"/>
      <c r="O85" s="542">
        <f>O86</f>
        <v>7000000</v>
      </c>
    </row>
    <row r="86" spans="1:19" x14ac:dyDescent="0.25">
      <c r="A86" s="448"/>
      <c r="B86" s="449"/>
      <c r="C86" s="198" t="s">
        <v>151</v>
      </c>
      <c r="D86" s="198"/>
      <c r="E86" s="198"/>
      <c r="F86" s="198"/>
      <c r="G86" s="198"/>
      <c r="H86" s="198"/>
      <c r="I86" s="198"/>
      <c r="J86" s="198"/>
      <c r="K86" s="197"/>
      <c r="L86" s="457">
        <v>70</v>
      </c>
      <c r="M86" s="457" t="s">
        <v>65</v>
      </c>
      <c r="N86" s="476">
        <v>100000</v>
      </c>
      <c r="O86" s="476">
        <f>N86*L86</f>
        <v>7000000</v>
      </c>
    </row>
    <row r="87" spans="1:19" x14ac:dyDescent="0.25">
      <c r="A87" s="448"/>
      <c r="B87" s="449"/>
      <c r="C87" s="198"/>
      <c r="D87" s="198"/>
      <c r="E87" s="198"/>
      <c r="F87" s="198"/>
      <c r="G87" s="198"/>
      <c r="H87" s="198"/>
      <c r="I87" s="198"/>
      <c r="J87" s="198"/>
      <c r="K87" s="197"/>
      <c r="L87" s="457"/>
      <c r="M87" s="457"/>
      <c r="N87" s="476"/>
      <c r="O87" s="477"/>
    </row>
    <row r="88" spans="1:19" x14ac:dyDescent="0.25">
      <c r="A88" s="260"/>
      <c r="B88" s="194"/>
      <c r="C88" s="480" t="s">
        <v>99</v>
      </c>
      <c r="D88" s="480"/>
      <c r="E88" s="480"/>
      <c r="F88" s="480"/>
      <c r="G88" s="480"/>
      <c r="H88" s="480"/>
      <c r="I88" s="480"/>
      <c r="J88" s="480"/>
      <c r="K88" s="445"/>
      <c r="L88" s="442"/>
      <c r="M88" s="442"/>
      <c r="N88" s="442"/>
      <c r="O88" s="481">
        <f>O28</f>
        <v>26913500</v>
      </c>
    </row>
    <row r="89" spans="1:19" x14ac:dyDescent="0.25">
      <c r="A89" s="201" t="s">
        <v>100</v>
      </c>
      <c r="B89" s="198"/>
      <c r="C89" s="436"/>
      <c r="D89" s="436"/>
      <c r="E89" s="436"/>
      <c r="F89" s="436"/>
      <c r="G89" s="436"/>
      <c r="H89" s="436"/>
      <c r="I89" s="436"/>
      <c r="J89" s="436"/>
      <c r="K89" s="436"/>
      <c r="L89" s="436"/>
      <c r="M89" s="436"/>
      <c r="N89" s="482"/>
      <c r="O89" s="437"/>
    </row>
    <row r="90" spans="1:19" x14ac:dyDescent="0.25">
      <c r="A90" s="261" t="s">
        <v>515</v>
      </c>
      <c r="B90" s="367" t="s">
        <v>490</v>
      </c>
      <c r="C90" s="513"/>
      <c r="D90" s="198"/>
      <c r="E90" s="198"/>
      <c r="F90" s="198"/>
      <c r="G90" s="198"/>
      <c r="H90" s="198"/>
      <c r="I90" s="198"/>
      <c r="J90" s="198"/>
      <c r="K90" s="198"/>
      <c r="L90" s="664" t="s">
        <v>102</v>
      </c>
      <c r="M90" s="664"/>
      <c r="N90" s="664"/>
      <c r="O90" s="665"/>
    </row>
    <row r="91" spans="1:19" x14ac:dyDescent="0.25">
      <c r="A91" s="261" t="s">
        <v>520</v>
      </c>
      <c r="B91" s="367" t="s">
        <v>490</v>
      </c>
      <c r="C91" s="513">
        <f>O88</f>
        <v>26913500</v>
      </c>
      <c r="D91" s="198"/>
      <c r="E91" s="198"/>
      <c r="F91" s="198"/>
      <c r="G91" s="198"/>
      <c r="H91" s="198"/>
      <c r="I91" s="198"/>
      <c r="J91" s="198"/>
      <c r="K91" s="198"/>
      <c r="L91" s="198"/>
      <c r="M91" s="199"/>
      <c r="N91" s="199"/>
      <c r="O91" s="200"/>
    </row>
    <row r="92" spans="1:19" x14ac:dyDescent="0.25">
      <c r="A92" s="261" t="s">
        <v>531</v>
      </c>
      <c r="B92" s="367" t="s">
        <v>490</v>
      </c>
      <c r="C92" s="514"/>
      <c r="D92" s="438"/>
      <c r="E92" s="438"/>
      <c r="F92" s="438"/>
      <c r="G92" s="438"/>
      <c r="H92" s="438"/>
      <c r="I92" s="438"/>
      <c r="J92" s="438"/>
      <c r="K92" s="438"/>
      <c r="L92" s="438"/>
      <c r="M92" s="483"/>
      <c r="N92" s="483"/>
      <c r="O92" s="484"/>
    </row>
    <row r="93" spans="1:19" x14ac:dyDescent="0.25">
      <c r="A93" s="261" t="s">
        <v>532</v>
      </c>
      <c r="B93" s="515" t="s">
        <v>490</v>
      </c>
      <c r="C93" s="516"/>
      <c r="D93" s="438"/>
      <c r="E93" s="438"/>
      <c r="F93" s="438"/>
      <c r="G93" s="438"/>
      <c r="H93" s="438"/>
      <c r="I93" s="438"/>
      <c r="J93" s="438"/>
      <c r="K93" s="438"/>
      <c r="L93" s="438"/>
      <c r="M93" s="483"/>
      <c r="N93" s="483"/>
      <c r="O93" s="484"/>
    </row>
    <row r="94" spans="1:19" x14ac:dyDescent="0.25">
      <c r="A94" s="201"/>
      <c r="B94" s="198"/>
      <c r="C94" s="513">
        <f>SUM(C90:C93)</f>
        <v>26913500</v>
      </c>
      <c r="D94" s="198"/>
      <c r="E94" s="198"/>
      <c r="F94" s="198"/>
      <c r="G94" s="198"/>
      <c r="H94" s="198"/>
      <c r="I94" s="198"/>
      <c r="J94" s="198"/>
      <c r="K94" s="198"/>
      <c r="L94" s="672" t="s">
        <v>106</v>
      </c>
      <c r="M94" s="672"/>
      <c r="N94" s="672"/>
      <c r="O94" s="673"/>
    </row>
    <row r="95" spans="1:19" x14ac:dyDescent="0.25">
      <c r="A95" s="264"/>
      <c r="B95" s="381"/>
      <c r="C95" s="381"/>
      <c r="D95" s="381"/>
      <c r="E95" s="381"/>
      <c r="F95" s="381"/>
      <c r="G95" s="381"/>
      <c r="H95" s="381"/>
      <c r="I95" s="381"/>
      <c r="J95" s="381"/>
      <c r="K95" s="381"/>
      <c r="L95" s="658" t="s">
        <v>107</v>
      </c>
      <c r="M95" s="658"/>
      <c r="N95" s="658"/>
      <c r="O95" s="659"/>
    </row>
    <row r="96" spans="1:19" ht="21" customHeight="1" x14ac:dyDescent="0.25">
      <c r="A96" s="669" t="s">
        <v>111</v>
      </c>
      <c r="B96" s="670"/>
      <c r="C96" s="670"/>
      <c r="D96" s="670"/>
      <c r="E96" s="670"/>
      <c r="F96" s="670"/>
      <c r="G96" s="670"/>
      <c r="H96" s="670"/>
      <c r="I96" s="670"/>
      <c r="J96" s="670"/>
      <c r="K96" s="670"/>
      <c r="L96" s="670"/>
      <c r="M96" s="670"/>
      <c r="N96" s="670"/>
      <c r="O96" s="671"/>
    </row>
    <row r="97" spans="1:15" x14ac:dyDescent="0.25">
      <c r="A97" s="346"/>
      <c r="B97" s="347"/>
      <c r="C97" s="347"/>
      <c r="D97" s="347"/>
      <c r="E97" s="347"/>
      <c r="F97" s="347"/>
      <c r="G97" s="485"/>
      <c r="H97" s="485"/>
      <c r="I97" s="485"/>
      <c r="J97" s="485"/>
      <c r="K97" s="486"/>
      <c r="L97" s="660" t="s">
        <v>112</v>
      </c>
      <c r="M97" s="661"/>
      <c r="N97" s="661"/>
      <c r="O97" s="662"/>
    </row>
    <row r="98" spans="1:15" x14ac:dyDescent="0.25">
      <c r="A98" s="68" t="s">
        <v>499</v>
      </c>
      <c r="B98" s="58"/>
      <c r="C98" s="58" t="s">
        <v>432</v>
      </c>
      <c r="D98" s="58" t="s">
        <v>452</v>
      </c>
      <c r="E98" s="58"/>
      <c r="F98" s="58"/>
      <c r="G98" s="198"/>
      <c r="H98" s="198"/>
      <c r="I98" s="198"/>
      <c r="J98" s="198"/>
      <c r="K98" s="197"/>
      <c r="L98" s="663" t="s">
        <v>113</v>
      </c>
      <c r="M98" s="664"/>
      <c r="N98" s="664"/>
      <c r="O98" s="665"/>
    </row>
    <row r="99" spans="1:15" x14ac:dyDescent="0.25">
      <c r="A99" s="321"/>
      <c r="B99" s="322"/>
      <c r="C99" s="322"/>
      <c r="D99" s="322"/>
      <c r="E99" s="322"/>
      <c r="F99" s="322"/>
      <c r="G99" s="438"/>
      <c r="H99" s="438"/>
      <c r="I99" s="438"/>
      <c r="J99" s="438"/>
      <c r="K99" s="479"/>
      <c r="L99" s="663" t="s">
        <v>114</v>
      </c>
      <c r="M99" s="664"/>
      <c r="N99" s="664"/>
      <c r="O99" s="665"/>
    </row>
    <row r="100" spans="1:15" x14ac:dyDescent="0.25">
      <c r="A100" s="68" t="s">
        <v>509</v>
      </c>
      <c r="B100" s="58"/>
      <c r="C100" s="58" t="s">
        <v>432</v>
      </c>
      <c r="D100" s="58" t="s">
        <v>453</v>
      </c>
      <c r="E100" s="58"/>
      <c r="F100" s="58"/>
      <c r="G100" s="198"/>
      <c r="H100" s="198"/>
      <c r="I100" s="198"/>
      <c r="J100" s="198"/>
      <c r="K100" s="197"/>
      <c r="L100" s="201"/>
      <c r="M100" s="198"/>
      <c r="N100" s="198"/>
      <c r="O100" s="197"/>
    </row>
    <row r="101" spans="1:15" x14ac:dyDescent="0.25">
      <c r="A101" s="321"/>
      <c r="B101" s="322"/>
      <c r="C101" s="322"/>
      <c r="D101" s="322"/>
      <c r="E101" s="322"/>
      <c r="F101" s="322"/>
      <c r="G101" s="438"/>
      <c r="H101" s="438"/>
      <c r="I101" s="438"/>
      <c r="J101" s="438"/>
      <c r="K101" s="479"/>
      <c r="L101" s="201"/>
      <c r="M101" s="198"/>
      <c r="N101" s="198"/>
      <c r="O101" s="197"/>
    </row>
    <row r="102" spans="1:15" x14ac:dyDescent="0.25">
      <c r="A102" s="69" t="s">
        <v>510</v>
      </c>
      <c r="B102" s="248"/>
      <c r="C102" s="58" t="s">
        <v>433</v>
      </c>
      <c r="D102" s="58" t="s">
        <v>454</v>
      </c>
      <c r="E102" s="58"/>
      <c r="F102" s="58"/>
      <c r="G102" s="198"/>
      <c r="H102" s="198"/>
      <c r="I102" s="198"/>
      <c r="J102" s="198"/>
      <c r="K102" s="197"/>
      <c r="L102" s="201"/>
      <c r="M102" s="198"/>
      <c r="N102" s="198"/>
      <c r="O102" s="197"/>
    </row>
    <row r="103" spans="1:15" x14ac:dyDescent="0.25">
      <c r="A103" s="68"/>
      <c r="B103" s="58"/>
      <c r="C103" s="58"/>
      <c r="D103" s="58"/>
      <c r="E103" s="58"/>
      <c r="F103" s="58"/>
      <c r="G103" s="198"/>
      <c r="H103" s="198"/>
      <c r="I103" s="198"/>
      <c r="J103" s="198"/>
      <c r="K103" s="197"/>
      <c r="L103" s="666" t="s">
        <v>117</v>
      </c>
      <c r="M103" s="667"/>
      <c r="N103" s="667"/>
      <c r="O103" s="668"/>
    </row>
    <row r="104" spans="1:15" x14ac:dyDescent="0.25">
      <c r="A104" s="68"/>
      <c r="B104" s="58"/>
      <c r="C104" s="58"/>
      <c r="D104" s="58"/>
      <c r="E104" s="58"/>
      <c r="F104" s="58"/>
      <c r="G104" s="198"/>
      <c r="H104" s="198"/>
      <c r="I104" s="198"/>
      <c r="J104" s="198"/>
      <c r="K104" s="197"/>
      <c r="L104" s="579" t="s">
        <v>514</v>
      </c>
      <c r="M104" s="579"/>
      <c r="N104" s="579"/>
      <c r="O104" s="580"/>
    </row>
    <row r="105" spans="1:15" x14ac:dyDescent="0.25">
      <c r="A105" s="349"/>
      <c r="B105" s="350"/>
      <c r="C105" s="350"/>
      <c r="D105" s="350"/>
      <c r="E105" s="350"/>
      <c r="F105" s="350"/>
      <c r="G105" s="487"/>
      <c r="H105" s="487"/>
      <c r="I105" s="487"/>
      <c r="J105" s="487"/>
      <c r="K105" s="488"/>
      <c r="L105" s="655" t="s">
        <v>119</v>
      </c>
      <c r="M105" s="656"/>
      <c r="N105" s="656"/>
      <c r="O105" s="657"/>
    </row>
  </sheetData>
  <mergeCells count="32">
    <mergeCell ref="N19:O19"/>
    <mergeCell ref="N20:O20"/>
    <mergeCell ref="N21:O21"/>
    <mergeCell ref="B53:K53"/>
    <mergeCell ref="A3:H3"/>
    <mergeCell ref="A22:O22"/>
    <mergeCell ref="A23:O23"/>
    <mergeCell ref="C21:M21"/>
    <mergeCell ref="D8:O8"/>
    <mergeCell ref="A2:H2"/>
    <mergeCell ref="K2:N2"/>
    <mergeCell ref="K3:N3"/>
    <mergeCell ref="N18:O18"/>
    <mergeCell ref="D11:O11"/>
    <mergeCell ref="A5:N5"/>
    <mergeCell ref="A6:N6"/>
    <mergeCell ref="C17:M17"/>
    <mergeCell ref="N17:O17"/>
    <mergeCell ref="J4:M4"/>
    <mergeCell ref="L90:O90"/>
    <mergeCell ref="L94:O94"/>
    <mergeCell ref="C25:K26"/>
    <mergeCell ref="L59:M59"/>
    <mergeCell ref="C63:K64"/>
    <mergeCell ref="L104:O104"/>
    <mergeCell ref="L105:O105"/>
    <mergeCell ref="L95:O95"/>
    <mergeCell ref="L97:O97"/>
    <mergeCell ref="L98:O98"/>
    <mergeCell ref="L99:O99"/>
    <mergeCell ref="L103:O103"/>
    <mergeCell ref="A96:O96"/>
  </mergeCells>
  <printOptions horizontalCentered="1"/>
  <pageMargins left="0.31496062992125984" right="0.23622047244094491" top="0.74803149606299213" bottom="0.51181102362204722" header="0.39370078740157483" footer="0.31496062992125984"/>
  <pageSetup paperSize="256" scale="95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S88"/>
  <sheetViews>
    <sheetView topLeftCell="A10" workbookViewId="0">
      <selection activeCell="R27" sqref="R27"/>
    </sheetView>
  </sheetViews>
  <sheetFormatPr defaultRowHeight="15" x14ac:dyDescent="0.25"/>
  <cols>
    <col min="1" max="1" width="21.5703125" customWidth="1"/>
    <col min="2" max="2" width="4" customWidth="1"/>
    <col min="3" max="3" width="15.5703125" customWidth="1"/>
    <col min="4" max="4" width="2.5703125" customWidth="1"/>
    <col min="5" max="5" width="3.5703125" customWidth="1"/>
    <col min="6" max="6" width="1.5703125" customWidth="1"/>
    <col min="7" max="11" width="2.85546875" customWidth="1"/>
    <col min="12" max="12" width="7" customWidth="1"/>
    <col min="13" max="13" width="6.42578125" customWidth="1"/>
    <col min="14" max="14" width="9.42578125" customWidth="1"/>
    <col min="15" max="15" width="13.28515625" customWidth="1"/>
    <col min="16" max="16" width="10.140625" bestFit="1" customWidth="1"/>
  </cols>
  <sheetData>
    <row r="1" spans="1:18" x14ac:dyDescent="0.25">
      <c r="A1" s="556" t="s">
        <v>116</v>
      </c>
      <c r="B1" s="557"/>
      <c r="C1" s="557"/>
      <c r="D1" s="557"/>
      <c r="E1" s="557"/>
      <c r="F1" s="557"/>
      <c r="G1" s="557"/>
      <c r="H1" s="557"/>
      <c r="I1" s="557"/>
      <c r="J1" s="557"/>
      <c r="K1" s="558"/>
      <c r="L1" s="556" t="s">
        <v>110</v>
      </c>
      <c r="M1" s="557"/>
      <c r="N1" s="558"/>
      <c r="O1" s="77"/>
    </row>
    <row r="2" spans="1:18" x14ac:dyDescent="0.25">
      <c r="A2" s="559" t="s">
        <v>0</v>
      </c>
      <c r="B2" s="560"/>
      <c r="C2" s="560"/>
      <c r="D2" s="560"/>
      <c r="E2" s="560"/>
      <c r="F2" s="560"/>
      <c r="G2" s="560"/>
      <c r="H2" s="560"/>
      <c r="I2" s="560"/>
      <c r="J2" s="560"/>
      <c r="K2" s="561"/>
      <c r="L2" s="559" t="s">
        <v>226</v>
      </c>
      <c r="M2" s="560"/>
      <c r="N2" s="561"/>
      <c r="O2" s="2" t="s">
        <v>1</v>
      </c>
    </row>
    <row r="3" spans="1:18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4"/>
      <c r="N3" s="63"/>
      <c r="O3" s="2" t="s">
        <v>109</v>
      </c>
    </row>
    <row r="4" spans="1:18" x14ac:dyDescent="0.25">
      <c r="A4" s="556" t="s">
        <v>2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8"/>
      <c r="O4" s="2" t="s">
        <v>3</v>
      </c>
    </row>
    <row r="5" spans="1:18" x14ac:dyDescent="0.25">
      <c r="A5" s="559" t="s">
        <v>4</v>
      </c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1"/>
      <c r="O5" s="5"/>
    </row>
    <row r="6" spans="1:18" ht="12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6"/>
    </row>
    <row r="7" spans="1:18" s="212" customFormat="1" ht="24" customHeight="1" x14ac:dyDescent="0.25">
      <c r="A7" s="210" t="s">
        <v>393</v>
      </c>
      <c r="B7" s="247"/>
      <c r="C7" s="214" t="s">
        <v>481</v>
      </c>
      <c r="D7" s="640" t="s">
        <v>480</v>
      </c>
      <c r="E7" s="705"/>
      <c r="F7" s="705"/>
      <c r="G7" s="705"/>
      <c r="H7" s="705"/>
      <c r="I7" s="705"/>
      <c r="J7" s="705"/>
      <c r="K7" s="705"/>
      <c r="L7" s="705"/>
      <c r="M7" s="705"/>
      <c r="N7" s="705"/>
      <c r="O7" s="706"/>
    </row>
    <row r="8" spans="1:18" x14ac:dyDescent="0.25">
      <c r="A8" s="7" t="s">
        <v>394</v>
      </c>
      <c r="B8" s="10"/>
      <c r="C8" s="10" t="s">
        <v>482</v>
      </c>
      <c r="D8" s="10" t="s">
        <v>400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</row>
    <row r="9" spans="1:18" x14ac:dyDescent="0.25">
      <c r="A9" s="7" t="s">
        <v>395</v>
      </c>
      <c r="B9" s="10"/>
      <c r="C9" s="12" t="s">
        <v>483</v>
      </c>
      <c r="D9" s="12" t="s">
        <v>463</v>
      </c>
      <c r="E9" s="12"/>
      <c r="F9" s="12"/>
      <c r="G9" s="12"/>
      <c r="H9" s="12"/>
      <c r="I9" s="12"/>
      <c r="J9" s="12"/>
      <c r="K9" s="12"/>
      <c r="L9" s="12"/>
      <c r="M9" s="10"/>
      <c r="N9" s="10"/>
      <c r="O9" s="11"/>
    </row>
    <row r="10" spans="1:18" s="212" customFormat="1" ht="26.25" customHeight="1" x14ac:dyDescent="0.25">
      <c r="A10" s="210" t="s">
        <v>396</v>
      </c>
      <c r="B10" s="247"/>
      <c r="C10" s="211" t="s">
        <v>643</v>
      </c>
      <c r="D10" s="710" t="s">
        <v>462</v>
      </c>
      <c r="E10" s="711"/>
      <c r="F10" s="711"/>
      <c r="G10" s="711"/>
      <c r="H10" s="711"/>
      <c r="I10" s="711"/>
      <c r="J10" s="711"/>
      <c r="K10" s="711"/>
      <c r="L10" s="711"/>
      <c r="M10" s="711"/>
      <c r="N10" s="711"/>
      <c r="O10" s="712"/>
      <c r="R10" s="212" t="s">
        <v>108</v>
      </c>
    </row>
    <row r="11" spans="1:18" x14ac:dyDescent="0.25">
      <c r="A11" s="7" t="s">
        <v>397</v>
      </c>
      <c r="B11" s="10"/>
      <c r="C11" s="12" t="s">
        <v>444</v>
      </c>
      <c r="D11" s="12"/>
      <c r="E11" s="12"/>
      <c r="F11" s="12"/>
      <c r="G11" s="12"/>
      <c r="H11" s="12"/>
      <c r="I11" s="12"/>
      <c r="J11" s="12"/>
      <c r="K11" s="12"/>
      <c r="L11" s="12"/>
      <c r="M11" s="10"/>
      <c r="N11" s="10"/>
      <c r="O11" s="11"/>
    </row>
    <row r="12" spans="1:18" x14ac:dyDescent="0.25">
      <c r="A12" s="7" t="s">
        <v>398</v>
      </c>
      <c r="B12" s="10"/>
      <c r="C12" s="12" t="s">
        <v>11</v>
      </c>
      <c r="D12" s="12"/>
      <c r="E12" s="12"/>
      <c r="F12" s="12"/>
      <c r="G12" s="12"/>
      <c r="H12" s="12"/>
      <c r="I12" s="12"/>
      <c r="J12" s="12"/>
      <c r="K12" s="12"/>
      <c r="L12" s="12"/>
      <c r="M12" s="10"/>
      <c r="N12" s="10"/>
      <c r="O12" s="11"/>
    </row>
    <row r="13" spans="1:18" x14ac:dyDescent="0.25">
      <c r="A13" s="7" t="s">
        <v>399</v>
      </c>
      <c r="B13" s="10"/>
      <c r="C13" s="12" t="s">
        <v>464</v>
      </c>
      <c r="D13" s="12"/>
      <c r="E13" s="12"/>
      <c r="F13" s="12"/>
      <c r="G13" s="12"/>
      <c r="H13" s="12"/>
      <c r="I13" s="12"/>
      <c r="J13" s="12"/>
      <c r="K13" s="12"/>
      <c r="L13" s="12"/>
      <c r="M13" s="10"/>
      <c r="N13" s="10"/>
      <c r="O13" s="11"/>
    </row>
    <row r="14" spans="1:18" ht="9.9499999999999993" customHeight="1" x14ac:dyDescent="0.25">
      <c r="A14" s="7"/>
      <c r="B14" s="10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0"/>
      <c r="N14" s="10"/>
      <c r="O14" s="11"/>
    </row>
    <row r="15" spans="1:18" x14ac:dyDescent="0.25">
      <c r="A15" s="13"/>
      <c r="B15" s="14"/>
      <c r="C15" s="14" t="s">
        <v>17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5"/>
    </row>
    <row r="16" spans="1:18" x14ac:dyDescent="0.25">
      <c r="A16" s="16" t="s">
        <v>18</v>
      </c>
      <c r="B16" s="204"/>
      <c r="C16" s="571" t="s">
        <v>19</v>
      </c>
      <c r="D16" s="571"/>
      <c r="E16" s="571"/>
      <c r="F16" s="571"/>
      <c r="G16" s="571"/>
      <c r="H16" s="571"/>
      <c r="I16" s="571"/>
      <c r="J16" s="571"/>
      <c r="K16" s="571"/>
      <c r="L16" s="571"/>
      <c r="M16" s="572"/>
      <c r="N16" s="570" t="s">
        <v>20</v>
      </c>
      <c r="O16" s="572"/>
    </row>
    <row r="17" spans="1:15" x14ac:dyDescent="0.25">
      <c r="A17" s="17" t="s">
        <v>21</v>
      </c>
      <c r="B17" s="189" t="s">
        <v>484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250"/>
      <c r="N17" s="19" t="s">
        <v>485</v>
      </c>
      <c r="O17" s="11"/>
    </row>
    <row r="18" spans="1:15" x14ac:dyDescent="0.25">
      <c r="A18" s="17" t="s">
        <v>23</v>
      </c>
      <c r="B18" s="20" t="s">
        <v>24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20"/>
      <c r="N18" s="78" t="s">
        <v>218</v>
      </c>
      <c r="O18" s="15"/>
    </row>
    <row r="19" spans="1:15" ht="29.25" customHeight="1" x14ac:dyDescent="0.25">
      <c r="A19" s="17" t="s">
        <v>25</v>
      </c>
      <c r="B19" s="707" t="s">
        <v>219</v>
      </c>
      <c r="C19" s="708"/>
      <c r="D19" s="708"/>
      <c r="E19" s="708"/>
      <c r="F19" s="708"/>
      <c r="G19" s="708"/>
      <c r="H19" s="708"/>
      <c r="I19" s="708"/>
      <c r="J19" s="708"/>
      <c r="K19" s="708"/>
      <c r="L19" s="708"/>
      <c r="M19" s="709"/>
      <c r="N19" s="7" t="s">
        <v>27</v>
      </c>
      <c r="O19" s="11"/>
    </row>
    <row r="20" spans="1:15" x14ac:dyDescent="0.25">
      <c r="A20" s="17" t="s">
        <v>28</v>
      </c>
      <c r="B20" s="20" t="s">
        <v>220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20"/>
      <c r="N20" s="13" t="s">
        <v>30</v>
      </c>
      <c r="O20" s="15"/>
    </row>
    <row r="21" spans="1:15" x14ac:dyDescent="0.25">
      <c r="A21" s="562" t="s">
        <v>31</v>
      </c>
      <c r="B21" s="563"/>
      <c r="C21" s="563"/>
      <c r="D21" s="563"/>
      <c r="E21" s="563"/>
      <c r="F21" s="563"/>
      <c r="G21" s="563"/>
      <c r="H21" s="563"/>
      <c r="I21" s="563"/>
      <c r="J21" s="563"/>
      <c r="K21" s="563"/>
      <c r="L21" s="563"/>
      <c r="M21" s="563"/>
      <c r="N21" s="563"/>
      <c r="O21" s="564"/>
    </row>
    <row r="22" spans="1:15" x14ac:dyDescent="0.25">
      <c r="A22" s="565" t="s">
        <v>32</v>
      </c>
      <c r="B22" s="566"/>
      <c r="C22" s="566"/>
      <c r="D22" s="566"/>
      <c r="E22" s="566"/>
      <c r="F22" s="566"/>
      <c r="G22" s="566"/>
      <c r="H22" s="566"/>
      <c r="I22" s="566"/>
      <c r="J22" s="566"/>
      <c r="K22" s="566"/>
      <c r="L22" s="566"/>
      <c r="M22" s="566"/>
      <c r="N22" s="566"/>
      <c r="O22" s="567"/>
    </row>
    <row r="23" spans="1:15" ht="9.9499999999999993" customHeight="1" x14ac:dyDescent="0.25">
      <c r="A23" s="24"/>
      <c r="B23" s="12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25"/>
      <c r="N23" s="10"/>
      <c r="O23" s="11"/>
    </row>
    <row r="24" spans="1:15" x14ac:dyDescent="0.25">
      <c r="A24" s="153" t="s">
        <v>33</v>
      </c>
      <c r="B24" s="153"/>
      <c r="C24" s="628" t="s">
        <v>34</v>
      </c>
      <c r="D24" s="141"/>
      <c r="E24" s="141"/>
      <c r="F24" s="141"/>
      <c r="G24" s="141"/>
      <c r="H24" s="141"/>
      <c r="I24" s="141"/>
      <c r="J24" s="141"/>
      <c r="K24" s="142"/>
      <c r="L24" s="28" t="s">
        <v>35</v>
      </c>
      <c r="M24" s="28"/>
      <c r="N24" s="29"/>
      <c r="O24" s="30" t="s">
        <v>36</v>
      </c>
    </row>
    <row r="25" spans="1:15" ht="23.25" x14ac:dyDescent="0.25">
      <c r="A25" s="154" t="s">
        <v>37</v>
      </c>
      <c r="B25" s="154"/>
      <c r="C25" s="631"/>
      <c r="D25" s="143"/>
      <c r="E25" s="143"/>
      <c r="F25" s="143"/>
      <c r="G25" s="143"/>
      <c r="H25" s="143"/>
      <c r="I25" s="143"/>
      <c r="J25" s="143"/>
      <c r="K25" s="144"/>
      <c r="L25" s="134" t="s">
        <v>38</v>
      </c>
      <c r="M25" s="32" t="s">
        <v>39</v>
      </c>
      <c r="N25" s="148" t="s">
        <v>40</v>
      </c>
      <c r="O25" s="33" t="s">
        <v>41</v>
      </c>
    </row>
    <row r="26" spans="1:15" x14ac:dyDescent="0.25">
      <c r="A26" s="46" t="s">
        <v>596</v>
      </c>
      <c r="B26" s="46" t="s">
        <v>43</v>
      </c>
      <c r="C26" s="36"/>
      <c r="D26" s="36"/>
      <c r="E26" s="36"/>
      <c r="F26" s="36"/>
      <c r="G26" s="36"/>
      <c r="H26" s="36"/>
      <c r="I26" s="36"/>
      <c r="J26" s="36"/>
      <c r="K26" s="35"/>
      <c r="L26" s="36"/>
      <c r="M26" s="37"/>
      <c r="N26" s="37"/>
      <c r="O26" s="38">
        <v>10000000</v>
      </c>
    </row>
    <row r="27" spans="1:15" x14ac:dyDescent="0.25">
      <c r="A27" s="46" t="s">
        <v>226</v>
      </c>
      <c r="B27" s="46" t="s">
        <v>45</v>
      </c>
      <c r="C27" s="36"/>
      <c r="D27" s="36"/>
      <c r="E27" s="36"/>
      <c r="F27" s="36"/>
      <c r="G27" s="36"/>
      <c r="H27" s="36"/>
      <c r="I27" s="36"/>
      <c r="J27" s="36"/>
      <c r="K27" s="35"/>
      <c r="L27" s="36"/>
      <c r="M27" s="37"/>
      <c r="N27" s="37"/>
      <c r="O27" s="38">
        <v>10000000</v>
      </c>
    </row>
    <row r="28" spans="1:15" x14ac:dyDescent="0.25">
      <c r="A28" s="46" t="s">
        <v>597</v>
      </c>
      <c r="B28" s="46" t="s">
        <v>59</v>
      </c>
      <c r="C28" s="36"/>
      <c r="D28" s="10"/>
      <c r="E28" s="10"/>
      <c r="F28" s="10"/>
      <c r="G28" s="10"/>
      <c r="H28" s="10"/>
      <c r="I28" s="10"/>
      <c r="J28" s="10"/>
      <c r="K28" s="11"/>
      <c r="L28" s="221"/>
      <c r="M28" s="222"/>
      <c r="N28" s="223"/>
      <c r="O28" s="38">
        <f>O29+O36+O41+O53+O65</f>
        <v>10000000</v>
      </c>
    </row>
    <row r="29" spans="1:15" x14ac:dyDescent="0.25">
      <c r="A29" s="46" t="s">
        <v>598</v>
      </c>
      <c r="B29" s="46" t="s">
        <v>61</v>
      </c>
      <c r="C29" s="36"/>
      <c r="D29" s="10"/>
      <c r="E29" s="10"/>
      <c r="F29" s="10"/>
      <c r="G29" s="10"/>
      <c r="H29" s="10"/>
      <c r="I29" s="10"/>
      <c r="J29" s="10"/>
      <c r="K29" s="11"/>
      <c r="L29" s="221"/>
      <c r="M29" s="222"/>
      <c r="N29" s="223"/>
      <c r="O29" s="38">
        <f>SUM(O31:O34)</f>
        <v>304000</v>
      </c>
    </row>
    <row r="30" spans="1:15" x14ac:dyDescent="0.25">
      <c r="A30" s="7" t="s">
        <v>599</v>
      </c>
      <c r="B30" s="7" t="s">
        <v>262</v>
      </c>
      <c r="C30" s="10"/>
      <c r="D30" s="10"/>
      <c r="E30" s="10"/>
      <c r="F30" s="10"/>
      <c r="G30" s="10"/>
      <c r="H30" s="10"/>
      <c r="I30" s="10"/>
      <c r="J30" s="10"/>
      <c r="K30" s="11"/>
      <c r="L30" s="221"/>
      <c r="M30" s="222"/>
      <c r="N30" s="223"/>
      <c r="O30" s="41">
        <f>O29</f>
        <v>304000</v>
      </c>
    </row>
    <row r="31" spans="1:15" x14ac:dyDescent="0.25">
      <c r="A31" s="46"/>
      <c r="B31" s="7" t="s">
        <v>62</v>
      </c>
      <c r="C31" s="10"/>
      <c r="D31" s="10"/>
      <c r="E31" s="10"/>
      <c r="F31" s="10"/>
      <c r="G31" s="10"/>
      <c r="H31" s="10"/>
      <c r="I31" s="10"/>
      <c r="J31" s="10"/>
      <c r="K31" s="11"/>
      <c r="L31" s="221">
        <v>2</v>
      </c>
      <c r="M31" s="222" t="s">
        <v>63</v>
      </c>
      <c r="N31" s="223">
        <v>57000</v>
      </c>
      <c r="O31" s="41">
        <f t="shared" ref="O31:O34" si="0">N31*L31</f>
        <v>114000</v>
      </c>
    </row>
    <row r="32" spans="1:15" x14ac:dyDescent="0.25">
      <c r="A32" s="46"/>
      <c r="B32" s="7" t="s">
        <v>138</v>
      </c>
      <c r="C32" s="10"/>
      <c r="D32" s="10"/>
      <c r="E32" s="10"/>
      <c r="F32" s="10"/>
      <c r="G32" s="10"/>
      <c r="H32" s="10"/>
      <c r="I32" s="10"/>
      <c r="J32" s="10"/>
      <c r="K32" s="11"/>
      <c r="L32" s="221">
        <v>10</v>
      </c>
      <c r="M32" s="222" t="s">
        <v>65</v>
      </c>
      <c r="N32" s="223">
        <v>2500</v>
      </c>
      <c r="O32" s="41">
        <f t="shared" si="0"/>
        <v>25000</v>
      </c>
    </row>
    <row r="33" spans="1:15" x14ac:dyDescent="0.25">
      <c r="A33" s="46"/>
      <c r="B33" s="7" t="s">
        <v>66</v>
      </c>
      <c r="C33" s="10"/>
      <c r="D33" s="10"/>
      <c r="E33" s="10"/>
      <c r="F33" s="10"/>
      <c r="G33" s="10"/>
      <c r="H33" s="10"/>
      <c r="I33" s="10"/>
      <c r="J33" s="10"/>
      <c r="K33" s="11"/>
      <c r="L33" s="221">
        <v>60</v>
      </c>
      <c r="M33" s="222" t="s">
        <v>65</v>
      </c>
      <c r="N33" s="223">
        <v>500</v>
      </c>
      <c r="O33" s="41">
        <f t="shared" si="0"/>
        <v>30000</v>
      </c>
    </row>
    <row r="34" spans="1:15" x14ac:dyDescent="0.25">
      <c r="A34" s="46"/>
      <c r="B34" s="7" t="s">
        <v>221</v>
      </c>
      <c r="C34" s="10"/>
      <c r="D34" s="10"/>
      <c r="E34" s="10"/>
      <c r="F34" s="10"/>
      <c r="G34" s="10"/>
      <c r="H34" s="10"/>
      <c r="I34" s="10"/>
      <c r="J34" s="10"/>
      <c r="K34" s="11"/>
      <c r="L34" s="221">
        <v>1</v>
      </c>
      <c r="M34" s="222" t="s">
        <v>65</v>
      </c>
      <c r="N34" s="223">
        <v>135000</v>
      </c>
      <c r="O34" s="41">
        <f t="shared" si="0"/>
        <v>135000</v>
      </c>
    </row>
    <row r="35" spans="1:15" ht="12" customHeight="1" x14ac:dyDescent="0.25">
      <c r="A35" s="46"/>
      <c r="B35" s="7"/>
      <c r="C35" s="10"/>
      <c r="D35" s="10"/>
      <c r="E35" s="10"/>
      <c r="F35" s="10"/>
      <c r="G35" s="10"/>
      <c r="H35" s="10"/>
      <c r="I35" s="10"/>
      <c r="J35" s="10"/>
      <c r="K35" s="11"/>
      <c r="L35" s="221"/>
      <c r="M35" s="222"/>
      <c r="N35" s="223"/>
      <c r="O35" s="41"/>
    </row>
    <row r="36" spans="1:15" x14ac:dyDescent="0.25">
      <c r="A36" s="7" t="s">
        <v>600</v>
      </c>
      <c r="B36" s="7" t="s">
        <v>301</v>
      </c>
      <c r="C36" s="10"/>
      <c r="D36" s="10"/>
      <c r="E36" s="10"/>
      <c r="F36" s="10"/>
      <c r="G36" s="10"/>
      <c r="H36" s="10"/>
      <c r="I36" s="10"/>
      <c r="J36" s="10"/>
      <c r="K36" s="11"/>
      <c r="L36" s="221"/>
      <c r="M36" s="222"/>
      <c r="N36" s="223"/>
      <c r="O36" s="38">
        <f>O38+O39</f>
        <v>220000</v>
      </c>
    </row>
    <row r="37" spans="1:15" x14ac:dyDescent="0.25">
      <c r="A37" s="46"/>
      <c r="B37" s="7" t="s">
        <v>302</v>
      </c>
      <c r="C37" s="10"/>
      <c r="D37" s="10"/>
      <c r="E37" s="10"/>
      <c r="F37" s="10"/>
      <c r="G37" s="10"/>
      <c r="H37" s="10"/>
      <c r="I37" s="10"/>
      <c r="J37" s="10"/>
      <c r="K37" s="11"/>
      <c r="L37" s="224"/>
      <c r="M37" s="224"/>
      <c r="N37" s="223"/>
      <c r="O37" s="41">
        <f>O36</f>
        <v>220000</v>
      </c>
    </row>
    <row r="38" spans="1:15" x14ac:dyDescent="0.25">
      <c r="A38" s="46"/>
      <c r="B38" s="140" t="s">
        <v>268</v>
      </c>
      <c r="C38" s="135"/>
      <c r="D38" s="135"/>
      <c r="E38" s="135"/>
      <c r="F38" s="135"/>
      <c r="G38" s="135"/>
      <c r="H38" s="135"/>
      <c r="I38" s="135"/>
      <c r="J38" s="135"/>
      <c r="K38" s="39"/>
      <c r="L38" s="224">
        <v>35</v>
      </c>
      <c r="M38" s="224" t="s">
        <v>148</v>
      </c>
      <c r="N38" s="223">
        <v>2000</v>
      </c>
      <c r="O38" s="41">
        <f>N38*L38</f>
        <v>70000</v>
      </c>
    </row>
    <row r="39" spans="1:15" x14ac:dyDescent="0.25">
      <c r="A39" s="46"/>
      <c r="B39" s="140" t="s">
        <v>277</v>
      </c>
      <c r="C39" s="135"/>
      <c r="D39" s="135">
        <v>1</v>
      </c>
      <c r="E39" s="10" t="s">
        <v>392</v>
      </c>
      <c r="F39" s="10" t="s">
        <v>390</v>
      </c>
      <c r="G39" s="10">
        <v>3</v>
      </c>
      <c r="H39" s="12" t="s">
        <v>392</v>
      </c>
      <c r="I39" s="10" t="s">
        <v>390</v>
      </c>
      <c r="J39" s="135">
        <v>2</v>
      </c>
      <c r="K39" s="11" t="s">
        <v>81</v>
      </c>
      <c r="L39" s="222">
        <f>D39*G39*J39</f>
        <v>6</v>
      </c>
      <c r="M39" s="222" t="s">
        <v>392</v>
      </c>
      <c r="N39" s="223">
        <v>25000</v>
      </c>
      <c r="O39" s="41">
        <f>L39*N39</f>
        <v>150000</v>
      </c>
    </row>
    <row r="40" spans="1:15" ht="12" customHeight="1" x14ac:dyDescent="0.25">
      <c r="A40" s="46"/>
      <c r="B40" s="7"/>
      <c r="C40" s="10"/>
      <c r="D40" s="10"/>
      <c r="E40" s="10"/>
      <c r="F40" s="10"/>
      <c r="G40" s="10"/>
      <c r="H40" s="10"/>
      <c r="I40" s="10"/>
      <c r="J40" s="10"/>
      <c r="K40" s="11"/>
      <c r="L40" s="221"/>
      <c r="M40" s="222"/>
      <c r="N40" s="223"/>
      <c r="O40" s="41"/>
    </row>
    <row r="41" spans="1:15" x14ac:dyDescent="0.25">
      <c r="A41" s="46" t="s">
        <v>601</v>
      </c>
      <c r="B41" s="46" t="s">
        <v>71</v>
      </c>
      <c r="C41" s="36"/>
      <c r="D41" s="36"/>
      <c r="E41" s="36"/>
      <c r="F41" s="36"/>
      <c r="G41" s="36"/>
      <c r="H41" s="36"/>
      <c r="I41" s="36"/>
      <c r="J41" s="36"/>
      <c r="K41" s="35"/>
      <c r="L41" s="221"/>
      <c r="M41" s="222"/>
      <c r="N41" s="223"/>
      <c r="O41" s="38">
        <f>O42+O46+O49</f>
        <v>6940000</v>
      </c>
    </row>
    <row r="42" spans="1:15" x14ac:dyDescent="0.25">
      <c r="A42" s="7" t="s">
        <v>602</v>
      </c>
      <c r="B42" s="7" t="s">
        <v>128</v>
      </c>
      <c r="C42" s="10"/>
      <c r="D42" s="10"/>
      <c r="E42" s="10"/>
      <c r="F42" s="10"/>
      <c r="G42" s="10"/>
      <c r="H42" s="10"/>
      <c r="I42" s="10"/>
      <c r="J42" s="10"/>
      <c r="K42" s="11"/>
      <c r="L42" s="221"/>
      <c r="M42" s="222"/>
      <c r="N42" s="223"/>
      <c r="O42" s="38">
        <f>O43+O44</f>
        <v>2200000</v>
      </c>
    </row>
    <row r="43" spans="1:15" x14ac:dyDescent="0.25">
      <c r="A43" s="46"/>
      <c r="B43" s="7" t="s">
        <v>426</v>
      </c>
      <c r="C43" s="10"/>
      <c r="D43" s="10">
        <v>4</v>
      </c>
      <c r="E43" s="10" t="s">
        <v>79</v>
      </c>
      <c r="F43" s="10" t="s">
        <v>390</v>
      </c>
      <c r="G43" s="10">
        <v>2</v>
      </c>
      <c r="H43" s="10" t="s">
        <v>405</v>
      </c>
      <c r="I43" s="10"/>
      <c r="J43" s="10"/>
      <c r="K43" s="11"/>
      <c r="L43" s="221">
        <f>D43*G43</f>
        <v>8</v>
      </c>
      <c r="M43" s="222" t="s">
        <v>130</v>
      </c>
      <c r="N43" s="223">
        <v>250000</v>
      </c>
      <c r="O43" s="41">
        <f>N43*L43</f>
        <v>2000000</v>
      </c>
    </row>
    <row r="44" spans="1:15" x14ac:dyDescent="0.25">
      <c r="A44" s="46"/>
      <c r="B44" s="7" t="s">
        <v>179</v>
      </c>
      <c r="C44" s="10"/>
      <c r="D44" s="10">
        <v>1</v>
      </c>
      <c r="E44" s="10" t="s">
        <v>79</v>
      </c>
      <c r="F44" s="10" t="s">
        <v>390</v>
      </c>
      <c r="G44" s="10">
        <v>2</v>
      </c>
      <c r="H44" s="10" t="s">
        <v>405</v>
      </c>
      <c r="I44" s="10"/>
      <c r="J44" s="10"/>
      <c r="K44" s="11"/>
      <c r="L44" s="221">
        <f>D44*G44</f>
        <v>2</v>
      </c>
      <c r="M44" s="222" t="s">
        <v>130</v>
      </c>
      <c r="N44" s="223">
        <v>100000</v>
      </c>
      <c r="O44" s="41">
        <f>N44*L44</f>
        <v>200000</v>
      </c>
    </row>
    <row r="45" spans="1:15" ht="12" customHeight="1" x14ac:dyDescent="0.25">
      <c r="A45" s="46"/>
      <c r="B45" s="7"/>
      <c r="C45" s="10"/>
      <c r="D45" s="10"/>
      <c r="E45" s="10"/>
      <c r="F45" s="10"/>
      <c r="G45" s="10"/>
      <c r="H45" s="10"/>
      <c r="I45" s="10"/>
      <c r="J45" s="10"/>
      <c r="K45" s="11"/>
      <c r="L45" s="221"/>
      <c r="M45" s="222"/>
      <c r="N45" s="223"/>
      <c r="O45" s="41"/>
    </row>
    <row r="46" spans="1:15" x14ac:dyDescent="0.25">
      <c r="A46" s="7" t="s">
        <v>603</v>
      </c>
      <c r="B46" s="7" t="s">
        <v>182</v>
      </c>
      <c r="C46" s="10"/>
      <c r="D46" s="10"/>
      <c r="E46" s="10"/>
      <c r="F46" s="10"/>
      <c r="G46" s="10"/>
      <c r="H46" s="10"/>
      <c r="I46" s="10"/>
      <c r="J46" s="10"/>
      <c r="K46" s="11"/>
      <c r="L46" s="221"/>
      <c r="M46" s="222"/>
      <c r="N46" s="223"/>
      <c r="O46" s="41">
        <f>O47</f>
        <v>4500000</v>
      </c>
    </row>
    <row r="47" spans="1:15" x14ac:dyDescent="0.25">
      <c r="A47" s="46"/>
      <c r="B47" s="7" t="s">
        <v>461</v>
      </c>
      <c r="C47" s="10"/>
      <c r="D47" s="10">
        <v>45</v>
      </c>
      <c r="E47" s="10" t="s">
        <v>79</v>
      </c>
      <c r="F47" s="10" t="s">
        <v>390</v>
      </c>
      <c r="G47" s="10">
        <v>2</v>
      </c>
      <c r="H47" s="10" t="s">
        <v>405</v>
      </c>
      <c r="I47" s="10"/>
      <c r="J47" s="10"/>
      <c r="K47" s="11"/>
      <c r="L47" s="221">
        <f>D47*G47</f>
        <v>90</v>
      </c>
      <c r="M47" s="222" t="s">
        <v>130</v>
      </c>
      <c r="N47" s="223">
        <v>50000</v>
      </c>
      <c r="O47" s="41">
        <f>N47*L47</f>
        <v>4500000</v>
      </c>
    </row>
    <row r="48" spans="1:15" ht="11.25" customHeight="1" x14ac:dyDescent="0.25">
      <c r="A48" s="46"/>
      <c r="B48" s="7"/>
      <c r="C48" s="10"/>
      <c r="D48" s="10"/>
      <c r="E48" s="10"/>
      <c r="F48" s="10"/>
      <c r="G48" s="10"/>
      <c r="H48" s="10"/>
      <c r="I48" s="10"/>
      <c r="J48" s="10"/>
      <c r="K48" s="11"/>
      <c r="L48" s="221"/>
      <c r="M48" s="222"/>
      <c r="N48" s="223"/>
      <c r="O48" s="41"/>
    </row>
    <row r="49" spans="1:19" x14ac:dyDescent="0.25">
      <c r="A49" s="7" t="s">
        <v>604</v>
      </c>
      <c r="B49" s="7" t="s">
        <v>319</v>
      </c>
      <c r="C49" s="10"/>
      <c r="D49" s="10"/>
      <c r="E49" s="10"/>
      <c r="F49" s="10"/>
      <c r="G49" s="10"/>
      <c r="H49" s="10"/>
      <c r="I49" s="10"/>
      <c r="J49" s="10"/>
      <c r="K49" s="11"/>
      <c r="L49" s="221"/>
      <c r="M49" s="222"/>
      <c r="N49" s="223"/>
      <c r="O49" s="41">
        <f>O50</f>
        <v>240000</v>
      </c>
    </row>
    <row r="50" spans="1:19" x14ac:dyDescent="0.25">
      <c r="A50" s="46"/>
      <c r="B50" s="7" t="s">
        <v>320</v>
      </c>
      <c r="C50" s="10"/>
      <c r="D50" s="10"/>
      <c r="E50" s="10"/>
      <c r="F50" s="10"/>
      <c r="G50" s="10"/>
      <c r="H50" s="10"/>
      <c r="I50" s="10"/>
      <c r="J50" s="10"/>
      <c r="K50" s="11"/>
      <c r="L50" s="221"/>
      <c r="M50" s="222"/>
      <c r="N50" s="223"/>
      <c r="O50" s="41">
        <f>O51</f>
        <v>240000</v>
      </c>
    </row>
    <row r="51" spans="1:19" x14ac:dyDescent="0.25">
      <c r="A51" s="46"/>
      <c r="B51" s="140" t="s">
        <v>321</v>
      </c>
      <c r="C51" s="135"/>
      <c r="D51" s="135">
        <v>2</v>
      </c>
      <c r="E51" s="10" t="s">
        <v>79</v>
      </c>
      <c r="F51" s="10" t="s">
        <v>390</v>
      </c>
      <c r="G51" s="135">
        <v>2</v>
      </c>
      <c r="H51" s="10" t="s">
        <v>405</v>
      </c>
      <c r="I51" s="135"/>
      <c r="J51" s="135"/>
      <c r="K51" s="39"/>
      <c r="L51" s="221">
        <f>D51*G51</f>
        <v>4</v>
      </c>
      <c r="M51" s="222" t="s">
        <v>51</v>
      </c>
      <c r="N51" s="223">
        <v>60000</v>
      </c>
      <c r="O51" s="41">
        <f>L51*N51</f>
        <v>240000</v>
      </c>
    </row>
    <row r="52" spans="1:19" ht="12" customHeight="1" x14ac:dyDescent="0.25">
      <c r="A52" s="46"/>
      <c r="B52" s="140"/>
      <c r="C52" s="135"/>
      <c r="D52" s="135"/>
      <c r="E52" s="135"/>
      <c r="F52" s="135"/>
      <c r="G52" s="135"/>
      <c r="H52" s="135"/>
      <c r="I52" s="135"/>
      <c r="J52" s="135"/>
      <c r="K52" s="39"/>
      <c r="L52" s="221"/>
      <c r="M52" s="222"/>
      <c r="N52" s="223"/>
      <c r="O52" s="41"/>
    </row>
    <row r="53" spans="1:19" x14ac:dyDescent="0.25">
      <c r="A53" s="46" t="s">
        <v>605</v>
      </c>
      <c r="B53" s="46" t="s">
        <v>185</v>
      </c>
      <c r="C53" s="36"/>
      <c r="D53" s="10"/>
      <c r="E53" s="10"/>
      <c r="F53" s="10"/>
      <c r="G53" s="10"/>
      <c r="H53" s="10"/>
      <c r="I53" s="10"/>
      <c r="J53" s="10"/>
      <c r="K53" s="11"/>
      <c r="L53" s="221"/>
      <c r="M53" s="222"/>
      <c r="N53" s="225"/>
      <c r="O53" s="38">
        <f>O54</f>
        <v>61000</v>
      </c>
    </row>
    <row r="54" spans="1:19" x14ac:dyDescent="0.25">
      <c r="A54" s="7" t="s">
        <v>606</v>
      </c>
      <c r="B54" s="7" t="s">
        <v>187</v>
      </c>
      <c r="C54" s="10"/>
      <c r="D54" s="10"/>
      <c r="E54" s="10"/>
      <c r="F54" s="10"/>
      <c r="G54" s="10"/>
      <c r="H54" s="10"/>
      <c r="I54" s="10"/>
      <c r="J54" s="10"/>
      <c r="K54" s="11"/>
      <c r="L54" s="224"/>
      <c r="M54" s="224"/>
      <c r="N54" s="223"/>
      <c r="O54" s="41">
        <f>O55</f>
        <v>61000</v>
      </c>
    </row>
    <row r="55" spans="1:19" x14ac:dyDescent="0.25">
      <c r="A55" s="46"/>
      <c r="B55" s="7" t="s">
        <v>188</v>
      </c>
      <c r="C55" s="10"/>
      <c r="D55" s="10"/>
      <c r="E55" s="10"/>
      <c r="F55" s="10"/>
      <c r="G55" s="10"/>
      <c r="H55" s="10"/>
      <c r="I55" s="10"/>
      <c r="J55" s="10"/>
      <c r="K55" s="11"/>
      <c r="L55" s="221">
        <v>244</v>
      </c>
      <c r="M55" s="222" t="s">
        <v>148</v>
      </c>
      <c r="N55" s="223">
        <v>250</v>
      </c>
      <c r="O55" s="41">
        <f>N55*L55</f>
        <v>61000</v>
      </c>
      <c r="R55">
        <f>80000/250</f>
        <v>320</v>
      </c>
      <c r="S55">
        <f>19000/250</f>
        <v>76</v>
      </c>
    </row>
    <row r="56" spans="1:19" ht="10.5" customHeight="1" x14ac:dyDescent="0.25">
      <c r="A56" s="46"/>
      <c r="B56" s="7"/>
      <c r="C56" s="10"/>
      <c r="D56" s="10"/>
      <c r="E56" s="10"/>
      <c r="F56" s="10"/>
      <c r="G56" s="10"/>
      <c r="H56" s="10"/>
      <c r="I56" s="10"/>
      <c r="J56" s="10"/>
      <c r="K56" s="11"/>
      <c r="L56" s="221"/>
      <c r="M56" s="222"/>
      <c r="N56" s="223"/>
      <c r="O56" s="41"/>
    </row>
    <row r="57" spans="1:19" ht="11.25" customHeight="1" x14ac:dyDescent="0.25">
      <c r="A57" s="34"/>
      <c r="B57" s="149"/>
      <c r="C57" s="190"/>
      <c r="D57" s="190"/>
      <c r="E57" s="190"/>
      <c r="F57" s="190"/>
      <c r="G57" s="190"/>
      <c r="H57" s="190"/>
      <c r="I57" s="190"/>
      <c r="J57" s="190"/>
      <c r="K57" s="191"/>
      <c r="L57" s="226"/>
      <c r="M57" s="227"/>
      <c r="N57" s="228"/>
      <c r="O57" s="229"/>
      <c r="P57" s="18"/>
      <c r="S57">
        <f>R55-S55</f>
        <v>244</v>
      </c>
    </row>
    <row r="58" spans="1:19" ht="11.25" customHeight="1" x14ac:dyDescent="0.25">
      <c r="A58" s="37"/>
      <c r="B58" s="46"/>
      <c r="C58" s="249" t="s">
        <v>437</v>
      </c>
      <c r="D58" s="12"/>
      <c r="E58" s="12"/>
      <c r="F58" s="12"/>
      <c r="G58" s="12"/>
      <c r="H58" s="12"/>
      <c r="I58" s="12"/>
      <c r="J58" s="12"/>
      <c r="K58" s="192"/>
      <c r="L58" s="704" t="s">
        <v>438</v>
      </c>
      <c r="M58" s="553"/>
      <c r="N58" s="230" t="s">
        <v>439</v>
      </c>
      <c r="O58" s="231" t="s">
        <v>440</v>
      </c>
      <c r="P58" s="18"/>
    </row>
    <row r="59" spans="1:19" ht="11.25" customHeight="1" x14ac:dyDescent="0.25">
      <c r="A59" s="160"/>
      <c r="B59" s="122"/>
      <c r="C59" s="209"/>
      <c r="D59" s="193"/>
      <c r="E59" s="193"/>
      <c r="F59" s="193"/>
      <c r="G59" s="193"/>
      <c r="H59" s="193"/>
      <c r="I59" s="193"/>
      <c r="J59" s="193"/>
      <c r="K59" s="203"/>
      <c r="L59" s="232"/>
      <c r="M59" s="233"/>
      <c r="N59" s="234"/>
      <c r="O59" s="235"/>
      <c r="P59" s="18"/>
    </row>
    <row r="60" spans="1:19" x14ac:dyDescent="0.25">
      <c r="A60" s="123"/>
      <c r="B60" s="123"/>
      <c r="C60" s="208"/>
      <c r="D60" s="190"/>
      <c r="E60" s="190"/>
      <c r="F60" s="190"/>
      <c r="G60" s="190"/>
      <c r="H60" s="190"/>
      <c r="I60" s="190"/>
      <c r="J60" s="190"/>
      <c r="K60" s="190"/>
      <c r="L60" s="236"/>
      <c r="M60" s="236"/>
      <c r="N60" s="237"/>
      <c r="O60" s="237"/>
      <c r="P60" s="18"/>
    </row>
    <row r="61" spans="1:19" x14ac:dyDescent="0.25">
      <c r="A61" s="155"/>
      <c r="B61" s="155"/>
      <c r="C61" s="209"/>
      <c r="D61" s="193"/>
      <c r="E61" s="193"/>
      <c r="F61" s="193"/>
      <c r="G61" s="193"/>
      <c r="H61" s="193"/>
      <c r="I61" s="193"/>
      <c r="J61" s="193"/>
      <c r="K61" s="193"/>
      <c r="L61" s="238"/>
      <c r="M61" s="238"/>
      <c r="N61" s="239"/>
      <c r="O61" s="239"/>
      <c r="P61" s="18"/>
    </row>
    <row r="62" spans="1:19" x14ac:dyDescent="0.25">
      <c r="A62" s="26" t="s">
        <v>33</v>
      </c>
      <c r="B62" s="153"/>
      <c r="C62" s="628" t="s">
        <v>34</v>
      </c>
      <c r="D62" s="628"/>
      <c r="E62" s="628"/>
      <c r="F62" s="628"/>
      <c r="G62" s="628"/>
      <c r="H62" s="628"/>
      <c r="I62" s="628"/>
      <c r="J62" s="628"/>
      <c r="K62" s="629"/>
      <c r="L62" s="251" t="s">
        <v>35</v>
      </c>
      <c r="M62" s="252"/>
      <c r="N62" s="253"/>
      <c r="O62" s="26" t="s">
        <v>36</v>
      </c>
    </row>
    <row r="63" spans="1:19" ht="22.5" x14ac:dyDescent="0.25">
      <c r="A63" s="31" t="s">
        <v>37</v>
      </c>
      <c r="B63" s="154"/>
      <c r="C63" s="631"/>
      <c r="D63" s="631"/>
      <c r="E63" s="631"/>
      <c r="F63" s="631"/>
      <c r="G63" s="631"/>
      <c r="H63" s="631"/>
      <c r="I63" s="631"/>
      <c r="J63" s="631"/>
      <c r="K63" s="632"/>
      <c r="L63" s="147" t="s">
        <v>38</v>
      </c>
      <c r="M63" s="147" t="s">
        <v>39</v>
      </c>
      <c r="N63" s="179" t="s">
        <v>40</v>
      </c>
      <c r="O63" s="31" t="s">
        <v>41</v>
      </c>
    </row>
    <row r="64" spans="1:19" x14ac:dyDescent="0.25">
      <c r="A64" s="37"/>
      <c r="B64" s="46"/>
      <c r="C64" s="156"/>
      <c r="D64" s="156"/>
      <c r="E64" s="156"/>
      <c r="F64" s="156"/>
      <c r="G64" s="156"/>
      <c r="H64" s="156"/>
      <c r="I64" s="156"/>
      <c r="J64" s="156"/>
      <c r="K64" s="157"/>
      <c r="L64" s="224"/>
      <c r="M64" s="224"/>
      <c r="N64" s="240"/>
      <c r="O64" s="240"/>
    </row>
    <row r="65" spans="1:15" x14ac:dyDescent="0.25">
      <c r="A65" s="37" t="s">
        <v>607</v>
      </c>
      <c r="B65" s="46" t="s">
        <v>83</v>
      </c>
      <c r="C65" s="36"/>
      <c r="D65" s="10"/>
      <c r="E65" s="10"/>
      <c r="F65" s="10"/>
      <c r="G65" s="10"/>
      <c r="H65" s="10"/>
      <c r="I65" s="10"/>
      <c r="J65" s="10"/>
      <c r="K65" s="11"/>
      <c r="L65" s="224"/>
      <c r="M65" s="224"/>
      <c r="N65" s="240"/>
      <c r="O65" s="118">
        <f>O66</f>
        <v>2475000</v>
      </c>
    </row>
    <row r="66" spans="1:15" x14ac:dyDescent="0.25">
      <c r="A66" s="40" t="s">
        <v>608</v>
      </c>
      <c r="B66" s="7" t="s">
        <v>192</v>
      </c>
      <c r="C66" s="10"/>
      <c r="D66" s="10"/>
      <c r="E66" s="10"/>
      <c r="F66" s="10"/>
      <c r="G66" s="10"/>
      <c r="H66" s="10"/>
      <c r="I66" s="10"/>
      <c r="J66" s="10"/>
      <c r="K66" s="11"/>
      <c r="L66" s="224"/>
      <c r="M66" s="224"/>
      <c r="N66" s="240"/>
      <c r="O66" s="240">
        <f>O67+O68</f>
        <v>2475000</v>
      </c>
    </row>
    <row r="67" spans="1:15" x14ac:dyDescent="0.25">
      <c r="A67" s="37"/>
      <c r="B67" s="7" t="s">
        <v>223</v>
      </c>
      <c r="C67" s="10"/>
      <c r="D67" s="10"/>
      <c r="E67" s="10"/>
      <c r="F67" s="36"/>
      <c r="G67" s="36"/>
      <c r="H67" s="36"/>
      <c r="I67" s="36"/>
      <c r="J67" s="36"/>
      <c r="K67" s="35"/>
      <c r="L67" s="221">
        <v>90</v>
      </c>
      <c r="M67" s="222" t="s">
        <v>86</v>
      </c>
      <c r="N67" s="240">
        <v>7500</v>
      </c>
      <c r="O67" s="240">
        <f>N67*L67</f>
        <v>675000</v>
      </c>
    </row>
    <row r="68" spans="1:15" x14ac:dyDescent="0.25">
      <c r="A68" s="37"/>
      <c r="B68" s="7" t="s">
        <v>224</v>
      </c>
      <c r="C68" s="10"/>
      <c r="D68" s="10"/>
      <c r="E68" s="10"/>
      <c r="F68" s="36"/>
      <c r="G68" s="36"/>
      <c r="H68" s="36"/>
      <c r="I68" s="36"/>
      <c r="J68" s="36"/>
      <c r="K68" s="35"/>
      <c r="L68" s="221">
        <v>90</v>
      </c>
      <c r="M68" s="222" t="s">
        <v>86</v>
      </c>
      <c r="N68" s="223">
        <v>20000</v>
      </c>
      <c r="O68" s="41">
        <f>N68*L68</f>
        <v>1800000</v>
      </c>
    </row>
    <row r="69" spans="1:15" x14ac:dyDescent="0.25">
      <c r="A69" s="37"/>
      <c r="B69" s="46"/>
      <c r="C69" s="36"/>
      <c r="D69" s="36"/>
      <c r="E69" s="36"/>
      <c r="F69" s="36"/>
      <c r="G69" s="36"/>
      <c r="H69" s="36"/>
      <c r="I69" s="36"/>
      <c r="J69" s="36"/>
      <c r="K69" s="35"/>
      <c r="L69" s="36"/>
      <c r="M69" s="37"/>
      <c r="N69" s="36"/>
      <c r="O69" s="38"/>
    </row>
    <row r="70" spans="1:15" x14ac:dyDescent="0.25">
      <c r="A70" s="68"/>
      <c r="B70" s="68"/>
      <c r="C70" s="10"/>
      <c r="D70" s="10"/>
      <c r="E70" s="10"/>
      <c r="F70" s="10"/>
      <c r="G70" s="10"/>
      <c r="H70" s="10"/>
      <c r="I70" s="10"/>
      <c r="J70" s="10"/>
      <c r="K70" s="11"/>
      <c r="L70" s="58"/>
      <c r="M70" s="222"/>
      <c r="N70" s="234"/>
      <c r="O70" s="240"/>
    </row>
    <row r="71" spans="1:15" x14ac:dyDescent="0.25">
      <c r="A71" s="49"/>
      <c r="B71" s="13"/>
      <c r="C71" s="133" t="s">
        <v>99</v>
      </c>
      <c r="D71" s="133"/>
      <c r="E71" s="133"/>
      <c r="F71" s="133"/>
      <c r="G71" s="133"/>
      <c r="H71" s="133"/>
      <c r="I71" s="133"/>
      <c r="J71" s="133"/>
      <c r="K71" s="134"/>
      <c r="L71" s="28"/>
      <c r="M71" s="29"/>
      <c r="N71" s="29"/>
      <c r="O71" s="50">
        <f>O26</f>
        <v>10000000</v>
      </c>
    </row>
    <row r="72" spans="1:15" x14ac:dyDescent="0.25">
      <c r="A72" s="7" t="s">
        <v>100</v>
      </c>
      <c r="B72" s="10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51"/>
      <c r="O72" s="9"/>
    </row>
    <row r="73" spans="1:15" x14ac:dyDescent="0.25">
      <c r="A73" s="7" t="s">
        <v>489</v>
      </c>
      <c r="B73" s="10"/>
      <c r="C73" s="215">
        <v>0</v>
      </c>
      <c r="D73" s="10"/>
      <c r="E73" s="10"/>
      <c r="F73" s="10"/>
      <c r="G73" s="10"/>
      <c r="H73" s="10"/>
      <c r="I73" s="10"/>
      <c r="J73" s="10"/>
      <c r="K73" s="10"/>
      <c r="L73" s="552" t="s">
        <v>102</v>
      </c>
      <c r="M73" s="552"/>
      <c r="N73" s="552"/>
      <c r="O73" s="553"/>
    </row>
    <row r="74" spans="1:15" x14ac:dyDescent="0.25">
      <c r="A74" s="7" t="s">
        <v>486</v>
      </c>
      <c r="B74" s="10"/>
      <c r="C74" s="215">
        <f>O71</f>
        <v>10000000</v>
      </c>
      <c r="D74" s="10"/>
      <c r="E74" s="10"/>
      <c r="F74" s="10"/>
      <c r="G74" s="10"/>
      <c r="H74" s="10"/>
      <c r="I74" s="10"/>
      <c r="J74" s="10"/>
      <c r="K74" s="10"/>
      <c r="L74" s="10"/>
      <c r="M74" s="131"/>
      <c r="N74" s="131"/>
      <c r="O74" s="132"/>
    </row>
    <row r="75" spans="1:15" x14ac:dyDescent="0.25">
      <c r="A75" s="7" t="s">
        <v>487</v>
      </c>
      <c r="B75" s="10"/>
      <c r="C75" s="216">
        <v>0</v>
      </c>
      <c r="D75" s="219"/>
      <c r="E75" s="219"/>
      <c r="F75" s="219"/>
      <c r="G75" s="219"/>
      <c r="H75" s="219"/>
      <c r="I75" s="219"/>
      <c r="J75" s="219"/>
      <c r="K75" s="219"/>
      <c r="L75" s="219"/>
      <c r="M75" s="241"/>
      <c r="N75" s="241"/>
      <c r="O75" s="242"/>
    </row>
    <row r="76" spans="1:15" x14ac:dyDescent="0.25">
      <c r="A76" s="7" t="s">
        <v>488</v>
      </c>
      <c r="B76" s="10"/>
      <c r="C76" s="217">
        <v>0</v>
      </c>
      <c r="D76" s="219"/>
      <c r="E76" s="219"/>
      <c r="F76" s="219"/>
      <c r="G76" s="219"/>
      <c r="H76" s="219"/>
      <c r="I76" s="219"/>
      <c r="J76" s="219"/>
      <c r="K76" s="219"/>
      <c r="L76" s="219"/>
      <c r="M76" s="241"/>
      <c r="N76" s="241"/>
      <c r="O76" s="242"/>
    </row>
    <row r="77" spans="1:15" x14ac:dyDescent="0.25">
      <c r="A77" s="7"/>
      <c r="B77" s="10"/>
      <c r="C77" s="215">
        <f>SUM(C73:C76)</f>
        <v>10000000</v>
      </c>
      <c r="D77" s="10"/>
      <c r="E77" s="10"/>
      <c r="F77" s="10"/>
      <c r="G77" s="10"/>
      <c r="H77" s="10"/>
      <c r="I77" s="10"/>
      <c r="J77" s="10"/>
      <c r="K77" s="10"/>
      <c r="L77" s="554" t="s">
        <v>106</v>
      </c>
      <c r="M77" s="554"/>
      <c r="N77" s="554"/>
      <c r="O77" s="555"/>
    </row>
    <row r="78" spans="1:15" x14ac:dyDescent="0.25">
      <c r="A78" s="56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583" t="s">
        <v>107</v>
      </c>
      <c r="M78" s="583"/>
      <c r="N78" s="583"/>
      <c r="O78" s="584"/>
    </row>
    <row r="79" spans="1:15" x14ac:dyDescent="0.25">
      <c r="A79" s="570" t="s">
        <v>111</v>
      </c>
      <c r="B79" s="571"/>
      <c r="C79" s="571"/>
      <c r="D79" s="571"/>
      <c r="E79" s="571"/>
      <c r="F79" s="571"/>
      <c r="G79" s="571"/>
      <c r="H79" s="571"/>
      <c r="I79" s="571"/>
      <c r="J79" s="571"/>
      <c r="K79" s="571"/>
      <c r="L79" s="571"/>
      <c r="M79" s="571"/>
      <c r="N79" s="571"/>
      <c r="O79" s="572"/>
    </row>
    <row r="80" spans="1:15" x14ac:dyDescent="0.25">
      <c r="A80" s="346"/>
      <c r="B80" s="347"/>
      <c r="C80" s="347"/>
      <c r="D80" s="243"/>
      <c r="E80" s="243"/>
      <c r="F80" s="243"/>
      <c r="G80" s="243"/>
      <c r="H80" s="243"/>
      <c r="I80" s="243"/>
      <c r="J80" s="243"/>
      <c r="K80" s="243"/>
      <c r="L80" s="613" t="s">
        <v>112</v>
      </c>
      <c r="M80" s="579"/>
      <c r="N80" s="579"/>
      <c r="O80" s="580"/>
    </row>
    <row r="81" spans="1:15" x14ac:dyDescent="0.25">
      <c r="A81" s="68" t="s">
        <v>499</v>
      </c>
      <c r="B81" s="58"/>
      <c r="C81" s="58" t="s">
        <v>432</v>
      </c>
      <c r="D81" s="58" t="s">
        <v>452</v>
      </c>
      <c r="E81" s="58"/>
      <c r="F81" s="58"/>
      <c r="G81" s="58"/>
      <c r="H81" s="58"/>
      <c r="I81" s="58"/>
      <c r="J81" s="58"/>
      <c r="K81" s="58"/>
      <c r="L81" s="613" t="s">
        <v>113</v>
      </c>
      <c r="M81" s="579"/>
      <c r="N81" s="579"/>
      <c r="O81" s="580"/>
    </row>
    <row r="82" spans="1:15" x14ac:dyDescent="0.25">
      <c r="A82" s="321"/>
      <c r="B82" s="322"/>
      <c r="C82" s="322"/>
      <c r="D82" s="219"/>
      <c r="E82" s="219"/>
      <c r="F82" s="219"/>
      <c r="G82" s="219"/>
      <c r="H82" s="219"/>
      <c r="I82" s="219"/>
      <c r="J82" s="219"/>
      <c r="K82" s="219"/>
      <c r="L82" s="613" t="s">
        <v>114</v>
      </c>
      <c r="M82" s="579"/>
      <c r="N82" s="579"/>
      <c r="O82" s="580"/>
    </row>
    <row r="83" spans="1:15" x14ac:dyDescent="0.25">
      <c r="A83" s="68" t="s">
        <v>498</v>
      </c>
      <c r="B83" s="58"/>
      <c r="C83" s="58" t="s">
        <v>432</v>
      </c>
      <c r="D83" s="58" t="s">
        <v>453</v>
      </c>
      <c r="E83" s="58"/>
      <c r="F83" s="58"/>
      <c r="G83" s="58"/>
      <c r="H83" s="58"/>
      <c r="I83" s="58"/>
      <c r="J83" s="58"/>
      <c r="K83" s="58"/>
      <c r="L83" s="68"/>
      <c r="M83" s="58"/>
      <c r="N83" s="58"/>
      <c r="O83" s="59"/>
    </row>
    <row r="84" spans="1:15" x14ac:dyDescent="0.25">
      <c r="A84" s="321"/>
      <c r="B84" s="322"/>
      <c r="C84" s="322"/>
      <c r="D84" s="219"/>
      <c r="E84" s="219"/>
      <c r="F84" s="219"/>
      <c r="G84" s="219"/>
      <c r="H84" s="219"/>
      <c r="I84" s="219"/>
      <c r="J84" s="219"/>
      <c r="K84" s="219"/>
      <c r="L84" s="68"/>
      <c r="M84" s="58"/>
      <c r="N84" s="58"/>
      <c r="O84" s="59"/>
    </row>
    <row r="85" spans="1:15" x14ac:dyDescent="0.25">
      <c r="A85" s="69" t="s">
        <v>497</v>
      </c>
      <c r="B85" s="248"/>
      <c r="C85" s="58" t="s">
        <v>433</v>
      </c>
      <c r="D85" s="58" t="s">
        <v>454</v>
      </c>
      <c r="E85" s="58"/>
      <c r="F85" s="58"/>
      <c r="G85" s="58"/>
      <c r="H85" s="58"/>
      <c r="I85" s="58"/>
      <c r="J85" s="58"/>
      <c r="K85" s="58"/>
      <c r="L85" s="68"/>
      <c r="M85" s="58"/>
      <c r="N85" s="58"/>
      <c r="O85" s="59"/>
    </row>
    <row r="86" spans="1:15" x14ac:dyDescent="0.25">
      <c r="A86" s="6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1" t="s">
        <v>117</v>
      </c>
      <c r="M86" s="581"/>
      <c r="N86" s="581"/>
      <c r="O86" s="582"/>
    </row>
    <row r="87" spans="1:15" x14ac:dyDescent="0.25">
      <c r="A87" s="6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79" t="s">
        <v>514</v>
      </c>
      <c r="M87" s="579"/>
      <c r="N87" s="579"/>
      <c r="O87" s="580"/>
    </row>
    <row r="88" spans="1:15" x14ac:dyDescent="0.25">
      <c r="A88" s="245"/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608" t="s">
        <v>119</v>
      </c>
      <c r="M88" s="608"/>
      <c r="N88" s="608"/>
      <c r="O88" s="609"/>
    </row>
  </sheetData>
  <mergeCells count="26">
    <mergeCell ref="L1:N1"/>
    <mergeCell ref="L2:N2"/>
    <mergeCell ref="A4:N4"/>
    <mergeCell ref="A5:N5"/>
    <mergeCell ref="L58:M58"/>
    <mergeCell ref="A1:K1"/>
    <mergeCell ref="A2:K2"/>
    <mergeCell ref="D7:O7"/>
    <mergeCell ref="B19:M19"/>
    <mergeCell ref="D10:O10"/>
    <mergeCell ref="L88:O88"/>
    <mergeCell ref="L73:O73"/>
    <mergeCell ref="L77:O77"/>
    <mergeCell ref="L78:O78"/>
    <mergeCell ref="L80:O80"/>
    <mergeCell ref="L81:O81"/>
    <mergeCell ref="A79:O79"/>
    <mergeCell ref="C62:K63"/>
    <mergeCell ref="L82:O82"/>
    <mergeCell ref="L86:O86"/>
    <mergeCell ref="L87:O87"/>
    <mergeCell ref="C16:M16"/>
    <mergeCell ref="N16:O16"/>
    <mergeCell ref="A21:O21"/>
    <mergeCell ref="A22:O22"/>
    <mergeCell ref="C24:C25"/>
  </mergeCells>
  <printOptions horizontalCentered="1"/>
  <pageMargins left="0.5" right="0.25" top="0.74803149606299202" bottom="0.27559055118110198" header="0.39370078740157499" footer="0.31496062992126"/>
  <pageSetup paperSize="768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Q92"/>
  <sheetViews>
    <sheetView workbookViewId="0">
      <selection activeCell="T18" sqref="T18"/>
    </sheetView>
  </sheetViews>
  <sheetFormatPr defaultRowHeight="15" x14ac:dyDescent="0.25"/>
  <cols>
    <col min="1" max="1" width="24.85546875" customWidth="1"/>
    <col min="2" max="2" width="2.140625" customWidth="1"/>
    <col min="3" max="3" width="19.28515625" customWidth="1"/>
    <col min="4" max="4" width="2.85546875" customWidth="1"/>
    <col min="5" max="5" width="3.5703125" customWidth="1"/>
    <col min="6" max="6" width="2.140625" customWidth="1"/>
    <col min="7" max="8" width="2.85546875" customWidth="1"/>
    <col min="9" max="9" width="2" customWidth="1"/>
    <col min="10" max="11" width="7" customWidth="1"/>
    <col min="12" max="12" width="11" customWidth="1"/>
    <col min="13" max="13" width="11.5703125" customWidth="1"/>
    <col min="14" max="14" width="10.140625" bestFit="1" customWidth="1"/>
  </cols>
  <sheetData>
    <row r="1" spans="1:13" x14ac:dyDescent="0.25">
      <c r="A1" s="556" t="s">
        <v>116</v>
      </c>
      <c r="B1" s="557"/>
      <c r="C1" s="557"/>
      <c r="D1" s="557"/>
      <c r="E1" s="557"/>
      <c r="F1" s="557"/>
      <c r="G1" s="557"/>
      <c r="H1" s="557"/>
      <c r="I1" s="558"/>
      <c r="J1" s="556" t="s">
        <v>110</v>
      </c>
      <c r="K1" s="557"/>
      <c r="L1" s="558"/>
      <c r="M1" s="279"/>
    </row>
    <row r="2" spans="1:13" x14ac:dyDescent="0.25">
      <c r="A2" s="559" t="s">
        <v>0</v>
      </c>
      <c r="B2" s="560"/>
      <c r="C2" s="560"/>
      <c r="D2" s="560"/>
      <c r="E2" s="560"/>
      <c r="F2" s="560"/>
      <c r="G2" s="560"/>
      <c r="H2" s="560"/>
      <c r="I2" s="561"/>
      <c r="J2" s="559" t="s">
        <v>214</v>
      </c>
      <c r="K2" s="560"/>
      <c r="L2" s="561"/>
      <c r="M2" s="74" t="s">
        <v>1</v>
      </c>
    </row>
    <row r="3" spans="1:13" x14ac:dyDescent="0.25">
      <c r="A3" s="3"/>
      <c r="B3" s="4"/>
      <c r="C3" s="4"/>
      <c r="D3" s="4"/>
      <c r="E3" s="4"/>
      <c r="F3" s="4"/>
      <c r="G3" s="4"/>
      <c r="H3" s="4"/>
      <c r="I3" s="4"/>
      <c r="J3" s="3"/>
      <c r="K3" s="4"/>
      <c r="L3" s="63"/>
      <c r="M3" s="74" t="s">
        <v>109</v>
      </c>
    </row>
    <row r="4" spans="1:13" x14ac:dyDescent="0.25">
      <c r="A4" s="556" t="s">
        <v>2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8"/>
      <c r="M4" s="74" t="s">
        <v>3</v>
      </c>
    </row>
    <row r="5" spans="1:13" x14ac:dyDescent="0.25">
      <c r="A5" s="559" t="s">
        <v>4</v>
      </c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1"/>
      <c r="M5" s="283"/>
    </row>
    <row r="6" spans="1:13" ht="9.9499999999999993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390"/>
    </row>
    <row r="7" spans="1:13" ht="25.5" customHeight="1" x14ac:dyDescent="0.25">
      <c r="A7" s="400" t="s">
        <v>393</v>
      </c>
      <c r="B7" s="401" t="s">
        <v>490</v>
      </c>
      <c r="C7" s="528" t="s">
        <v>562</v>
      </c>
      <c r="D7" s="651" t="s">
        <v>471</v>
      </c>
      <c r="E7" s="651"/>
      <c r="F7" s="651"/>
      <c r="G7" s="651"/>
      <c r="H7" s="651"/>
      <c r="I7" s="651"/>
      <c r="J7" s="651"/>
      <c r="K7" s="651"/>
      <c r="L7" s="651"/>
      <c r="M7" s="652"/>
    </row>
    <row r="8" spans="1:13" x14ac:dyDescent="0.25">
      <c r="A8" s="68" t="s">
        <v>394</v>
      </c>
      <c r="B8" s="58" t="s">
        <v>490</v>
      </c>
      <c r="C8" s="287" t="s">
        <v>561</v>
      </c>
      <c r="D8" s="58" t="s">
        <v>400</v>
      </c>
      <c r="E8" s="58"/>
      <c r="F8" s="58"/>
      <c r="G8" s="58"/>
      <c r="H8" s="58"/>
      <c r="I8" s="58"/>
      <c r="J8" s="58"/>
      <c r="K8" s="58"/>
      <c r="L8" s="58"/>
      <c r="M8" s="59"/>
    </row>
    <row r="9" spans="1:13" ht="14.1" customHeight="1" x14ac:dyDescent="0.25">
      <c r="A9" s="68" t="s">
        <v>395</v>
      </c>
      <c r="B9" s="58" t="s">
        <v>490</v>
      </c>
      <c r="C9" s="366" t="s">
        <v>560</v>
      </c>
      <c r="D9" s="717" t="s">
        <v>472</v>
      </c>
      <c r="E9" s="717"/>
      <c r="F9" s="717"/>
      <c r="G9" s="717"/>
      <c r="H9" s="717"/>
      <c r="I9" s="717"/>
      <c r="J9" s="717"/>
      <c r="K9" s="717"/>
      <c r="L9" s="717"/>
      <c r="M9" s="718"/>
    </row>
    <row r="10" spans="1:13" ht="14.1" customHeight="1" x14ac:dyDescent="0.25">
      <c r="A10" s="400" t="s">
        <v>396</v>
      </c>
      <c r="B10" s="401" t="s">
        <v>490</v>
      </c>
      <c r="C10" s="366" t="s">
        <v>559</v>
      </c>
      <c r="D10" s="198" t="s">
        <v>473</v>
      </c>
      <c r="E10" s="198"/>
      <c r="F10" s="198"/>
      <c r="G10" s="198"/>
      <c r="H10" s="198"/>
      <c r="I10" s="198"/>
      <c r="J10" s="198"/>
      <c r="K10" s="58"/>
      <c r="L10" s="58"/>
      <c r="M10" s="59"/>
    </row>
    <row r="11" spans="1:13" ht="14.1" customHeight="1" x14ac:dyDescent="0.25">
      <c r="A11" s="68" t="s">
        <v>397</v>
      </c>
      <c r="B11" s="58" t="s">
        <v>490</v>
      </c>
      <c r="C11" s="198" t="s">
        <v>557</v>
      </c>
      <c r="D11" s="198"/>
      <c r="E11" s="198"/>
      <c r="F11" s="198"/>
      <c r="G11" s="198"/>
      <c r="H11" s="198"/>
      <c r="I11" s="198"/>
      <c r="J11" s="198"/>
      <c r="K11" s="58"/>
      <c r="L11" s="58"/>
      <c r="M11" s="59"/>
    </row>
    <row r="12" spans="1:13" ht="14.1" customHeight="1" x14ac:dyDescent="0.25">
      <c r="A12" s="68" t="s">
        <v>398</v>
      </c>
      <c r="B12" s="58" t="s">
        <v>490</v>
      </c>
      <c r="C12" s="198" t="s">
        <v>400</v>
      </c>
      <c r="D12" s="198"/>
      <c r="E12" s="198"/>
      <c r="F12" s="198"/>
      <c r="G12" s="198"/>
      <c r="H12" s="198"/>
      <c r="I12" s="198"/>
      <c r="J12" s="198"/>
      <c r="K12" s="58"/>
      <c r="L12" s="58"/>
      <c r="M12" s="59"/>
    </row>
    <row r="13" spans="1:13" ht="14.1" customHeight="1" x14ac:dyDescent="0.25">
      <c r="A13" s="68" t="s">
        <v>399</v>
      </c>
      <c r="B13" s="58" t="s">
        <v>490</v>
      </c>
      <c r="C13" s="198" t="s">
        <v>558</v>
      </c>
      <c r="D13" s="198"/>
      <c r="E13" s="198"/>
      <c r="F13" s="198"/>
      <c r="G13" s="198"/>
      <c r="H13" s="198"/>
      <c r="I13" s="198"/>
      <c r="J13" s="198"/>
      <c r="K13" s="58"/>
      <c r="L13" s="58"/>
      <c r="M13" s="59"/>
    </row>
    <row r="14" spans="1:13" ht="9.9499999999999993" customHeight="1" x14ac:dyDescent="0.25">
      <c r="A14" s="68"/>
      <c r="B14" s="58"/>
      <c r="C14" s="198"/>
      <c r="D14" s="198"/>
      <c r="E14" s="198"/>
      <c r="F14" s="198"/>
      <c r="G14" s="198"/>
      <c r="H14" s="198"/>
      <c r="I14" s="198"/>
      <c r="J14" s="198"/>
      <c r="K14" s="58"/>
      <c r="L14" s="58"/>
      <c r="M14" s="59"/>
    </row>
    <row r="15" spans="1:13" x14ac:dyDescent="0.25">
      <c r="A15" s="60"/>
      <c r="B15" s="61"/>
      <c r="C15" s="61" t="s">
        <v>17</v>
      </c>
      <c r="D15" s="61"/>
      <c r="E15" s="61"/>
      <c r="F15" s="61"/>
      <c r="G15" s="61"/>
      <c r="H15" s="61"/>
      <c r="I15" s="61"/>
      <c r="J15" s="61"/>
      <c r="K15" s="61"/>
      <c r="L15" s="61"/>
      <c r="M15" s="62"/>
    </row>
    <row r="16" spans="1:13" x14ac:dyDescent="0.25">
      <c r="A16" s="258" t="s">
        <v>18</v>
      </c>
      <c r="B16" s="587" t="s">
        <v>19</v>
      </c>
      <c r="C16" s="585"/>
      <c r="D16" s="585"/>
      <c r="E16" s="585"/>
      <c r="F16" s="585"/>
      <c r="G16" s="585"/>
      <c r="H16" s="585"/>
      <c r="I16" s="585"/>
      <c r="J16" s="585"/>
      <c r="K16" s="586"/>
      <c r="L16" s="587" t="s">
        <v>20</v>
      </c>
      <c r="M16" s="586"/>
    </row>
    <row r="17" spans="1:16" x14ac:dyDescent="0.25">
      <c r="A17" s="260" t="s">
        <v>21</v>
      </c>
      <c r="B17" s="198" t="s">
        <v>555</v>
      </c>
      <c r="C17" s="198"/>
      <c r="D17" s="198"/>
      <c r="E17" s="198"/>
      <c r="F17" s="198"/>
      <c r="G17" s="198"/>
      <c r="H17" s="198"/>
      <c r="I17" s="198"/>
      <c r="J17" s="198"/>
      <c r="K17" s="322"/>
      <c r="L17" s="594">
        <v>0.73</v>
      </c>
      <c r="M17" s="595"/>
    </row>
    <row r="18" spans="1:16" x14ac:dyDescent="0.25">
      <c r="A18" s="260" t="s">
        <v>23</v>
      </c>
      <c r="B18" s="194" t="s">
        <v>24</v>
      </c>
      <c r="C18" s="194"/>
      <c r="D18" s="195"/>
      <c r="E18" s="195"/>
      <c r="F18" s="195"/>
      <c r="G18" s="195"/>
      <c r="H18" s="195"/>
      <c r="I18" s="195"/>
      <c r="J18" s="195"/>
      <c r="K18" s="324"/>
      <c r="L18" s="646" t="s">
        <v>200</v>
      </c>
      <c r="M18" s="647"/>
    </row>
    <row r="19" spans="1:16" x14ac:dyDescent="0.25">
      <c r="A19" s="260" t="s">
        <v>25</v>
      </c>
      <c r="B19" s="194" t="s">
        <v>201</v>
      </c>
      <c r="C19" s="194"/>
      <c r="D19" s="195"/>
      <c r="E19" s="195"/>
      <c r="F19" s="195"/>
      <c r="G19" s="195"/>
      <c r="H19" s="195"/>
      <c r="I19" s="195"/>
      <c r="J19" s="195"/>
      <c r="K19" s="324"/>
      <c r="L19" s="596" t="s">
        <v>556</v>
      </c>
      <c r="M19" s="597"/>
    </row>
    <row r="20" spans="1:16" x14ac:dyDescent="0.25">
      <c r="A20" s="529" t="s">
        <v>28</v>
      </c>
      <c r="B20" s="530" t="s">
        <v>202</v>
      </c>
      <c r="C20" s="530"/>
      <c r="D20" s="531"/>
      <c r="E20" s="531"/>
      <c r="F20" s="531"/>
      <c r="G20" s="531"/>
      <c r="H20" s="531"/>
      <c r="I20" s="531"/>
      <c r="J20" s="517"/>
      <c r="K20" s="532"/>
      <c r="L20" s="605" t="s">
        <v>30</v>
      </c>
      <c r="M20" s="607"/>
    </row>
    <row r="21" spans="1:16" x14ac:dyDescent="0.25">
      <c r="A21" s="588" t="s">
        <v>31</v>
      </c>
      <c r="B21" s="589"/>
      <c r="C21" s="589"/>
      <c r="D21" s="589"/>
      <c r="E21" s="589"/>
      <c r="F21" s="589"/>
      <c r="G21" s="589"/>
      <c r="H21" s="589"/>
      <c r="I21" s="589"/>
      <c r="J21" s="589"/>
      <c r="K21" s="589"/>
      <c r="L21" s="589"/>
      <c r="M21" s="590"/>
    </row>
    <row r="22" spans="1:16" x14ac:dyDescent="0.25">
      <c r="A22" s="591" t="s">
        <v>32</v>
      </c>
      <c r="B22" s="581"/>
      <c r="C22" s="581"/>
      <c r="D22" s="581"/>
      <c r="E22" s="581"/>
      <c r="F22" s="581"/>
      <c r="G22" s="581"/>
      <c r="H22" s="581"/>
      <c r="I22" s="581"/>
      <c r="J22" s="581"/>
      <c r="K22" s="581"/>
      <c r="L22" s="581"/>
      <c r="M22" s="582"/>
    </row>
    <row r="23" spans="1:16" ht="9.9499999999999993" customHeight="1" x14ac:dyDescent="0.25">
      <c r="A23" s="264"/>
      <c r="B23" s="198"/>
      <c r="C23" s="58"/>
      <c r="D23" s="58"/>
      <c r="E23" s="58"/>
      <c r="F23" s="58"/>
      <c r="G23" s="58"/>
      <c r="H23" s="58"/>
      <c r="I23" s="58"/>
      <c r="J23" s="58"/>
      <c r="K23" s="64"/>
      <c r="L23" s="58"/>
      <c r="M23" s="59"/>
    </row>
    <row r="24" spans="1:16" x14ac:dyDescent="0.25">
      <c r="A24" s="265" t="s">
        <v>33</v>
      </c>
      <c r="B24" s="266"/>
      <c r="C24" s="615" t="s">
        <v>34</v>
      </c>
      <c r="D24" s="309"/>
      <c r="E24" s="309"/>
      <c r="F24" s="309"/>
      <c r="G24" s="309"/>
      <c r="H24" s="309"/>
      <c r="I24" s="310"/>
      <c r="J24" s="268" t="s">
        <v>35</v>
      </c>
      <c r="K24" s="268"/>
      <c r="L24" s="269"/>
      <c r="M24" s="270" t="s">
        <v>36</v>
      </c>
    </row>
    <row r="25" spans="1:16" ht="24" x14ac:dyDescent="0.25">
      <c r="A25" s="271" t="s">
        <v>37</v>
      </c>
      <c r="B25" s="272"/>
      <c r="C25" s="618"/>
      <c r="D25" s="311"/>
      <c r="E25" s="311"/>
      <c r="F25" s="311"/>
      <c r="G25" s="311"/>
      <c r="H25" s="311"/>
      <c r="I25" s="312"/>
      <c r="J25" s="313" t="s">
        <v>38</v>
      </c>
      <c r="K25" s="278" t="s">
        <v>39</v>
      </c>
      <c r="L25" s="356" t="s">
        <v>40</v>
      </c>
      <c r="M25" s="274" t="s">
        <v>41</v>
      </c>
    </row>
    <row r="26" spans="1:16" ht="9.9499999999999993" customHeight="1" x14ac:dyDescent="0.25">
      <c r="A26" s="383"/>
      <c r="B26" s="384"/>
      <c r="C26" s="385"/>
      <c r="D26" s="385"/>
      <c r="E26" s="385"/>
      <c r="F26" s="385"/>
      <c r="G26" s="385"/>
      <c r="H26" s="385"/>
      <c r="I26" s="535"/>
      <c r="J26" s="129"/>
      <c r="K26" s="74"/>
      <c r="L26" s="74"/>
      <c r="M26" s="74"/>
    </row>
    <row r="27" spans="1:16" ht="15" customHeight="1" x14ac:dyDescent="0.25">
      <c r="A27" s="539" t="s">
        <v>563</v>
      </c>
      <c r="B27" s="362" t="s">
        <v>43</v>
      </c>
      <c r="C27" s="281"/>
      <c r="D27" s="281"/>
      <c r="E27" s="281"/>
      <c r="F27" s="281"/>
      <c r="G27" s="281"/>
      <c r="H27" s="281"/>
      <c r="I27" s="282"/>
      <c r="J27" s="281"/>
      <c r="K27" s="283"/>
      <c r="L27" s="283"/>
      <c r="M27" s="284">
        <v>20000000</v>
      </c>
    </row>
    <row r="28" spans="1:16" ht="15" customHeight="1" x14ac:dyDescent="0.25">
      <c r="A28" s="539" t="s">
        <v>564</v>
      </c>
      <c r="B28" s="362" t="s">
        <v>45</v>
      </c>
      <c r="C28" s="281"/>
      <c r="D28" s="281"/>
      <c r="E28" s="281"/>
      <c r="F28" s="281"/>
      <c r="G28" s="281"/>
      <c r="H28" s="281"/>
      <c r="I28" s="282"/>
      <c r="J28" s="281"/>
      <c r="K28" s="283"/>
      <c r="L28" s="283"/>
      <c r="M28" s="284">
        <f>M29+M42</f>
        <v>20000000</v>
      </c>
      <c r="P28" s="121">
        <f>20000000-M28</f>
        <v>0</v>
      </c>
    </row>
    <row r="29" spans="1:16" ht="15" customHeight="1" x14ac:dyDescent="0.25">
      <c r="A29" s="539" t="s">
        <v>565</v>
      </c>
      <c r="B29" s="362" t="s">
        <v>46</v>
      </c>
      <c r="C29" s="58"/>
      <c r="D29" s="58"/>
      <c r="E29" s="58"/>
      <c r="F29" s="58"/>
      <c r="G29" s="58"/>
      <c r="H29" s="58"/>
      <c r="I29" s="59"/>
      <c r="J29" s="58"/>
      <c r="K29" s="283"/>
      <c r="L29" s="283"/>
      <c r="M29" s="284">
        <f>M30</f>
        <v>18340000</v>
      </c>
    </row>
    <row r="30" spans="1:16" ht="15" customHeight="1" x14ac:dyDescent="0.25">
      <c r="A30" s="539" t="s">
        <v>566</v>
      </c>
      <c r="B30" s="362" t="s">
        <v>47</v>
      </c>
      <c r="C30" s="58"/>
      <c r="D30" s="58"/>
      <c r="E30" s="58"/>
      <c r="F30" s="58"/>
      <c r="G30" s="58"/>
      <c r="H30" s="58"/>
      <c r="I30" s="59"/>
      <c r="J30" s="58"/>
      <c r="K30" s="283"/>
      <c r="L30" s="281"/>
      <c r="M30" s="284">
        <f>M31</f>
        <v>18340000</v>
      </c>
    </row>
    <row r="31" spans="1:16" ht="15" customHeight="1" x14ac:dyDescent="0.25">
      <c r="A31" s="540" t="s">
        <v>567</v>
      </c>
      <c r="B31" s="290" t="s">
        <v>203</v>
      </c>
      <c r="C31" s="58"/>
      <c r="D31" s="58"/>
      <c r="E31" s="58"/>
      <c r="F31" s="58"/>
      <c r="G31" s="58"/>
      <c r="H31" s="58"/>
      <c r="I31" s="59"/>
      <c r="J31" s="325"/>
      <c r="K31" s="326"/>
      <c r="L31" s="327"/>
      <c r="M31" s="284">
        <f>M32+M37</f>
        <v>18340000</v>
      </c>
    </row>
    <row r="32" spans="1:16" ht="15" customHeight="1" x14ac:dyDescent="0.25">
      <c r="A32" s="283"/>
      <c r="B32" s="290" t="s">
        <v>204</v>
      </c>
      <c r="C32" s="58"/>
      <c r="D32" s="58"/>
      <c r="E32" s="58"/>
      <c r="F32" s="58"/>
      <c r="G32" s="58"/>
      <c r="H32" s="58"/>
      <c r="I32" s="59"/>
      <c r="J32" s="325"/>
      <c r="K32" s="326"/>
      <c r="L32" s="327"/>
      <c r="M32" s="284">
        <f>SUM(M33:M35)</f>
        <v>9170000</v>
      </c>
    </row>
    <row r="33" spans="1:13" ht="15" customHeight="1" x14ac:dyDescent="0.25">
      <c r="A33" s="283"/>
      <c r="B33" s="533" t="s">
        <v>468</v>
      </c>
      <c r="C33" s="287"/>
      <c r="D33" s="287">
        <v>1</v>
      </c>
      <c r="E33" s="58" t="s">
        <v>86</v>
      </c>
      <c r="F33" s="58" t="s">
        <v>390</v>
      </c>
      <c r="G33" s="287">
        <v>14</v>
      </c>
      <c r="H33" s="58" t="s">
        <v>456</v>
      </c>
      <c r="I33" s="288"/>
      <c r="J33" s="325">
        <f>D33*G33</f>
        <v>14</v>
      </c>
      <c r="K33" s="326" t="s">
        <v>51</v>
      </c>
      <c r="L33" s="327">
        <v>100000</v>
      </c>
      <c r="M33" s="285">
        <f>L33*J33</f>
        <v>1400000</v>
      </c>
    </row>
    <row r="34" spans="1:13" ht="15" customHeight="1" x14ac:dyDescent="0.25">
      <c r="A34" s="283"/>
      <c r="B34" s="533" t="s">
        <v>469</v>
      </c>
      <c r="C34" s="287"/>
      <c r="D34" s="287">
        <v>1</v>
      </c>
      <c r="E34" s="58" t="s">
        <v>86</v>
      </c>
      <c r="F34" s="58" t="s">
        <v>390</v>
      </c>
      <c r="G34" s="287">
        <v>14</v>
      </c>
      <c r="H34" s="58" t="s">
        <v>456</v>
      </c>
      <c r="I34" s="288"/>
      <c r="J34" s="325">
        <f t="shared" ref="J34:J35" si="0">D34*G34</f>
        <v>14</v>
      </c>
      <c r="K34" s="326" t="s">
        <v>51</v>
      </c>
      <c r="L34" s="327">
        <v>75000</v>
      </c>
      <c r="M34" s="285">
        <f>L34*J34</f>
        <v>1050000</v>
      </c>
    </row>
    <row r="35" spans="1:13" ht="15" customHeight="1" x14ac:dyDescent="0.25">
      <c r="A35" s="283"/>
      <c r="B35" s="533" t="s">
        <v>470</v>
      </c>
      <c r="C35" s="287"/>
      <c r="D35" s="287">
        <v>8</v>
      </c>
      <c r="E35" s="58" t="s">
        <v>86</v>
      </c>
      <c r="F35" s="58" t="s">
        <v>390</v>
      </c>
      <c r="G35" s="287">
        <v>14</v>
      </c>
      <c r="H35" s="58" t="s">
        <v>456</v>
      </c>
      <c r="I35" s="288"/>
      <c r="J35" s="325">
        <f t="shared" si="0"/>
        <v>112</v>
      </c>
      <c r="K35" s="326" t="s">
        <v>51</v>
      </c>
      <c r="L35" s="327">
        <v>60000</v>
      </c>
      <c r="M35" s="285">
        <f>L35*J35</f>
        <v>6720000</v>
      </c>
    </row>
    <row r="36" spans="1:13" ht="9.9499999999999993" customHeight="1" x14ac:dyDescent="0.25">
      <c r="A36" s="283"/>
      <c r="B36" s="533"/>
      <c r="C36" s="287"/>
      <c r="D36" s="287"/>
      <c r="E36" s="58"/>
      <c r="F36" s="58"/>
      <c r="G36" s="287"/>
      <c r="H36" s="58"/>
      <c r="I36" s="288"/>
      <c r="J36" s="325"/>
      <c r="K36" s="326"/>
      <c r="L36" s="327"/>
      <c r="M36" s="285"/>
    </row>
    <row r="37" spans="1:13" ht="15" customHeight="1" x14ac:dyDescent="0.25">
      <c r="A37" s="283"/>
      <c r="B37" s="290" t="s">
        <v>208</v>
      </c>
      <c r="C37" s="58"/>
      <c r="D37" s="58"/>
      <c r="E37" s="58"/>
      <c r="F37" s="58"/>
      <c r="G37" s="58"/>
      <c r="H37" s="58"/>
      <c r="I37" s="59"/>
      <c r="J37" s="325"/>
      <c r="K37" s="326"/>
      <c r="L37" s="327"/>
      <c r="M37" s="284">
        <f>SUM(M38:M40)</f>
        <v>9170000</v>
      </c>
    </row>
    <row r="38" spans="1:13" ht="15" customHeight="1" x14ac:dyDescent="0.25">
      <c r="A38" s="283"/>
      <c r="B38" s="533" t="s">
        <v>465</v>
      </c>
      <c r="C38" s="287"/>
      <c r="D38" s="287">
        <v>1</v>
      </c>
      <c r="E38" s="58" t="s">
        <v>86</v>
      </c>
      <c r="F38" s="58" t="s">
        <v>390</v>
      </c>
      <c r="G38" s="287">
        <v>14</v>
      </c>
      <c r="H38" s="58" t="s">
        <v>456</v>
      </c>
      <c r="I38" s="288"/>
      <c r="J38" s="325">
        <f t="shared" ref="J38:J40" si="1">D38*G38</f>
        <v>14</v>
      </c>
      <c r="K38" s="326" t="s">
        <v>51</v>
      </c>
      <c r="L38" s="327">
        <v>100000</v>
      </c>
      <c r="M38" s="285">
        <f>L38*J38</f>
        <v>1400000</v>
      </c>
    </row>
    <row r="39" spans="1:13" ht="15" customHeight="1" x14ac:dyDescent="0.25">
      <c r="A39" s="283"/>
      <c r="B39" s="533" t="s">
        <v>466</v>
      </c>
      <c r="C39" s="287"/>
      <c r="D39" s="287">
        <v>1</v>
      </c>
      <c r="E39" s="58" t="s">
        <v>86</v>
      </c>
      <c r="F39" s="58" t="s">
        <v>390</v>
      </c>
      <c r="G39" s="287">
        <v>14</v>
      </c>
      <c r="H39" s="58" t="s">
        <v>456</v>
      </c>
      <c r="I39" s="288"/>
      <c r="J39" s="325">
        <f t="shared" si="1"/>
        <v>14</v>
      </c>
      <c r="K39" s="326" t="s">
        <v>51</v>
      </c>
      <c r="L39" s="327">
        <v>75000</v>
      </c>
      <c r="M39" s="285">
        <f>L39*J39</f>
        <v>1050000</v>
      </c>
    </row>
    <row r="40" spans="1:13" ht="15" customHeight="1" x14ac:dyDescent="0.25">
      <c r="A40" s="283"/>
      <c r="B40" s="533" t="s">
        <v>467</v>
      </c>
      <c r="C40" s="287"/>
      <c r="D40" s="287">
        <v>8</v>
      </c>
      <c r="E40" s="58" t="s">
        <v>86</v>
      </c>
      <c r="F40" s="58" t="s">
        <v>390</v>
      </c>
      <c r="G40" s="287">
        <v>14</v>
      </c>
      <c r="H40" s="58" t="s">
        <v>456</v>
      </c>
      <c r="I40" s="288"/>
      <c r="J40" s="325">
        <f t="shared" si="1"/>
        <v>112</v>
      </c>
      <c r="K40" s="326" t="s">
        <v>51</v>
      </c>
      <c r="L40" s="327">
        <v>60000</v>
      </c>
      <c r="M40" s="285">
        <f>L40*J40</f>
        <v>6720000</v>
      </c>
    </row>
    <row r="41" spans="1:13" ht="9.9499999999999993" customHeight="1" x14ac:dyDescent="0.25">
      <c r="A41" s="283"/>
      <c r="B41" s="533"/>
      <c r="C41" s="287"/>
      <c r="D41" s="287"/>
      <c r="E41" s="287"/>
      <c r="F41" s="287"/>
      <c r="G41" s="287"/>
      <c r="H41" s="287"/>
      <c r="I41" s="288"/>
      <c r="J41" s="325"/>
      <c r="K41" s="326"/>
      <c r="L41" s="327"/>
      <c r="M41" s="285"/>
    </row>
    <row r="42" spans="1:13" ht="15" customHeight="1" x14ac:dyDescent="0.25">
      <c r="A42" s="539" t="s">
        <v>568</v>
      </c>
      <c r="B42" s="362" t="s">
        <v>59</v>
      </c>
      <c r="C42" s="281"/>
      <c r="D42" s="281"/>
      <c r="E42" s="281"/>
      <c r="F42" s="281"/>
      <c r="G42" s="281"/>
      <c r="H42" s="281"/>
      <c r="I42" s="282"/>
      <c r="J42" s="538"/>
      <c r="K42" s="526"/>
      <c r="L42" s="527"/>
      <c r="M42" s="284">
        <f>M43+M71</f>
        <v>1660000</v>
      </c>
    </row>
    <row r="43" spans="1:13" ht="15" customHeight="1" x14ac:dyDescent="0.25">
      <c r="A43" s="539" t="s">
        <v>569</v>
      </c>
      <c r="B43" s="362" t="s">
        <v>61</v>
      </c>
      <c r="C43" s="281"/>
      <c r="D43" s="281"/>
      <c r="E43" s="281"/>
      <c r="F43" s="281"/>
      <c r="G43" s="281"/>
      <c r="H43" s="281"/>
      <c r="I43" s="282"/>
      <c r="J43" s="538"/>
      <c r="K43" s="526"/>
      <c r="L43" s="527"/>
      <c r="M43" s="284">
        <f>M44+M67</f>
        <v>1344000</v>
      </c>
    </row>
    <row r="44" spans="1:13" ht="15" customHeight="1" x14ac:dyDescent="0.25">
      <c r="A44" s="540" t="s">
        <v>570</v>
      </c>
      <c r="B44" s="290" t="s">
        <v>296</v>
      </c>
      <c r="C44" s="58"/>
      <c r="D44" s="58"/>
      <c r="E44" s="58"/>
      <c r="F44" s="58"/>
      <c r="G44" s="58"/>
      <c r="H44" s="58"/>
      <c r="I44" s="59"/>
      <c r="J44" s="325"/>
      <c r="K44" s="326"/>
      <c r="L44" s="327"/>
      <c r="M44" s="285">
        <f>SUM(M45:M57)</f>
        <v>1194000</v>
      </c>
    </row>
    <row r="45" spans="1:13" ht="15" customHeight="1" x14ac:dyDescent="0.25">
      <c r="A45" s="283"/>
      <c r="B45" s="290" t="s">
        <v>415</v>
      </c>
      <c r="C45" s="58"/>
      <c r="D45" s="58"/>
      <c r="E45" s="58"/>
      <c r="F45" s="58"/>
      <c r="G45" s="58"/>
      <c r="H45" s="58"/>
      <c r="I45" s="59"/>
      <c r="J45" s="325">
        <v>6</v>
      </c>
      <c r="K45" s="326" t="s">
        <v>63</v>
      </c>
      <c r="L45" s="327">
        <v>57000</v>
      </c>
      <c r="M45" s="285">
        <f t="shared" ref="M45:M57" si="2">L45*J45</f>
        <v>342000</v>
      </c>
    </row>
    <row r="46" spans="1:13" ht="15" customHeight="1" x14ac:dyDescent="0.25">
      <c r="A46" s="283"/>
      <c r="B46" s="290" t="s">
        <v>64</v>
      </c>
      <c r="C46" s="58"/>
      <c r="D46" s="58"/>
      <c r="E46" s="58"/>
      <c r="F46" s="58"/>
      <c r="G46" s="58"/>
      <c r="H46" s="58"/>
      <c r="I46" s="59"/>
      <c r="J46" s="325">
        <v>100</v>
      </c>
      <c r="K46" s="326" t="s">
        <v>65</v>
      </c>
      <c r="L46" s="327">
        <v>600</v>
      </c>
      <c r="M46" s="285">
        <f t="shared" si="2"/>
        <v>60000</v>
      </c>
    </row>
    <row r="47" spans="1:13" ht="15" customHeight="1" x14ac:dyDescent="0.25">
      <c r="A47" s="283"/>
      <c r="B47" s="290" t="s">
        <v>133</v>
      </c>
      <c r="C47" s="58"/>
      <c r="D47" s="58"/>
      <c r="E47" s="58"/>
      <c r="F47" s="58"/>
      <c r="G47" s="58"/>
      <c r="H47" s="58"/>
      <c r="I47" s="59"/>
      <c r="J47" s="325">
        <v>2</v>
      </c>
      <c r="K47" s="326" t="s">
        <v>134</v>
      </c>
      <c r="L47" s="327">
        <v>10000</v>
      </c>
      <c r="M47" s="285">
        <f t="shared" si="2"/>
        <v>20000</v>
      </c>
    </row>
    <row r="48" spans="1:13" ht="15" customHeight="1" x14ac:dyDescent="0.25">
      <c r="A48" s="283"/>
      <c r="B48" s="290" t="s">
        <v>209</v>
      </c>
      <c r="C48" s="58"/>
      <c r="D48" s="58"/>
      <c r="E48" s="58"/>
      <c r="F48" s="58"/>
      <c r="G48" s="58"/>
      <c r="H48" s="58"/>
      <c r="I48" s="59"/>
      <c r="J48" s="325">
        <v>10</v>
      </c>
      <c r="K48" s="326" t="s">
        <v>65</v>
      </c>
      <c r="L48" s="327">
        <v>1500</v>
      </c>
      <c r="M48" s="285">
        <f t="shared" si="2"/>
        <v>15000</v>
      </c>
    </row>
    <row r="49" spans="1:13" ht="15" customHeight="1" x14ac:dyDescent="0.25">
      <c r="A49" s="283"/>
      <c r="B49" s="290" t="s">
        <v>210</v>
      </c>
      <c r="C49" s="58"/>
      <c r="D49" s="58"/>
      <c r="E49" s="58"/>
      <c r="F49" s="58"/>
      <c r="G49" s="58"/>
      <c r="H49" s="58"/>
      <c r="I49" s="59"/>
      <c r="J49" s="325">
        <v>3</v>
      </c>
      <c r="K49" s="326" t="s">
        <v>65</v>
      </c>
      <c r="L49" s="327">
        <v>31500</v>
      </c>
      <c r="M49" s="285">
        <f t="shared" si="2"/>
        <v>94500</v>
      </c>
    </row>
    <row r="50" spans="1:13" ht="15" customHeight="1" x14ac:dyDescent="0.25">
      <c r="A50" s="283"/>
      <c r="B50" s="290" t="s">
        <v>138</v>
      </c>
      <c r="C50" s="58"/>
      <c r="D50" s="58"/>
      <c r="E50" s="58"/>
      <c r="F50" s="58"/>
      <c r="G50" s="58"/>
      <c r="H50" s="58"/>
      <c r="I50" s="59"/>
      <c r="J50" s="325">
        <v>30</v>
      </c>
      <c r="K50" s="326" t="s">
        <v>65</v>
      </c>
      <c r="L50" s="327">
        <v>2500</v>
      </c>
      <c r="M50" s="285">
        <f t="shared" si="2"/>
        <v>75000</v>
      </c>
    </row>
    <row r="51" spans="1:13" ht="15" customHeight="1" x14ac:dyDescent="0.25">
      <c r="A51" s="283"/>
      <c r="B51" s="290" t="s">
        <v>211</v>
      </c>
      <c r="C51" s="58"/>
      <c r="D51" s="58"/>
      <c r="E51" s="58"/>
      <c r="F51" s="58"/>
      <c r="G51" s="58"/>
      <c r="H51" s="58"/>
      <c r="I51" s="59"/>
      <c r="J51" s="325">
        <v>1</v>
      </c>
      <c r="K51" s="326" t="s">
        <v>65</v>
      </c>
      <c r="L51" s="327">
        <v>16500</v>
      </c>
      <c r="M51" s="285">
        <f t="shared" si="2"/>
        <v>16500</v>
      </c>
    </row>
    <row r="52" spans="1:13" ht="15" customHeight="1" x14ac:dyDescent="0.25">
      <c r="A52" s="283"/>
      <c r="B52" s="290" t="s">
        <v>140</v>
      </c>
      <c r="C52" s="58"/>
      <c r="D52" s="58"/>
      <c r="E52" s="58"/>
      <c r="F52" s="58"/>
      <c r="G52" s="58"/>
      <c r="H52" s="58"/>
      <c r="I52" s="59"/>
      <c r="J52" s="342">
        <v>6</v>
      </c>
      <c r="K52" s="326" t="s">
        <v>65</v>
      </c>
      <c r="L52" s="327">
        <v>13000</v>
      </c>
      <c r="M52" s="285">
        <f t="shared" si="2"/>
        <v>78000</v>
      </c>
    </row>
    <row r="53" spans="1:13" ht="15" customHeight="1" x14ac:dyDescent="0.25">
      <c r="A53" s="283"/>
      <c r="B53" s="290" t="s">
        <v>141</v>
      </c>
      <c r="C53" s="58"/>
      <c r="D53" s="58"/>
      <c r="E53" s="58"/>
      <c r="F53" s="58"/>
      <c r="G53" s="58"/>
      <c r="H53" s="58"/>
      <c r="I53" s="59"/>
      <c r="J53" s="342">
        <v>5</v>
      </c>
      <c r="K53" s="326" t="s">
        <v>65</v>
      </c>
      <c r="L53" s="327">
        <v>23000</v>
      </c>
      <c r="M53" s="285">
        <f t="shared" si="2"/>
        <v>115000</v>
      </c>
    </row>
    <row r="54" spans="1:13" ht="15" customHeight="1" x14ac:dyDescent="0.25">
      <c r="A54" s="283"/>
      <c r="B54" s="290" t="s">
        <v>67</v>
      </c>
      <c r="C54" s="58"/>
      <c r="D54" s="58"/>
      <c r="E54" s="58"/>
      <c r="F54" s="58"/>
      <c r="G54" s="58"/>
      <c r="H54" s="58"/>
      <c r="I54" s="59"/>
      <c r="J54" s="342">
        <v>20</v>
      </c>
      <c r="K54" s="326" t="s">
        <v>68</v>
      </c>
      <c r="L54" s="327">
        <v>7000</v>
      </c>
      <c r="M54" s="285">
        <f t="shared" si="2"/>
        <v>140000</v>
      </c>
    </row>
    <row r="55" spans="1:13" ht="15" customHeight="1" x14ac:dyDescent="0.25">
      <c r="A55" s="283"/>
      <c r="B55" s="290" t="s">
        <v>66</v>
      </c>
      <c r="C55" s="58"/>
      <c r="D55" s="58"/>
      <c r="E55" s="58"/>
      <c r="F55" s="58"/>
      <c r="G55" s="58"/>
      <c r="H55" s="58"/>
      <c r="I55" s="59"/>
      <c r="J55" s="342">
        <v>140</v>
      </c>
      <c r="K55" s="326" t="s">
        <v>65</v>
      </c>
      <c r="L55" s="327">
        <v>500</v>
      </c>
      <c r="M55" s="285">
        <f t="shared" si="2"/>
        <v>70000</v>
      </c>
    </row>
    <row r="56" spans="1:13" ht="15" customHeight="1" x14ac:dyDescent="0.25">
      <c r="A56" s="283"/>
      <c r="B56" s="290" t="s">
        <v>212</v>
      </c>
      <c r="C56" s="58"/>
      <c r="D56" s="58"/>
      <c r="E56" s="58"/>
      <c r="F56" s="58"/>
      <c r="G56" s="58"/>
      <c r="H56" s="58"/>
      <c r="I56" s="59"/>
      <c r="J56" s="342">
        <v>2</v>
      </c>
      <c r="K56" s="326" t="s">
        <v>65</v>
      </c>
      <c r="L56" s="327">
        <v>11000</v>
      </c>
      <c r="M56" s="285">
        <f t="shared" si="2"/>
        <v>22000</v>
      </c>
    </row>
    <row r="57" spans="1:13" ht="15" customHeight="1" x14ac:dyDescent="0.25">
      <c r="A57" s="283"/>
      <c r="B57" s="290" t="s">
        <v>213</v>
      </c>
      <c r="C57" s="58"/>
      <c r="D57" s="58"/>
      <c r="E57" s="58"/>
      <c r="F57" s="58"/>
      <c r="G57" s="58"/>
      <c r="H57" s="58"/>
      <c r="I57" s="59"/>
      <c r="J57" s="342">
        <v>2</v>
      </c>
      <c r="K57" s="326" t="s">
        <v>68</v>
      </c>
      <c r="L57" s="327">
        <v>73000</v>
      </c>
      <c r="M57" s="285">
        <f t="shared" si="2"/>
        <v>146000</v>
      </c>
    </row>
    <row r="58" spans="1:13" ht="9.9499999999999993" customHeight="1" x14ac:dyDescent="0.25">
      <c r="A58" s="283"/>
      <c r="B58" s="290"/>
      <c r="C58" s="58"/>
      <c r="D58" s="58"/>
      <c r="E58" s="58"/>
      <c r="F58" s="58"/>
      <c r="G58" s="58"/>
      <c r="H58" s="58"/>
      <c r="I58" s="59"/>
      <c r="J58" s="342"/>
      <c r="K58" s="326"/>
      <c r="L58" s="327"/>
      <c r="M58" s="285"/>
    </row>
    <row r="59" spans="1:13" ht="12.95" customHeight="1" x14ac:dyDescent="0.25">
      <c r="A59" s="279"/>
      <c r="B59" s="296"/>
      <c r="C59" s="256"/>
      <c r="D59" s="256"/>
      <c r="E59" s="256"/>
      <c r="F59" s="256"/>
      <c r="G59" s="256"/>
      <c r="H59" s="256"/>
      <c r="I59" s="257"/>
      <c r="J59" s="462"/>
      <c r="K59" s="463"/>
      <c r="L59" s="464"/>
      <c r="M59" s="465"/>
    </row>
    <row r="60" spans="1:13" ht="12.95" customHeight="1" x14ac:dyDescent="0.25">
      <c r="A60" s="283"/>
      <c r="B60" s="280"/>
      <c r="C60" s="391" t="s">
        <v>437</v>
      </c>
      <c r="D60" s="58"/>
      <c r="E60" s="58"/>
      <c r="F60" s="58"/>
      <c r="G60" s="58"/>
      <c r="H60" s="58"/>
      <c r="I60" s="59"/>
      <c r="J60" s="613" t="s">
        <v>438</v>
      </c>
      <c r="K60" s="580"/>
      <c r="L60" s="466" t="s">
        <v>439</v>
      </c>
      <c r="M60" s="334" t="s">
        <v>440</v>
      </c>
    </row>
    <row r="61" spans="1:13" ht="6.75" customHeight="1" x14ac:dyDescent="0.25">
      <c r="A61" s="390"/>
      <c r="B61" s="175"/>
      <c r="C61" s="64"/>
      <c r="D61" s="64"/>
      <c r="E61" s="64"/>
      <c r="F61" s="64"/>
      <c r="G61" s="64"/>
      <c r="H61" s="64"/>
      <c r="I61" s="65"/>
      <c r="J61" s="335"/>
      <c r="K61" s="336"/>
      <c r="L61" s="329"/>
      <c r="M61" s="337"/>
    </row>
    <row r="62" spans="1:13" ht="15" customHeight="1" x14ac:dyDescent="0.25">
      <c r="A62" s="305"/>
      <c r="B62" s="305"/>
      <c r="C62" s="256"/>
      <c r="D62" s="256"/>
      <c r="E62" s="256"/>
      <c r="F62" s="256"/>
      <c r="G62" s="256"/>
      <c r="H62" s="256"/>
      <c r="I62" s="256"/>
      <c r="J62" s="338"/>
      <c r="K62" s="338"/>
      <c r="L62" s="339"/>
      <c r="M62" s="339"/>
    </row>
    <row r="63" spans="1:13" ht="15" customHeight="1" x14ac:dyDescent="0.25">
      <c r="A63" s="176"/>
      <c r="B63" s="176"/>
      <c r="C63" s="64"/>
      <c r="D63" s="64"/>
      <c r="E63" s="64"/>
      <c r="F63" s="64"/>
      <c r="G63" s="64"/>
      <c r="H63" s="64"/>
      <c r="I63" s="64"/>
      <c r="J63" s="340"/>
      <c r="K63" s="340"/>
      <c r="L63" s="341"/>
      <c r="M63" s="341"/>
    </row>
    <row r="64" spans="1:13" ht="15" customHeight="1" x14ac:dyDescent="0.25">
      <c r="A64" s="265" t="s">
        <v>33</v>
      </c>
      <c r="B64" s="266"/>
      <c r="C64" s="615" t="s">
        <v>34</v>
      </c>
      <c r="D64" s="309"/>
      <c r="E64" s="309"/>
      <c r="F64" s="309"/>
      <c r="G64" s="309"/>
      <c r="H64" s="309"/>
      <c r="I64" s="310"/>
      <c r="J64" s="268" t="s">
        <v>35</v>
      </c>
      <c r="K64" s="268"/>
      <c r="L64" s="269"/>
      <c r="M64" s="270" t="s">
        <v>36</v>
      </c>
    </row>
    <row r="65" spans="1:17" ht="15" customHeight="1" x14ac:dyDescent="0.25">
      <c r="A65" s="271" t="s">
        <v>37</v>
      </c>
      <c r="B65" s="272"/>
      <c r="C65" s="618"/>
      <c r="D65" s="311"/>
      <c r="E65" s="311"/>
      <c r="F65" s="311"/>
      <c r="G65" s="311"/>
      <c r="H65" s="311"/>
      <c r="I65" s="312"/>
      <c r="J65" s="278" t="s">
        <v>38</v>
      </c>
      <c r="K65" s="278" t="s">
        <v>39</v>
      </c>
      <c r="L65" s="356" t="s">
        <v>40</v>
      </c>
      <c r="M65" s="274" t="s">
        <v>41</v>
      </c>
    </row>
    <row r="66" spans="1:17" ht="15" customHeight="1" x14ac:dyDescent="0.25">
      <c r="A66" s="283"/>
      <c r="B66" s="68"/>
      <c r="C66" s="58"/>
      <c r="D66" s="58"/>
      <c r="E66" s="58"/>
      <c r="F66" s="58"/>
      <c r="G66" s="58"/>
      <c r="H66" s="58"/>
      <c r="I66" s="59"/>
      <c r="J66" s="326"/>
      <c r="K66" s="404"/>
      <c r="L66" s="327"/>
      <c r="M66" s="332"/>
    </row>
    <row r="67" spans="1:17" s="212" customFormat="1" ht="15" customHeight="1" x14ac:dyDescent="0.25">
      <c r="A67" s="541" t="s">
        <v>571</v>
      </c>
      <c r="B67" s="714" t="s">
        <v>301</v>
      </c>
      <c r="C67" s="715"/>
      <c r="D67" s="715"/>
      <c r="E67" s="715"/>
      <c r="F67" s="715"/>
      <c r="G67" s="715"/>
      <c r="H67" s="715"/>
      <c r="I67" s="716"/>
      <c r="J67" s="409"/>
      <c r="K67" s="409"/>
      <c r="L67" s="415"/>
      <c r="M67" s="536">
        <f>M69</f>
        <v>150000</v>
      </c>
    </row>
    <row r="68" spans="1:17" ht="15" customHeight="1" x14ac:dyDescent="0.25">
      <c r="A68" s="283"/>
      <c r="B68" s="290" t="s">
        <v>302</v>
      </c>
      <c r="C68" s="58"/>
      <c r="D68" s="58"/>
      <c r="E68" s="58"/>
      <c r="F68" s="58"/>
      <c r="G68" s="58"/>
      <c r="H68" s="58"/>
      <c r="I68" s="59"/>
      <c r="J68" s="326"/>
      <c r="K68" s="326"/>
      <c r="L68" s="327"/>
      <c r="M68" s="285"/>
    </row>
    <row r="69" spans="1:17" ht="15" customHeight="1" x14ac:dyDescent="0.25">
      <c r="A69" s="283"/>
      <c r="B69" s="533" t="s">
        <v>268</v>
      </c>
      <c r="C69" s="287"/>
      <c r="D69" s="287"/>
      <c r="E69" s="287"/>
      <c r="F69" s="287"/>
      <c r="G69" s="287"/>
      <c r="H69" s="287"/>
      <c r="I69" s="288"/>
      <c r="J69" s="326">
        <v>75</v>
      </c>
      <c r="K69" s="326" t="s">
        <v>148</v>
      </c>
      <c r="L69" s="327">
        <v>2000</v>
      </c>
      <c r="M69" s="285">
        <f>L69*J69</f>
        <v>150000</v>
      </c>
      <c r="P69">
        <f>M69/2000</f>
        <v>75</v>
      </c>
      <c r="Q69">
        <f>250000/200</f>
        <v>1250</v>
      </c>
    </row>
    <row r="70" spans="1:17" ht="15" customHeight="1" x14ac:dyDescent="0.25">
      <c r="A70" s="283"/>
      <c r="B70" s="533"/>
      <c r="C70" s="287"/>
      <c r="D70" s="287"/>
      <c r="E70" s="287"/>
      <c r="F70" s="287"/>
      <c r="G70" s="287"/>
      <c r="H70" s="287"/>
      <c r="I70" s="288"/>
      <c r="J70" s="326"/>
      <c r="K70" s="326"/>
      <c r="L70" s="327"/>
      <c r="M70" s="285"/>
    </row>
    <row r="71" spans="1:17" ht="15" customHeight="1" x14ac:dyDescent="0.25">
      <c r="A71" s="539" t="s">
        <v>572</v>
      </c>
      <c r="B71" s="537" t="s">
        <v>300</v>
      </c>
      <c r="C71" s="287"/>
      <c r="D71" s="287"/>
      <c r="E71" s="287"/>
      <c r="F71" s="287"/>
      <c r="G71" s="287"/>
      <c r="H71" s="287"/>
      <c r="I71" s="288"/>
      <c r="J71" s="326"/>
      <c r="K71" s="326"/>
      <c r="L71" s="285"/>
      <c r="M71" s="387">
        <f>M73</f>
        <v>316000</v>
      </c>
    </row>
    <row r="72" spans="1:17" ht="15" customHeight="1" x14ac:dyDescent="0.25">
      <c r="A72" s="540" t="s">
        <v>573</v>
      </c>
      <c r="B72" s="290" t="s">
        <v>270</v>
      </c>
      <c r="C72" s="58"/>
      <c r="D72" s="58"/>
      <c r="E72" s="58"/>
      <c r="F72" s="58"/>
      <c r="G72" s="58"/>
      <c r="H72" s="58"/>
      <c r="I72" s="59"/>
      <c r="J72" s="326"/>
      <c r="K72" s="326"/>
      <c r="L72" s="343"/>
      <c r="M72" s="343"/>
    </row>
    <row r="73" spans="1:17" ht="15" customHeight="1" x14ac:dyDescent="0.25">
      <c r="A73" s="283"/>
      <c r="B73" s="533" t="s">
        <v>554</v>
      </c>
      <c r="C73" s="287"/>
      <c r="D73" s="287"/>
      <c r="E73" s="287"/>
      <c r="F73" s="287"/>
      <c r="G73" s="287"/>
      <c r="H73" s="287"/>
      <c r="I73" s="288"/>
      <c r="J73" s="326">
        <v>1264</v>
      </c>
      <c r="K73" s="326" t="s">
        <v>148</v>
      </c>
      <c r="L73" s="343">
        <v>250</v>
      </c>
      <c r="M73" s="343">
        <f>J73*L73</f>
        <v>316000</v>
      </c>
    </row>
    <row r="74" spans="1:17" ht="15" customHeight="1" x14ac:dyDescent="0.25">
      <c r="A74" s="283"/>
      <c r="B74" s="533"/>
      <c r="C74" s="287"/>
      <c r="D74" s="287"/>
      <c r="E74" s="287"/>
      <c r="F74" s="287"/>
      <c r="G74" s="287"/>
      <c r="H74" s="287"/>
      <c r="I74" s="288"/>
      <c r="J74" s="326"/>
      <c r="K74" s="326"/>
      <c r="L74" s="343"/>
      <c r="M74" s="343"/>
    </row>
    <row r="75" spans="1:17" ht="15" customHeight="1" x14ac:dyDescent="0.25">
      <c r="A75" s="317"/>
      <c r="B75" s="534"/>
      <c r="C75" s="277" t="s">
        <v>99</v>
      </c>
      <c r="D75" s="277"/>
      <c r="E75" s="277"/>
      <c r="F75" s="277"/>
      <c r="G75" s="277"/>
      <c r="H75" s="277"/>
      <c r="I75" s="313"/>
      <c r="J75" s="269"/>
      <c r="K75" s="269"/>
      <c r="L75" s="269"/>
      <c r="M75" s="318">
        <f>M71+M67+M44+M31</f>
        <v>20000000</v>
      </c>
    </row>
    <row r="76" spans="1:17" x14ac:dyDescent="0.25">
      <c r="A76" s="68" t="s">
        <v>100</v>
      </c>
      <c r="B76" s="58"/>
      <c r="C76" s="256"/>
      <c r="D76" s="256"/>
      <c r="E76" s="256"/>
      <c r="F76" s="256"/>
      <c r="G76" s="256"/>
      <c r="H76" s="256"/>
      <c r="I76" s="256"/>
      <c r="J76" s="256"/>
      <c r="K76" s="256"/>
      <c r="L76" s="319"/>
      <c r="M76" s="257"/>
    </row>
    <row r="77" spans="1:17" x14ac:dyDescent="0.25">
      <c r="A77" s="290" t="s">
        <v>511</v>
      </c>
      <c r="B77" s="58" t="s">
        <v>490</v>
      </c>
      <c r="C77" s="417">
        <v>0</v>
      </c>
      <c r="D77" s="58"/>
      <c r="E77" s="58"/>
      <c r="F77" s="58"/>
      <c r="G77" s="58"/>
      <c r="H77" s="58"/>
      <c r="I77" s="58"/>
      <c r="J77" s="579" t="s">
        <v>102</v>
      </c>
      <c r="K77" s="579"/>
      <c r="L77" s="579"/>
      <c r="M77" s="580"/>
    </row>
    <row r="78" spans="1:17" x14ac:dyDescent="0.25">
      <c r="A78" s="290" t="s">
        <v>553</v>
      </c>
      <c r="B78" s="248" t="s">
        <v>490</v>
      </c>
      <c r="C78" s="417">
        <f>M75</f>
        <v>20000000</v>
      </c>
      <c r="D78" s="58"/>
      <c r="E78" s="58"/>
      <c r="F78" s="58"/>
      <c r="G78" s="58"/>
      <c r="H78" s="58"/>
      <c r="I78" s="58"/>
      <c r="J78" s="58"/>
      <c r="K78" s="127"/>
      <c r="L78" s="127"/>
      <c r="M78" s="128"/>
    </row>
    <row r="79" spans="1:17" x14ac:dyDescent="0.25">
      <c r="A79" s="290" t="s">
        <v>531</v>
      </c>
      <c r="B79" s="58" t="s">
        <v>490</v>
      </c>
      <c r="C79" s="418">
        <v>0</v>
      </c>
      <c r="D79" s="322"/>
      <c r="E79" s="322"/>
      <c r="F79" s="322"/>
      <c r="G79" s="322"/>
      <c r="H79" s="322"/>
      <c r="I79" s="322"/>
      <c r="J79" s="322"/>
      <c r="K79" s="344"/>
      <c r="L79" s="344"/>
      <c r="M79" s="345"/>
    </row>
    <row r="80" spans="1:17" x14ac:dyDescent="0.25">
      <c r="A80" s="290" t="s">
        <v>522</v>
      </c>
      <c r="B80" s="64" t="s">
        <v>490</v>
      </c>
      <c r="C80" s="419">
        <v>0</v>
      </c>
      <c r="D80" s="322"/>
      <c r="E80" s="322"/>
      <c r="F80" s="322"/>
      <c r="G80" s="322"/>
      <c r="H80" s="322"/>
      <c r="I80" s="322"/>
      <c r="J80" s="322"/>
      <c r="K80" s="344"/>
      <c r="L80" s="344"/>
      <c r="M80" s="345"/>
    </row>
    <row r="81" spans="1:13" x14ac:dyDescent="0.25">
      <c r="A81" s="68"/>
      <c r="B81" s="58"/>
      <c r="C81" s="417">
        <f>SUM(C77:C80)</f>
        <v>20000000</v>
      </c>
      <c r="D81" s="58"/>
      <c r="E81" s="58"/>
      <c r="F81" s="58"/>
      <c r="G81" s="58"/>
      <c r="H81" s="58"/>
      <c r="I81" s="58"/>
      <c r="J81" s="610" t="s">
        <v>106</v>
      </c>
      <c r="K81" s="610"/>
      <c r="L81" s="610"/>
      <c r="M81" s="611"/>
    </row>
    <row r="82" spans="1:13" x14ac:dyDescent="0.25">
      <c r="A82" s="68"/>
      <c r="B82" s="58"/>
      <c r="C82" s="58"/>
      <c r="D82" s="58"/>
      <c r="E82" s="58"/>
      <c r="F82" s="58"/>
      <c r="G82" s="58"/>
      <c r="H82" s="58"/>
      <c r="I82" s="58"/>
      <c r="J82" s="579" t="s">
        <v>107</v>
      </c>
      <c r="K82" s="579"/>
      <c r="L82" s="579"/>
      <c r="M82" s="580"/>
    </row>
    <row r="83" spans="1:13" ht="19.5" customHeight="1" x14ac:dyDescent="0.25">
      <c r="A83" s="605" t="s">
        <v>111</v>
      </c>
      <c r="B83" s="606"/>
      <c r="C83" s="606"/>
      <c r="D83" s="606"/>
      <c r="E83" s="606"/>
      <c r="F83" s="606"/>
      <c r="G83" s="606"/>
      <c r="H83" s="606"/>
      <c r="I83" s="606"/>
      <c r="J83" s="606"/>
      <c r="K83" s="606"/>
      <c r="L83" s="606"/>
      <c r="M83" s="607"/>
    </row>
    <row r="84" spans="1:13" x14ac:dyDescent="0.25">
      <c r="A84" s="346"/>
      <c r="B84" s="347"/>
      <c r="C84" s="347"/>
      <c r="D84" s="347"/>
      <c r="E84" s="347"/>
      <c r="F84" s="347"/>
      <c r="G84" s="347"/>
      <c r="H84" s="347"/>
      <c r="I84" s="347"/>
      <c r="J84" s="612" t="s">
        <v>112</v>
      </c>
      <c r="K84" s="577"/>
      <c r="L84" s="577"/>
      <c r="M84" s="578"/>
    </row>
    <row r="85" spans="1:13" x14ac:dyDescent="0.25">
      <c r="A85" s="68" t="s">
        <v>499</v>
      </c>
      <c r="B85" s="58"/>
      <c r="C85" s="58" t="s">
        <v>432</v>
      </c>
      <c r="D85" s="58" t="s">
        <v>452</v>
      </c>
      <c r="E85" s="58"/>
      <c r="F85" s="58"/>
      <c r="G85" s="58"/>
      <c r="H85" s="58"/>
      <c r="I85" s="58"/>
      <c r="J85" s="613" t="s">
        <v>113</v>
      </c>
      <c r="K85" s="579"/>
      <c r="L85" s="579"/>
      <c r="M85" s="580"/>
    </row>
    <row r="86" spans="1:13" x14ac:dyDescent="0.25">
      <c r="A86" s="321"/>
      <c r="B86" s="322"/>
      <c r="C86" s="322"/>
      <c r="D86" s="322"/>
      <c r="E86" s="322"/>
      <c r="F86" s="322"/>
      <c r="G86" s="322"/>
      <c r="H86" s="322"/>
      <c r="I86" s="322"/>
      <c r="J86" s="613" t="s">
        <v>114</v>
      </c>
      <c r="K86" s="579"/>
      <c r="L86" s="579"/>
      <c r="M86" s="580"/>
    </row>
    <row r="87" spans="1:13" x14ac:dyDescent="0.25">
      <c r="A87" s="68" t="s">
        <v>509</v>
      </c>
      <c r="B87" s="58"/>
      <c r="C87" s="58" t="s">
        <v>432</v>
      </c>
      <c r="D87" s="58" t="s">
        <v>453</v>
      </c>
      <c r="E87" s="58"/>
      <c r="F87" s="58"/>
      <c r="G87" s="58"/>
      <c r="H87" s="58"/>
      <c r="I87" s="58"/>
      <c r="J87" s="68"/>
      <c r="K87" s="58"/>
      <c r="L87" s="58"/>
      <c r="M87" s="59"/>
    </row>
    <row r="88" spans="1:13" x14ac:dyDescent="0.25">
      <c r="A88" s="321"/>
      <c r="B88" s="322"/>
      <c r="C88" s="322"/>
      <c r="D88" s="322"/>
      <c r="E88" s="322"/>
      <c r="F88" s="322"/>
      <c r="G88" s="322"/>
      <c r="H88" s="322"/>
      <c r="I88" s="322"/>
      <c r="J88" s="68"/>
      <c r="K88" s="58"/>
      <c r="L88" s="58"/>
      <c r="M88" s="59"/>
    </row>
    <row r="89" spans="1:13" x14ac:dyDescent="0.25">
      <c r="A89" s="69" t="s">
        <v>510</v>
      </c>
      <c r="B89" s="248"/>
      <c r="C89" s="58" t="s">
        <v>433</v>
      </c>
      <c r="D89" s="58" t="s">
        <v>454</v>
      </c>
      <c r="E89" s="58"/>
      <c r="F89" s="58"/>
      <c r="G89" s="58"/>
      <c r="H89" s="58"/>
      <c r="I89" s="58"/>
      <c r="J89" s="68"/>
      <c r="K89" s="58"/>
      <c r="L89" s="58"/>
      <c r="M89" s="59"/>
    </row>
    <row r="90" spans="1:13" x14ac:dyDescent="0.25">
      <c r="A90" s="68"/>
      <c r="B90" s="58"/>
      <c r="C90" s="58"/>
      <c r="D90" s="58"/>
      <c r="E90" s="58"/>
      <c r="F90" s="58"/>
      <c r="G90" s="58"/>
      <c r="H90" s="58"/>
      <c r="I90" s="58"/>
      <c r="J90" s="591" t="s">
        <v>117</v>
      </c>
      <c r="K90" s="581"/>
      <c r="L90" s="581"/>
      <c r="M90" s="582"/>
    </row>
    <row r="91" spans="1:13" x14ac:dyDescent="0.25">
      <c r="A91" s="68"/>
      <c r="B91" s="58"/>
      <c r="C91" s="58"/>
      <c r="D91" s="58"/>
      <c r="E91" s="58"/>
      <c r="F91" s="58"/>
      <c r="G91" s="58"/>
      <c r="H91" s="58"/>
      <c r="I91" s="58"/>
      <c r="J91" s="613" t="s">
        <v>118</v>
      </c>
      <c r="K91" s="579"/>
      <c r="L91" s="579"/>
      <c r="M91" s="580"/>
    </row>
    <row r="92" spans="1:13" x14ac:dyDescent="0.25">
      <c r="A92" s="349"/>
      <c r="B92" s="350"/>
      <c r="C92" s="350"/>
      <c r="D92" s="350"/>
      <c r="E92" s="350"/>
      <c r="F92" s="350"/>
      <c r="G92" s="350"/>
      <c r="H92" s="350"/>
      <c r="I92" s="350"/>
      <c r="J92" s="713" t="s">
        <v>119</v>
      </c>
      <c r="K92" s="608"/>
      <c r="L92" s="608"/>
      <c r="M92" s="609"/>
    </row>
  </sheetData>
  <mergeCells count="30">
    <mergeCell ref="A22:M22"/>
    <mergeCell ref="D9:M9"/>
    <mergeCell ref="D7:M7"/>
    <mergeCell ref="J1:L1"/>
    <mergeCell ref="J2:L2"/>
    <mergeCell ref="A1:I1"/>
    <mergeCell ref="A2:I2"/>
    <mergeCell ref="L17:M17"/>
    <mergeCell ref="L18:M18"/>
    <mergeCell ref="L19:M19"/>
    <mergeCell ref="L20:M20"/>
    <mergeCell ref="B16:K16"/>
    <mergeCell ref="A4:L4"/>
    <mergeCell ref="A5:L5"/>
    <mergeCell ref="L16:M16"/>
    <mergeCell ref="A21:M21"/>
    <mergeCell ref="J91:M91"/>
    <mergeCell ref="J92:M92"/>
    <mergeCell ref="C24:C25"/>
    <mergeCell ref="J77:M77"/>
    <mergeCell ref="J81:M81"/>
    <mergeCell ref="J82:M82"/>
    <mergeCell ref="C64:C65"/>
    <mergeCell ref="B67:I67"/>
    <mergeCell ref="A83:M83"/>
    <mergeCell ref="J60:K60"/>
    <mergeCell ref="J84:M84"/>
    <mergeCell ref="J85:M85"/>
    <mergeCell ref="J86:M86"/>
    <mergeCell ref="J90:M90"/>
  </mergeCells>
  <printOptions horizontalCentered="1"/>
  <pageMargins left="0.5" right="0.25" top="0.5" bottom="0.5" header="0.39370078740157499" footer="0.31496062992126"/>
  <pageSetup paperSize="256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S106"/>
  <sheetViews>
    <sheetView workbookViewId="0">
      <selection activeCell="N13" sqref="N13"/>
    </sheetView>
  </sheetViews>
  <sheetFormatPr defaultRowHeight="15" x14ac:dyDescent="0.25"/>
  <cols>
    <col min="1" max="1" width="25.5703125" customWidth="1"/>
    <col min="2" max="2" width="2.42578125" customWidth="1"/>
    <col min="3" max="3" width="19.140625" customWidth="1"/>
    <col min="4" max="4" width="2.85546875" customWidth="1"/>
    <col min="5" max="5" width="3.5703125" customWidth="1"/>
    <col min="6" max="11" width="2.85546875" customWidth="1"/>
    <col min="12" max="13" width="7" customWidth="1"/>
    <col min="14" max="14" width="9.42578125" customWidth="1"/>
    <col min="15" max="15" width="12.28515625" customWidth="1"/>
    <col min="16" max="16" width="10.140625" bestFit="1" customWidth="1"/>
  </cols>
  <sheetData>
    <row r="1" spans="1:15" x14ac:dyDescent="0.25">
      <c r="A1" s="556" t="s">
        <v>116</v>
      </c>
      <c r="B1" s="557"/>
      <c r="C1" s="557"/>
      <c r="D1" s="557"/>
      <c r="E1" s="557"/>
      <c r="F1" s="557"/>
      <c r="G1" s="557"/>
      <c r="H1" s="557"/>
      <c r="I1" s="557"/>
      <c r="J1" s="557"/>
      <c r="K1" s="558"/>
      <c r="L1" s="556" t="s">
        <v>110</v>
      </c>
      <c r="M1" s="557"/>
      <c r="N1" s="558"/>
      <c r="O1" s="77"/>
    </row>
    <row r="2" spans="1:15" x14ac:dyDescent="0.25">
      <c r="A2" s="559" t="s">
        <v>0</v>
      </c>
      <c r="B2" s="560"/>
      <c r="C2" s="560"/>
      <c r="D2" s="560"/>
      <c r="E2" s="560"/>
      <c r="F2" s="560"/>
      <c r="G2" s="560"/>
      <c r="H2" s="560"/>
      <c r="I2" s="560"/>
      <c r="J2" s="560"/>
      <c r="K2" s="561"/>
      <c r="L2" s="559" t="s">
        <v>161</v>
      </c>
      <c r="M2" s="560"/>
      <c r="N2" s="561"/>
      <c r="O2" s="2" t="s">
        <v>1</v>
      </c>
    </row>
    <row r="3" spans="1:15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4"/>
      <c r="N3" s="63"/>
      <c r="O3" s="2" t="s">
        <v>109</v>
      </c>
    </row>
    <row r="4" spans="1:15" x14ac:dyDescent="0.25">
      <c r="A4" s="556" t="s">
        <v>2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8"/>
      <c r="O4" s="2" t="s">
        <v>3</v>
      </c>
    </row>
    <row r="5" spans="1:15" x14ac:dyDescent="0.25">
      <c r="A5" s="559" t="s">
        <v>631</v>
      </c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1"/>
      <c r="O5" s="5"/>
    </row>
    <row r="6" spans="1:15" ht="12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6"/>
    </row>
    <row r="7" spans="1:15" s="212" customFormat="1" ht="27" customHeight="1" x14ac:dyDescent="0.25">
      <c r="A7" s="400" t="s">
        <v>393</v>
      </c>
      <c r="B7" s="401"/>
      <c r="C7" s="525" t="s">
        <v>475</v>
      </c>
      <c r="D7" s="651" t="s">
        <v>422</v>
      </c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2"/>
    </row>
    <row r="8" spans="1:15" x14ac:dyDescent="0.25">
      <c r="A8" s="68" t="s">
        <v>394</v>
      </c>
      <c r="B8" s="58"/>
      <c r="C8" s="58" t="s">
        <v>476</v>
      </c>
      <c r="D8" s="58" t="s">
        <v>400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9"/>
    </row>
    <row r="9" spans="1:15" ht="26.25" customHeight="1" x14ac:dyDescent="0.25">
      <c r="A9" s="68" t="s">
        <v>395</v>
      </c>
      <c r="B9" s="58"/>
      <c r="C9" s="198" t="s">
        <v>477</v>
      </c>
      <c r="D9" s="721" t="s">
        <v>474</v>
      </c>
      <c r="E9" s="721"/>
      <c r="F9" s="721"/>
      <c r="G9" s="721"/>
      <c r="H9" s="721"/>
      <c r="I9" s="721"/>
      <c r="J9" s="721"/>
      <c r="K9" s="721"/>
      <c r="L9" s="721"/>
      <c r="M9" s="721"/>
      <c r="N9" s="721"/>
      <c r="O9" s="722"/>
    </row>
    <row r="10" spans="1:15" x14ac:dyDescent="0.25">
      <c r="A10" s="400" t="s">
        <v>396</v>
      </c>
      <c r="B10" s="401"/>
      <c r="C10" s="198" t="s">
        <v>478</v>
      </c>
      <c r="D10" s="198" t="s">
        <v>479</v>
      </c>
      <c r="E10" s="198"/>
      <c r="F10" s="198"/>
      <c r="G10" s="198"/>
      <c r="H10" s="198"/>
      <c r="I10" s="198"/>
      <c r="J10" s="198"/>
      <c r="K10" s="198"/>
      <c r="L10" s="198"/>
      <c r="M10" s="58"/>
      <c r="N10" s="58"/>
      <c r="O10" s="59"/>
    </row>
    <row r="11" spans="1:15" x14ac:dyDescent="0.25">
      <c r="A11" s="68" t="s">
        <v>397</v>
      </c>
      <c r="B11" s="58"/>
      <c r="C11" s="198" t="s">
        <v>638</v>
      </c>
      <c r="D11" s="198"/>
      <c r="E11" s="198"/>
      <c r="F11" s="198"/>
      <c r="G11" s="198"/>
      <c r="H11" s="198"/>
      <c r="I11" s="198"/>
      <c r="J11" s="198"/>
      <c r="K11" s="198"/>
      <c r="L11" s="198"/>
      <c r="M11" s="58"/>
      <c r="N11" s="58"/>
      <c r="O11" s="59"/>
    </row>
    <row r="12" spans="1:15" x14ac:dyDescent="0.25">
      <c r="A12" s="68" t="s">
        <v>398</v>
      </c>
      <c r="B12" s="58"/>
      <c r="C12" s="198" t="s">
        <v>11</v>
      </c>
      <c r="D12" s="198"/>
      <c r="E12" s="198"/>
      <c r="F12" s="198"/>
      <c r="G12" s="198"/>
      <c r="H12" s="198"/>
      <c r="I12" s="198"/>
      <c r="J12" s="198"/>
      <c r="K12" s="198"/>
      <c r="L12" s="198"/>
      <c r="M12" s="58"/>
      <c r="N12" s="58"/>
      <c r="O12" s="59"/>
    </row>
    <row r="13" spans="1:15" x14ac:dyDescent="0.25">
      <c r="A13" s="68" t="s">
        <v>399</v>
      </c>
      <c r="B13" s="58"/>
      <c r="C13" s="198" t="s">
        <v>442</v>
      </c>
      <c r="D13" s="198"/>
      <c r="E13" s="198"/>
      <c r="F13" s="198"/>
      <c r="G13" s="198"/>
      <c r="H13" s="198"/>
      <c r="I13" s="198"/>
      <c r="J13" s="198"/>
      <c r="K13" s="198"/>
      <c r="L13" s="198"/>
      <c r="M13" s="58"/>
      <c r="N13" s="58"/>
      <c r="O13" s="59"/>
    </row>
    <row r="14" spans="1:15" ht="12" customHeight="1" x14ac:dyDescent="0.25">
      <c r="A14" s="68"/>
      <c r="B14" s="5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58"/>
      <c r="N14" s="58"/>
      <c r="O14" s="59"/>
    </row>
    <row r="15" spans="1:15" x14ac:dyDescent="0.25">
      <c r="A15" s="60"/>
      <c r="B15" s="61"/>
      <c r="C15" s="61" t="s">
        <v>17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2"/>
    </row>
    <row r="16" spans="1:15" x14ac:dyDescent="0.25">
      <c r="A16" s="258" t="s">
        <v>18</v>
      </c>
      <c r="B16" s="587" t="s">
        <v>19</v>
      </c>
      <c r="C16" s="585"/>
      <c r="D16" s="585"/>
      <c r="E16" s="585"/>
      <c r="F16" s="585"/>
      <c r="G16" s="585"/>
      <c r="H16" s="585"/>
      <c r="I16" s="585"/>
      <c r="J16" s="585"/>
      <c r="K16" s="585"/>
      <c r="L16" s="585"/>
      <c r="M16" s="586"/>
      <c r="N16" s="587" t="s">
        <v>20</v>
      </c>
      <c r="O16" s="586"/>
    </row>
    <row r="17" spans="1:15" x14ac:dyDescent="0.25">
      <c r="A17" s="260" t="s">
        <v>21</v>
      </c>
      <c r="B17" s="198" t="s">
        <v>551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518"/>
      <c r="N17" s="594">
        <v>0.25</v>
      </c>
      <c r="O17" s="595"/>
    </row>
    <row r="18" spans="1:15" x14ac:dyDescent="0.25">
      <c r="A18" s="260" t="s">
        <v>23</v>
      </c>
      <c r="B18" s="194" t="s">
        <v>24</v>
      </c>
      <c r="C18" s="194"/>
      <c r="D18" s="195"/>
      <c r="E18" s="195"/>
      <c r="F18" s="195"/>
      <c r="G18" s="195"/>
      <c r="H18" s="195"/>
      <c r="I18" s="195"/>
      <c r="J18" s="195"/>
      <c r="K18" s="195"/>
      <c r="L18" s="195"/>
      <c r="M18" s="324"/>
      <c r="N18" s="646" t="s">
        <v>125</v>
      </c>
      <c r="O18" s="647"/>
    </row>
    <row r="19" spans="1:15" x14ac:dyDescent="0.25">
      <c r="A19" s="260" t="s">
        <v>25</v>
      </c>
      <c r="B19" s="194" t="s">
        <v>479</v>
      </c>
      <c r="C19" s="194"/>
      <c r="D19" s="195"/>
      <c r="E19" s="195"/>
      <c r="F19" s="195"/>
      <c r="G19" s="195"/>
      <c r="H19" s="195"/>
      <c r="I19" s="195"/>
      <c r="J19" s="195"/>
      <c r="K19" s="195"/>
      <c r="L19" s="195"/>
      <c r="M19" s="324"/>
      <c r="N19" s="596" t="s">
        <v>552</v>
      </c>
      <c r="O19" s="597"/>
    </row>
    <row r="20" spans="1:15" ht="29.25" customHeight="1" x14ac:dyDescent="0.25">
      <c r="A20" s="519" t="s">
        <v>28</v>
      </c>
      <c r="B20" s="723" t="s">
        <v>127</v>
      </c>
      <c r="C20" s="724"/>
      <c r="D20" s="724"/>
      <c r="E20" s="724"/>
      <c r="F20" s="724"/>
      <c r="G20" s="724"/>
      <c r="H20" s="724"/>
      <c r="I20" s="724"/>
      <c r="J20" s="724"/>
      <c r="K20" s="724"/>
      <c r="L20" s="724"/>
      <c r="M20" s="725"/>
      <c r="N20" s="726" t="s">
        <v>30</v>
      </c>
      <c r="O20" s="727"/>
    </row>
    <row r="21" spans="1:15" x14ac:dyDescent="0.25">
      <c r="A21" s="588" t="s">
        <v>31</v>
      </c>
      <c r="B21" s="589"/>
      <c r="C21" s="589"/>
      <c r="D21" s="589"/>
      <c r="E21" s="589"/>
      <c r="F21" s="589"/>
      <c r="G21" s="589"/>
      <c r="H21" s="589"/>
      <c r="I21" s="589"/>
      <c r="J21" s="589"/>
      <c r="K21" s="589"/>
      <c r="L21" s="589"/>
      <c r="M21" s="589"/>
      <c r="N21" s="589"/>
      <c r="O21" s="590"/>
    </row>
    <row r="22" spans="1:15" x14ac:dyDescent="0.25">
      <c r="A22" s="591" t="s">
        <v>32</v>
      </c>
      <c r="B22" s="581"/>
      <c r="C22" s="581"/>
      <c r="D22" s="581"/>
      <c r="E22" s="581"/>
      <c r="F22" s="581"/>
      <c r="G22" s="581"/>
      <c r="H22" s="581"/>
      <c r="I22" s="581"/>
      <c r="J22" s="581"/>
      <c r="K22" s="581"/>
      <c r="L22" s="581"/>
      <c r="M22" s="581"/>
      <c r="N22" s="581"/>
      <c r="O22" s="582"/>
    </row>
    <row r="23" spans="1:15" ht="12" customHeight="1" x14ac:dyDescent="0.25">
      <c r="A23" s="264"/>
      <c r="B23" s="19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64"/>
      <c r="N23" s="58"/>
      <c r="O23" s="59"/>
    </row>
    <row r="24" spans="1:15" x14ac:dyDescent="0.25">
      <c r="A24" s="265" t="s">
        <v>33</v>
      </c>
      <c r="B24" s="266"/>
      <c r="C24" s="615" t="s">
        <v>34</v>
      </c>
      <c r="D24" s="615"/>
      <c r="E24" s="615"/>
      <c r="F24" s="615"/>
      <c r="G24" s="615"/>
      <c r="H24" s="615"/>
      <c r="I24" s="615"/>
      <c r="J24" s="615"/>
      <c r="K24" s="616"/>
      <c r="L24" s="269" t="s">
        <v>35</v>
      </c>
      <c r="M24" s="269"/>
      <c r="N24" s="269"/>
      <c r="O24" s="270" t="s">
        <v>36</v>
      </c>
    </row>
    <row r="25" spans="1:15" ht="24.75" x14ac:dyDescent="0.25">
      <c r="A25" s="271" t="s">
        <v>37</v>
      </c>
      <c r="B25" s="272"/>
      <c r="C25" s="618"/>
      <c r="D25" s="618"/>
      <c r="E25" s="618"/>
      <c r="F25" s="618"/>
      <c r="G25" s="618"/>
      <c r="H25" s="618"/>
      <c r="I25" s="618"/>
      <c r="J25" s="618"/>
      <c r="K25" s="619"/>
      <c r="L25" s="278" t="s">
        <v>38</v>
      </c>
      <c r="M25" s="278" t="s">
        <v>39</v>
      </c>
      <c r="N25" s="273" t="s">
        <v>40</v>
      </c>
      <c r="O25" s="274" t="s">
        <v>41</v>
      </c>
    </row>
    <row r="26" spans="1:15" ht="15" customHeight="1" x14ac:dyDescent="0.25">
      <c r="A26" s="265"/>
      <c r="B26" s="266"/>
      <c r="C26" s="309"/>
      <c r="D26" s="309"/>
      <c r="E26" s="309"/>
      <c r="F26" s="309"/>
      <c r="G26" s="309"/>
      <c r="H26" s="309"/>
      <c r="I26" s="309"/>
      <c r="J26" s="309"/>
      <c r="K26" s="310"/>
      <c r="L26" s="74"/>
      <c r="M26" s="74"/>
      <c r="N26" s="74"/>
      <c r="O26" s="74"/>
    </row>
    <row r="27" spans="1:15" ht="15" customHeight="1" x14ac:dyDescent="0.25">
      <c r="A27" s="283" t="s">
        <v>362</v>
      </c>
      <c r="B27" s="280" t="s">
        <v>43</v>
      </c>
      <c r="C27" s="281"/>
      <c r="D27" s="281"/>
      <c r="E27" s="281"/>
      <c r="F27" s="281"/>
      <c r="G27" s="281"/>
      <c r="H27" s="281"/>
      <c r="I27" s="281"/>
      <c r="J27" s="281"/>
      <c r="K27" s="282"/>
      <c r="L27" s="283"/>
      <c r="M27" s="283"/>
      <c r="N27" s="283"/>
      <c r="O27" s="284">
        <v>40000000</v>
      </c>
    </row>
    <row r="28" spans="1:15" ht="15" customHeight="1" x14ac:dyDescent="0.25">
      <c r="A28" s="283" t="s">
        <v>363</v>
      </c>
      <c r="B28" s="280" t="s">
        <v>45</v>
      </c>
      <c r="C28" s="281"/>
      <c r="D28" s="281"/>
      <c r="E28" s="281"/>
      <c r="F28" s="281"/>
      <c r="G28" s="281"/>
      <c r="H28" s="281"/>
      <c r="I28" s="281"/>
      <c r="J28" s="281"/>
      <c r="K28" s="282"/>
      <c r="L28" s="283"/>
      <c r="M28" s="283"/>
      <c r="N28" s="283"/>
      <c r="O28" s="284">
        <f>O29+O36</f>
        <v>40000000</v>
      </c>
    </row>
    <row r="29" spans="1:15" ht="15" customHeight="1" x14ac:dyDescent="0.25">
      <c r="A29" s="283" t="s">
        <v>159</v>
      </c>
      <c r="B29" s="280" t="s">
        <v>46</v>
      </c>
      <c r="C29" s="281"/>
      <c r="D29" s="58"/>
      <c r="E29" s="58"/>
      <c r="F29" s="58"/>
      <c r="G29" s="58"/>
      <c r="H29" s="58"/>
      <c r="I29" s="58"/>
      <c r="J29" s="58"/>
      <c r="K29" s="59"/>
      <c r="L29" s="289"/>
      <c r="M29" s="283"/>
      <c r="N29" s="283"/>
      <c r="O29" s="284">
        <f>O30</f>
        <v>2025000</v>
      </c>
    </row>
    <row r="30" spans="1:15" ht="15" customHeight="1" x14ac:dyDescent="0.25">
      <c r="A30" s="283" t="s">
        <v>160</v>
      </c>
      <c r="B30" s="280" t="s">
        <v>47</v>
      </c>
      <c r="C30" s="281"/>
      <c r="D30" s="58"/>
      <c r="E30" s="58"/>
      <c r="F30" s="58"/>
      <c r="G30" s="58"/>
      <c r="H30" s="58"/>
      <c r="I30" s="58"/>
      <c r="J30" s="58"/>
      <c r="K30" s="59"/>
      <c r="L30" s="326"/>
      <c r="M30" s="326"/>
      <c r="N30" s="327"/>
      <c r="O30" s="284">
        <f>O31</f>
        <v>2025000</v>
      </c>
    </row>
    <row r="31" spans="1:15" ht="15" customHeight="1" x14ac:dyDescent="0.25">
      <c r="A31" s="289" t="s">
        <v>365</v>
      </c>
      <c r="B31" s="280" t="s">
        <v>364</v>
      </c>
      <c r="C31" s="281"/>
      <c r="D31" s="281"/>
      <c r="E31" s="281"/>
      <c r="F31" s="281"/>
      <c r="G31" s="281"/>
      <c r="H31" s="281"/>
      <c r="I31" s="281"/>
      <c r="J31" s="281"/>
      <c r="K31" s="282"/>
      <c r="L31" s="326"/>
      <c r="M31" s="326"/>
      <c r="N31" s="327"/>
      <c r="O31" s="285">
        <f>O32</f>
        <v>2025000</v>
      </c>
    </row>
    <row r="32" spans="1:15" ht="15" customHeight="1" x14ac:dyDescent="0.25">
      <c r="A32" s="283"/>
      <c r="B32" s="68" t="s">
        <v>364</v>
      </c>
      <c r="C32" s="58"/>
      <c r="D32" s="58"/>
      <c r="E32" s="58"/>
      <c r="F32" s="58"/>
      <c r="G32" s="58"/>
      <c r="H32" s="58"/>
      <c r="I32" s="58"/>
      <c r="J32" s="58"/>
      <c r="K32" s="59"/>
      <c r="L32" s="326"/>
      <c r="M32" s="326"/>
      <c r="N32" s="327"/>
      <c r="O32" s="285">
        <f>O33+O34</f>
        <v>2025000</v>
      </c>
    </row>
    <row r="33" spans="1:15" ht="15" customHeight="1" x14ac:dyDescent="0.25">
      <c r="A33" s="283"/>
      <c r="B33" s="68" t="s">
        <v>129</v>
      </c>
      <c r="C33" s="58"/>
      <c r="D33" s="58"/>
      <c r="E33" s="58"/>
      <c r="F33" s="58"/>
      <c r="G33" s="58"/>
      <c r="H33" s="58"/>
      <c r="I33" s="58"/>
      <c r="J33" s="58"/>
      <c r="K33" s="59"/>
      <c r="L33" s="326">
        <v>9</v>
      </c>
      <c r="M33" s="326" t="s">
        <v>130</v>
      </c>
      <c r="N33" s="327">
        <v>125000</v>
      </c>
      <c r="O33" s="285">
        <f>N33*L33</f>
        <v>1125000</v>
      </c>
    </row>
    <row r="34" spans="1:15" ht="15" customHeight="1" x14ac:dyDescent="0.25">
      <c r="A34" s="283"/>
      <c r="B34" s="68" t="s">
        <v>131</v>
      </c>
      <c r="C34" s="58"/>
      <c r="D34" s="58"/>
      <c r="E34" s="58"/>
      <c r="F34" s="58"/>
      <c r="G34" s="58"/>
      <c r="H34" s="58"/>
      <c r="I34" s="58"/>
      <c r="J34" s="58"/>
      <c r="K34" s="59"/>
      <c r="L34" s="326">
        <v>9</v>
      </c>
      <c r="M34" s="326" t="s">
        <v>130</v>
      </c>
      <c r="N34" s="327">
        <v>100000</v>
      </c>
      <c r="O34" s="285">
        <f>N34*L34</f>
        <v>900000</v>
      </c>
    </row>
    <row r="35" spans="1:15" ht="15" customHeight="1" x14ac:dyDescent="0.25">
      <c r="A35" s="283"/>
      <c r="B35" s="68"/>
      <c r="C35" s="58"/>
      <c r="D35" s="58"/>
      <c r="E35" s="58"/>
      <c r="F35" s="58"/>
      <c r="G35" s="58"/>
      <c r="H35" s="58"/>
      <c r="I35" s="58"/>
      <c r="J35" s="58"/>
      <c r="K35" s="59"/>
      <c r="L35" s="326"/>
      <c r="M35" s="326"/>
      <c r="N35" s="327"/>
      <c r="O35" s="285"/>
    </row>
    <row r="36" spans="1:15" ht="15" customHeight="1" x14ac:dyDescent="0.25">
      <c r="A36" s="283" t="s">
        <v>366</v>
      </c>
      <c r="B36" s="280" t="s">
        <v>59</v>
      </c>
      <c r="C36" s="281"/>
      <c r="D36" s="281"/>
      <c r="E36" s="281"/>
      <c r="F36" s="281"/>
      <c r="G36" s="281"/>
      <c r="H36" s="281"/>
      <c r="I36" s="281"/>
      <c r="J36" s="281"/>
      <c r="K36" s="282"/>
      <c r="L36" s="526"/>
      <c r="M36" s="526"/>
      <c r="N36" s="527"/>
      <c r="O36" s="284">
        <f>O37+O65+O76+O81+O85</f>
        <v>37975000</v>
      </c>
    </row>
    <row r="37" spans="1:15" ht="15" customHeight="1" x14ac:dyDescent="0.25">
      <c r="A37" s="283" t="s">
        <v>367</v>
      </c>
      <c r="B37" s="280" t="s">
        <v>61</v>
      </c>
      <c r="C37" s="281"/>
      <c r="D37" s="281"/>
      <c r="E37" s="281"/>
      <c r="F37" s="281"/>
      <c r="G37" s="281"/>
      <c r="H37" s="281"/>
      <c r="I37" s="281"/>
      <c r="J37" s="281"/>
      <c r="K37" s="282"/>
      <c r="L37" s="526"/>
      <c r="M37" s="526"/>
      <c r="N37" s="527"/>
      <c r="O37" s="284">
        <f>O38+O52</f>
        <v>1233000</v>
      </c>
    </row>
    <row r="38" spans="1:15" ht="15" customHeight="1" x14ac:dyDescent="0.25">
      <c r="A38" s="289" t="s">
        <v>368</v>
      </c>
      <c r="B38" s="68" t="s">
        <v>262</v>
      </c>
      <c r="C38" s="58"/>
      <c r="D38" s="58"/>
      <c r="E38" s="58"/>
      <c r="F38" s="58"/>
      <c r="G38" s="58"/>
      <c r="H38" s="58"/>
      <c r="I38" s="58"/>
      <c r="J38" s="58"/>
      <c r="K38" s="59"/>
      <c r="L38" s="326"/>
      <c r="M38" s="326"/>
      <c r="N38" s="327"/>
      <c r="O38" s="284">
        <f>SUM(O39:O50)</f>
        <v>873000</v>
      </c>
    </row>
    <row r="39" spans="1:15" ht="15" customHeight="1" x14ac:dyDescent="0.25">
      <c r="A39" s="283"/>
      <c r="B39" s="68" t="s">
        <v>415</v>
      </c>
      <c r="C39" s="58"/>
      <c r="D39" s="58"/>
      <c r="E39" s="58"/>
      <c r="F39" s="58"/>
      <c r="G39" s="58"/>
      <c r="H39" s="58"/>
      <c r="I39" s="58"/>
      <c r="J39" s="58"/>
      <c r="K39" s="59"/>
      <c r="L39" s="326">
        <v>3</v>
      </c>
      <c r="M39" s="326" t="s">
        <v>63</v>
      </c>
      <c r="N39" s="327">
        <v>57000</v>
      </c>
      <c r="O39" s="285">
        <f t="shared" ref="O39:O48" si="0">N39*L39</f>
        <v>171000</v>
      </c>
    </row>
    <row r="40" spans="1:15" ht="15" customHeight="1" x14ac:dyDescent="0.25">
      <c r="A40" s="283"/>
      <c r="B40" s="68" t="s">
        <v>132</v>
      </c>
      <c r="C40" s="58"/>
      <c r="D40" s="58"/>
      <c r="E40" s="58"/>
      <c r="F40" s="58"/>
      <c r="G40" s="58"/>
      <c r="H40" s="58"/>
      <c r="I40" s="58"/>
      <c r="J40" s="58"/>
      <c r="K40" s="59"/>
      <c r="L40" s="326">
        <v>20</v>
      </c>
      <c r="M40" s="326" t="s">
        <v>65</v>
      </c>
      <c r="N40" s="327">
        <v>3000</v>
      </c>
      <c r="O40" s="285">
        <f t="shared" si="0"/>
        <v>60000</v>
      </c>
    </row>
    <row r="41" spans="1:15" ht="15" customHeight="1" x14ac:dyDescent="0.25">
      <c r="A41" s="283"/>
      <c r="B41" s="68" t="s">
        <v>64</v>
      </c>
      <c r="C41" s="58"/>
      <c r="D41" s="58"/>
      <c r="E41" s="58"/>
      <c r="F41" s="58"/>
      <c r="G41" s="58"/>
      <c r="H41" s="58"/>
      <c r="I41" s="58"/>
      <c r="J41" s="58"/>
      <c r="K41" s="59"/>
      <c r="L41" s="326">
        <v>75</v>
      </c>
      <c r="M41" s="326" t="s">
        <v>65</v>
      </c>
      <c r="N41" s="327">
        <v>600</v>
      </c>
      <c r="O41" s="285">
        <f t="shared" si="0"/>
        <v>45000</v>
      </c>
    </row>
    <row r="42" spans="1:15" ht="15" customHeight="1" x14ac:dyDescent="0.25">
      <c r="A42" s="283"/>
      <c r="B42" s="68" t="s">
        <v>133</v>
      </c>
      <c r="C42" s="58"/>
      <c r="D42" s="58"/>
      <c r="E42" s="58"/>
      <c r="F42" s="58"/>
      <c r="G42" s="58"/>
      <c r="H42" s="58"/>
      <c r="I42" s="58"/>
      <c r="J42" s="58"/>
      <c r="K42" s="59"/>
      <c r="L42" s="326">
        <v>6</v>
      </c>
      <c r="M42" s="326" t="s">
        <v>134</v>
      </c>
      <c r="N42" s="327">
        <v>15000</v>
      </c>
      <c r="O42" s="285">
        <f t="shared" si="0"/>
        <v>90000</v>
      </c>
    </row>
    <row r="43" spans="1:15" ht="15" customHeight="1" x14ac:dyDescent="0.25">
      <c r="A43" s="283"/>
      <c r="B43" s="68" t="s">
        <v>135</v>
      </c>
      <c r="C43" s="58"/>
      <c r="D43" s="58"/>
      <c r="E43" s="58"/>
      <c r="F43" s="58"/>
      <c r="G43" s="58"/>
      <c r="H43" s="58"/>
      <c r="I43" s="58"/>
      <c r="J43" s="58"/>
      <c r="K43" s="59"/>
      <c r="L43" s="326">
        <v>6</v>
      </c>
      <c r="M43" s="326" t="s">
        <v>65</v>
      </c>
      <c r="N43" s="327">
        <v>5500</v>
      </c>
      <c r="O43" s="285">
        <f t="shared" si="0"/>
        <v>33000</v>
      </c>
    </row>
    <row r="44" spans="1:15" ht="15" customHeight="1" x14ac:dyDescent="0.25">
      <c r="A44" s="283"/>
      <c r="B44" s="68" t="s">
        <v>136</v>
      </c>
      <c r="C44" s="58"/>
      <c r="D44" s="58"/>
      <c r="E44" s="58"/>
      <c r="F44" s="58"/>
      <c r="G44" s="58"/>
      <c r="H44" s="58"/>
      <c r="I44" s="58"/>
      <c r="J44" s="58"/>
      <c r="K44" s="59"/>
      <c r="L44" s="326">
        <v>6</v>
      </c>
      <c r="M44" s="326" t="s">
        <v>65</v>
      </c>
      <c r="N44" s="327">
        <v>15000</v>
      </c>
      <c r="O44" s="285">
        <f t="shared" si="0"/>
        <v>90000</v>
      </c>
    </row>
    <row r="45" spans="1:15" ht="15" customHeight="1" x14ac:dyDescent="0.25">
      <c r="A45" s="283"/>
      <c r="B45" s="68" t="s">
        <v>137</v>
      </c>
      <c r="C45" s="58"/>
      <c r="D45" s="58"/>
      <c r="E45" s="58"/>
      <c r="F45" s="58"/>
      <c r="G45" s="58"/>
      <c r="H45" s="58"/>
      <c r="I45" s="58"/>
      <c r="J45" s="58"/>
      <c r="K45" s="59"/>
      <c r="L45" s="326">
        <v>18</v>
      </c>
      <c r="M45" s="326" t="s">
        <v>65</v>
      </c>
      <c r="N45" s="327">
        <v>2500</v>
      </c>
      <c r="O45" s="285">
        <f t="shared" si="0"/>
        <v>45000</v>
      </c>
    </row>
    <row r="46" spans="1:15" ht="15" customHeight="1" x14ac:dyDescent="0.25">
      <c r="A46" s="283"/>
      <c r="B46" s="68" t="s">
        <v>138</v>
      </c>
      <c r="C46" s="58"/>
      <c r="D46" s="58"/>
      <c r="E46" s="58"/>
      <c r="F46" s="58"/>
      <c r="G46" s="58"/>
      <c r="H46" s="58"/>
      <c r="I46" s="58"/>
      <c r="J46" s="58"/>
      <c r="K46" s="59"/>
      <c r="L46" s="326">
        <v>36</v>
      </c>
      <c r="M46" s="326" t="s">
        <v>65</v>
      </c>
      <c r="N46" s="327">
        <v>2500</v>
      </c>
      <c r="O46" s="285">
        <f t="shared" si="0"/>
        <v>90000</v>
      </c>
    </row>
    <row r="47" spans="1:15" ht="15" customHeight="1" x14ac:dyDescent="0.25">
      <c r="A47" s="283"/>
      <c r="B47" s="68" t="s">
        <v>139</v>
      </c>
      <c r="C47" s="58"/>
      <c r="D47" s="58"/>
      <c r="E47" s="58"/>
      <c r="F47" s="58"/>
      <c r="G47" s="58"/>
      <c r="H47" s="58"/>
      <c r="I47" s="58"/>
      <c r="J47" s="58"/>
      <c r="K47" s="59"/>
      <c r="L47" s="326">
        <v>18</v>
      </c>
      <c r="M47" s="326" t="s">
        <v>65</v>
      </c>
      <c r="N47" s="327">
        <v>3000</v>
      </c>
      <c r="O47" s="285">
        <f t="shared" si="0"/>
        <v>54000</v>
      </c>
    </row>
    <row r="48" spans="1:15" ht="15" customHeight="1" x14ac:dyDescent="0.25">
      <c r="A48" s="283"/>
      <c r="B48" s="68" t="s">
        <v>140</v>
      </c>
      <c r="C48" s="58"/>
      <c r="D48" s="58"/>
      <c r="E48" s="58"/>
      <c r="F48" s="58"/>
      <c r="G48" s="58"/>
      <c r="H48" s="58"/>
      <c r="I48" s="58"/>
      <c r="J48" s="58"/>
      <c r="K48" s="59"/>
      <c r="L48" s="326">
        <v>4</v>
      </c>
      <c r="M48" s="326" t="s">
        <v>65</v>
      </c>
      <c r="N48" s="327">
        <v>13000</v>
      </c>
      <c r="O48" s="285">
        <f t="shared" si="0"/>
        <v>52000</v>
      </c>
    </row>
    <row r="49" spans="1:15" ht="15" customHeight="1" x14ac:dyDescent="0.25">
      <c r="A49" s="283"/>
      <c r="B49" s="68" t="s">
        <v>141</v>
      </c>
      <c r="C49" s="58"/>
      <c r="D49" s="58"/>
      <c r="E49" s="58"/>
      <c r="F49" s="58"/>
      <c r="G49" s="58"/>
      <c r="H49" s="58"/>
      <c r="I49" s="58"/>
      <c r="J49" s="58"/>
      <c r="K49" s="59"/>
      <c r="L49" s="326">
        <v>4</v>
      </c>
      <c r="M49" s="326" t="s">
        <v>65</v>
      </c>
      <c r="N49" s="327">
        <v>23500</v>
      </c>
      <c r="O49" s="285">
        <f>N49*L49</f>
        <v>94000</v>
      </c>
    </row>
    <row r="50" spans="1:15" ht="15" customHeight="1" x14ac:dyDescent="0.25">
      <c r="A50" s="283"/>
      <c r="B50" s="68" t="s">
        <v>67</v>
      </c>
      <c r="C50" s="58"/>
      <c r="D50" s="58"/>
      <c r="E50" s="58"/>
      <c r="F50" s="58"/>
      <c r="G50" s="58"/>
      <c r="H50" s="58"/>
      <c r="I50" s="58"/>
      <c r="J50" s="58"/>
      <c r="K50" s="59"/>
      <c r="L50" s="326">
        <v>7</v>
      </c>
      <c r="M50" s="326" t="s">
        <v>68</v>
      </c>
      <c r="N50" s="327">
        <v>7000</v>
      </c>
      <c r="O50" s="285">
        <f>N50*L50</f>
        <v>49000</v>
      </c>
    </row>
    <row r="51" spans="1:15" ht="15" customHeight="1" x14ac:dyDescent="0.25">
      <c r="A51" s="283"/>
      <c r="B51" s="280"/>
      <c r="C51" s="58"/>
      <c r="D51" s="58"/>
      <c r="E51" s="58"/>
      <c r="F51" s="58"/>
      <c r="G51" s="58"/>
      <c r="H51" s="58"/>
      <c r="I51" s="58"/>
      <c r="J51" s="58"/>
      <c r="K51" s="59"/>
      <c r="L51" s="326"/>
      <c r="M51" s="326"/>
      <c r="N51" s="327"/>
      <c r="O51" s="285"/>
    </row>
    <row r="52" spans="1:15" ht="15" customHeight="1" x14ac:dyDescent="0.25">
      <c r="A52" s="289" t="s">
        <v>369</v>
      </c>
      <c r="B52" s="68" t="s">
        <v>264</v>
      </c>
      <c r="C52" s="58"/>
      <c r="D52" s="58"/>
      <c r="E52" s="58"/>
      <c r="F52" s="58"/>
      <c r="G52" s="58"/>
      <c r="H52" s="58"/>
      <c r="I52" s="58"/>
      <c r="J52" s="58"/>
      <c r="K52" s="59"/>
      <c r="L52" s="326"/>
      <c r="M52" s="326"/>
      <c r="N52" s="327"/>
      <c r="O52" s="284">
        <f>O53</f>
        <v>360000</v>
      </c>
    </row>
    <row r="53" spans="1:15" ht="15" customHeight="1" x14ac:dyDescent="0.25">
      <c r="A53" s="283"/>
      <c r="B53" s="68" t="s">
        <v>276</v>
      </c>
      <c r="C53" s="58"/>
      <c r="D53" s="58"/>
      <c r="E53" s="58"/>
      <c r="F53" s="58"/>
      <c r="G53" s="58"/>
      <c r="H53" s="58"/>
      <c r="I53" s="58"/>
      <c r="J53" s="58"/>
      <c r="K53" s="59"/>
      <c r="L53" s="326"/>
      <c r="M53" s="326"/>
      <c r="N53" s="327"/>
      <c r="O53" s="285">
        <f>O54+O55</f>
        <v>360000</v>
      </c>
    </row>
    <row r="54" spans="1:15" ht="15" customHeight="1" x14ac:dyDescent="0.25">
      <c r="A54" s="283"/>
      <c r="B54" s="286" t="s">
        <v>268</v>
      </c>
      <c r="C54" s="287"/>
      <c r="D54" s="287"/>
      <c r="E54" s="287"/>
      <c r="F54" s="287"/>
      <c r="G54" s="287"/>
      <c r="H54" s="287"/>
      <c r="I54" s="287"/>
      <c r="J54" s="287"/>
      <c r="K54" s="288"/>
      <c r="L54" s="326">
        <v>30</v>
      </c>
      <c r="M54" s="326" t="s">
        <v>148</v>
      </c>
      <c r="N54" s="327">
        <v>2000</v>
      </c>
      <c r="O54" s="285">
        <f>L54*N54</f>
        <v>60000</v>
      </c>
    </row>
    <row r="55" spans="1:15" ht="15" customHeight="1" x14ac:dyDescent="0.25">
      <c r="A55" s="283"/>
      <c r="B55" s="286" t="s">
        <v>277</v>
      </c>
      <c r="C55" s="287"/>
      <c r="D55" s="287">
        <v>1</v>
      </c>
      <c r="E55" s="58" t="s">
        <v>392</v>
      </c>
      <c r="F55" s="58" t="s">
        <v>390</v>
      </c>
      <c r="G55" s="287">
        <v>3</v>
      </c>
      <c r="H55" s="58" t="s">
        <v>392</v>
      </c>
      <c r="I55" s="58" t="s">
        <v>390</v>
      </c>
      <c r="J55" s="287">
        <v>4</v>
      </c>
      <c r="K55" s="59" t="s">
        <v>81</v>
      </c>
      <c r="L55" s="326">
        <f>D55*G55*J55</f>
        <v>12</v>
      </c>
      <c r="M55" s="326" t="s">
        <v>392</v>
      </c>
      <c r="N55" s="327">
        <v>25000</v>
      </c>
      <c r="O55" s="285">
        <f>L55*N55</f>
        <v>300000</v>
      </c>
    </row>
    <row r="56" spans="1:15" ht="15" customHeight="1" x14ac:dyDescent="0.25">
      <c r="A56" s="283"/>
      <c r="B56" s="280"/>
      <c r="C56" s="287"/>
      <c r="D56" s="287"/>
      <c r="E56" s="58"/>
      <c r="F56" s="58"/>
      <c r="G56" s="287"/>
      <c r="H56" s="58"/>
      <c r="I56" s="58"/>
      <c r="J56" s="287"/>
      <c r="K56" s="288"/>
      <c r="L56" s="326"/>
      <c r="M56" s="326"/>
      <c r="N56" s="327"/>
      <c r="O56" s="285"/>
    </row>
    <row r="57" spans="1:15" ht="15" customHeight="1" x14ac:dyDescent="0.25">
      <c r="A57" s="279"/>
      <c r="B57" s="296"/>
      <c r="C57" s="297"/>
      <c r="D57" s="297"/>
      <c r="E57" s="256"/>
      <c r="F57" s="256"/>
      <c r="G57" s="297"/>
      <c r="H57" s="256"/>
      <c r="I57" s="256"/>
      <c r="J57" s="297"/>
      <c r="K57" s="298"/>
      <c r="L57" s="462"/>
      <c r="M57" s="463"/>
      <c r="N57" s="464"/>
      <c r="O57" s="465"/>
    </row>
    <row r="58" spans="1:15" ht="15" customHeight="1" x14ac:dyDescent="0.25">
      <c r="A58" s="283"/>
      <c r="B58" s="280"/>
      <c r="C58" s="391" t="s">
        <v>437</v>
      </c>
      <c r="D58" s="287"/>
      <c r="E58" s="58"/>
      <c r="F58" s="58"/>
      <c r="G58" s="287"/>
      <c r="H58" s="58"/>
      <c r="I58" s="58"/>
      <c r="J58" s="287"/>
      <c r="K58" s="288"/>
      <c r="L58" s="613" t="s">
        <v>438</v>
      </c>
      <c r="M58" s="580"/>
      <c r="N58" s="466" t="s">
        <v>550</v>
      </c>
      <c r="O58" s="334" t="s">
        <v>440</v>
      </c>
    </row>
    <row r="59" spans="1:15" ht="15" customHeight="1" x14ac:dyDescent="0.25">
      <c r="A59" s="390"/>
      <c r="B59" s="175"/>
      <c r="C59" s="293"/>
      <c r="D59" s="293"/>
      <c r="E59" s="64"/>
      <c r="F59" s="64"/>
      <c r="G59" s="293"/>
      <c r="H59" s="64"/>
      <c r="I59" s="64"/>
      <c r="J59" s="293"/>
      <c r="K59" s="294"/>
      <c r="L59" s="335"/>
      <c r="M59" s="336"/>
      <c r="N59" s="329"/>
      <c r="O59" s="337"/>
    </row>
    <row r="60" spans="1:15" ht="15" customHeight="1" x14ac:dyDescent="0.25">
      <c r="A60" s="305"/>
      <c r="B60" s="305"/>
      <c r="C60" s="297"/>
      <c r="D60" s="297"/>
      <c r="E60" s="256"/>
      <c r="F60" s="256"/>
      <c r="G60" s="297"/>
      <c r="H60" s="256"/>
      <c r="I60" s="256"/>
      <c r="J60" s="297"/>
      <c r="K60" s="297"/>
      <c r="L60" s="338"/>
      <c r="M60" s="338"/>
      <c r="N60" s="339"/>
      <c r="O60" s="339"/>
    </row>
    <row r="61" spans="1:15" ht="15" customHeight="1" x14ac:dyDescent="0.25">
      <c r="A61" s="176"/>
      <c r="B61" s="176"/>
      <c r="C61" s="293"/>
      <c r="D61" s="293"/>
      <c r="E61" s="64"/>
      <c r="F61" s="64"/>
      <c r="G61" s="293"/>
      <c r="H61" s="64"/>
      <c r="I61" s="64"/>
      <c r="J61" s="293"/>
      <c r="K61" s="293"/>
      <c r="L61" s="340"/>
      <c r="M61" s="340"/>
      <c r="N61" s="341"/>
      <c r="O61" s="341"/>
    </row>
    <row r="62" spans="1:15" ht="17.25" customHeight="1" x14ac:dyDescent="0.25">
      <c r="A62" s="265" t="s">
        <v>33</v>
      </c>
      <c r="B62" s="266"/>
      <c r="C62" s="615" t="s">
        <v>34</v>
      </c>
      <c r="D62" s="615"/>
      <c r="E62" s="615"/>
      <c r="F62" s="615"/>
      <c r="G62" s="615"/>
      <c r="H62" s="615"/>
      <c r="I62" s="615"/>
      <c r="J62" s="615"/>
      <c r="K62" s="616"/>
      <c r="L62" s="269" t="s">
        <v>35</v>
      </c>
      <c r="M62" s="269"/>
      <c r="N62" s="269"/>
      <c r="O62" s="270" t="s">
        <v>36</v>
      </c>
    </row>
    <row r="63" spans="1:15" ht="29.25" customHeight="1" x14ac:dyDescent="0.25">
      <c r="A63" s="271" t="s">
        <v>37</v>
      </c>
      <c r="B63" s="272"/>
      <c r="C63" s="618"/>
      <c r="D63" s="618"/>
      <c r="E63" s="618"/>
      <c r="F63" s="618"/>
      <c r="G63" s="618"/>
      <c r="H63" s="618"/>
      <c r="I63" s="618"/>
      <c r="J63" s="618"/>
      <c r="K63" s="619"/>
      <c r="L63" s="278" t="s">
        <v>38</v>
      </c>
      <c r="M63" s="278" t="s">
        <v>39</v>
      </c>
      <c r="N63" s="356" t="s">
        <v>40</v>
      </c>
      <c r="O63" s="274" t="s">
        <v>41</v>
      </c>
    </row>
    <row r="64" spans="1:15" ht="14.1" customHeight="1" x14ac:dyDescent="0.25">
      <c r="A64" s="283"/>
      <c r="B64" s="280"/>
      <c r="C64" s="287"/>
      <c r="D64" s="287"/>
      <c r="E64" s="58"/>
      <c r="F64" s="58"/>
      <c r="G64" s="287"/>
      <c r="H64" s="58"/>
      <c r="I64" s="58"/>
      <c r="J64" s="287"/>
      <c r="K64" s="288"/>
      <c r="L64" s="416"/>
      <c r="M64" s="404"/>
      <c r="N64" s="327"/>
      <c r="O64" s="332"/>
    </row>
    <row r="65" spans="1:18" x14ac:dyDescent="0.25">
      <c r="A65" s="283" t="s">
        <v>371</v>
      </c>
      <c r="B65" s="280" t="s">
        <v>71</v>
      </c>
      <c r="C65" s="58"/>
      <c r="D65" s="58"/>
      <c r="E65" s="58"/>
      <c r="F65" s="58"/>
      <c r="G65" s="58"/>
      <c r="H65" s="58"/>
      <c r="I65" s="58"/>
      <c r="J65" s="58"/>
      <c r="K65" s="59"/>
      <c r="L65" s="416"/>
      <c r="M65" s="326"/>
      <c r="N65" s="327"/>
      <c r="O65" s="284">
        <f>O66+O70+O72</f>
        <v>20880000</v>
      </c>
    </row>
    <row r="66" spans="1:18" x14ac:dyDescent="0.25">
      <c r="A66" s="289" t="s">
        <v>372</v>
      </c>
      <c r="B66" s="68" t="s">
        <v>142</v>
      </c>
      <c r="C66" s="58"/>
      <c r="D66" s="58"/>
      <c r="E66" s="58"/>
      <c r="F66" s="58"/>
      <c r="G66" s="58"/>
      <c r="H66" s="58"/>
      <c r="I66" s="58"/>
      <c r="J66" s="58"/>
      <c r="K66" s="59"/>
      <c r="L66" s="416"/>
      <c r="M66" s="326"/>
      <c r="N66" s="327"/>
      <c r="O66" s="285">
        <f>O67+O68</f>
        <v>4400000</v>
      </c>
    </row>
    <row r="67" spans="1:18" x14ac:dyDescent="0.25">
      <c r="A67" s="283"/>
      <c r="B67" s="286" t="s">
        <v>143</v>
      </c>
      <c r="C67" s="287"/>
      <c r="D67" s="287"/>
      <c r="E67" s="287"/>
      <c r="F67" s="287"/>
      <c r="G67" s="287"/>
      <c r="H67" s="287"/>
      <c r="I67" s="287"/>
      <c r="J67" s="287"/>
      <c r="K67" s="288"/>
      <c r="L67" s="416">
        <v>16</v>
      </c>
      <c r="M67" s="326" t="s">
        <v>51</v>
      </c>
      <c r="N67" s="327">
        <v>250000</v>
      </c>
      <c r="O67" s="285">
        <f>N67*L67</f>
        <v>4000000</v>
      </c>
    </row>
    <row r="68" spans="1:18" x14ac:dyDescent="0.25">
      <c r="A68" s="283"/>
      <c r="B68" s="286" t="s">
        <v>144</v>
      </c>
      <c r="C68" s="287"/>
      <c r="D68" s="287"/>
      <c r="E68" s="287"/>
      <c r="F68" s="287"/>
      <c r="G68" s="287"/>
      <c r="H68" s="287"/>
      <c r="I68" s="287"/>
      <c r="J68" s="287"/>
      <c r="K68" s="288"/>
      <c r="L68" s="416">
        <v>4</v>
      </c>
      <c r="M68" s="326" t="s">
        <v>51</v>
      </c>
      <c r="N68" s="327">
        <v>100000</v>
      </c>
      <c r="O68" s="285">
        <f>N68*L68</f>
        <v>400000</v>
      </c>
    </row>
    <row r="69" spans="1:18" x14ac:dyDescent="0.25">
      <c r="A69" s="283"/>
      <c r="B69" s="280"/>
      <c r="C69" s="287"/>
      <c r="D69" s="287"/>
      <c r="E69" s="287"/>
      <c r="F69" s="287"/>
      <c r="G69" s="287"/>
      <c r="H69" s="287"/>
      <c r="I69" s="287"/>
      <c r="J69" s="287"/>
      <c r="K69" s="288"/>
      <c r="L69" s="416"/>
      <c r="M69" s="326"/>
      <c r="N69" s="327"/>
      <c r="O69" s="285"/>
    </row>
    <row r="70" spans="1:18" x14ac:dyDescent="0.25">
      <c r="A70" s="289" t="s">
        <v>374</v>
      </c>
      <c r="B70" s="68" t="s">
        <v>145</v>
      </c>
      <c r="C70" s="58"/>
      <c r="D70" s="58"/>
      <c r="E70" s="58"/>
      <c r="F70" s="58"/>
      <c r="G70" s="58"/>
      <c r="H70" s="58"/>
      <c r="I70" s="58"/>
      <c r="J70" s="58"/>
      <c r="K70" s="59"/>
      <c r="L70" s="325"/>
      <c r="M70" s="326"/>
      <c r="N70" s="327"/>
      <c r="O70" s="284">
        <f>O71</f>
        <v>16000000</v>
      </c>
    </row>
    <row r="71" spans="1:18" x14ac:dyDescent="0.25">
      <c r="A71" s="283"/>
      <c r="B71" s="286" t="s">
        <v>373</v>
      </c>
      <c r="C71" s="287"/>
      <c r="D71" s="287"/>
      <c r="E71" s="287"/>
      <c r="F71" s="287"/>
      <c r="G71" s="287"/>
      <c r="H71" s="287"/>
      <c r="I71" s="287"/>
      <c r="J71" s="287"/>
      <c r="K71" s="288"/>
      <c r="L71" s="325">
        <v>320</v>
      </c>
      <c r="M71" s="326" t="s">
        <v>51</v>
      </c>
      <c r="N71" s="327">
        <v>50000</v>
      </c>
      <c r="O71" s="285">
        <f>N71*L71</f>
        <v>16000000</v>
      </c>
    </row>
    <row r="72" spans="1:18" x14ac:dyDescent="0.25">
      <c r="A72" s="289" t="s">
        <v>375</v>
      </c>
      <c r="B72" s="286" t="s">
        <v>279</v>
      </c>
      <c r="C72" s="287"/>
      <c r="D72" s="287"/>
      <c r="E72" s="287"/>
      <c r="F72" s="287"/>
      <c r="G72" s="287"/>
      <c r="H72" s="287"/>
      <c r="I72" s="287"/>
      <c r="J72" s="287"/>
      <c r="K72" s="288"/>
      <c r="L72" s="325"/>
      <c r="M72" s="326"/>
      <c r="N72" s="343"/>
      <c r="O72" s="284">
        <f>O73</f>
        <v>480000</v>
      </c>
    </row>
    <row r="73" spans="1:18" x14ac:dyDescent="0.25">
      <c r="A73" s="283"/>
      <c r="B73" s="286" t="s">
        <v>376</v>
      </c>
      <c r="C73" s="287"/>
      <c r="D73" s="287"/>
      <c r="E73" s="287"/>
      <c r="F73" s="287"/>
      <c r="G73" s="287"/>
      <c r="H73" s="287"/>
      <c r="I73" s="287"/>
      <c r="J73" s="287"/>
      <c r="K73" s="288"/>
      <c r="L73" s="325"/>
      <c r="M73" s="326"/>
      <c r="N73" s="343"/>
      <c r="O73" s="285">
        <f>O74</f>
        <v>480000</v>
      </c>
    </row>
    <row r="74" spans="1:18" x14ac:dyDescent="0.25">
      <c r="A74" s="283"/>
      <c r="B74" s="286" t="s">
        <v>377</v>
      </c>
      <c r="C74" s="287"/>
      <c r="D74" s="287"/>
      <c r="E74" s="287"/>
      <c r="F74" s="287"/>
      <c r="G74" s="287"/>
      <c r="H74" s="287"/>
      <c r="I74" s="287"/>
      <c r="J74" s="287"/>
      <c r="K74" s="288"/>
      <c r="L74" s="342">
        <v>8</v>
      </c>
      <c r="M74" s="326" t="s">
        <v>51</v>
      </c>
      <c r="N74" s="285">
        <v>60000</v>
      </c>
      <c r="O74" s="285">
        <f>N74*L74</f>
        <v>480000</v>
      </c>
    </row>
    <row r="75" spans="1:18" x14ac:dyDescent="0.25">
      <c r="A75" s="283"/>
      <c r="B75" s="286"/>
      <c r="C75" s="287"/>
      <c r="D75" s="287"/>
      <c r="E75" s="287"/>
      <c r="F75" s="287"/>
      <c r="G75" s="287"/>
      <c r="H75" s="287"/>
      <c r="I75" s="287"/>
      <c r="J75" s="287"/>
      <c r="K75" s="288"/>
      <c r="L75" s="342"/>
      <c r="M75" s="326"/>
      <c r="N75" s="285"/>
      <c r="O75" s="285"/>
    </row>
    <row r="76" spans="1:18" x14ac:dyDescent="0.25">
      <c r="A76" s="283" t="s">
        <v>378</v>
      </c>
      <c r="B76" s="68" t="s">
        <v>300</v>
      </c>
      <c r="C76" s="58"/>
      <c r="D76" s="58"/>
      <c r="E76" s="58"/>
      <c r="F76" s="58"/>
      <c r="G76" s="58"/>
      <c r="H76" s="58"/>
      <c r="I76" s="58"/>
      <c r="J76" s="58"/>
      <c r="K76" s="59"/>
      <c r="L76" s="342"/>
      <c r="M76" s="326"/>
      <c r="N76" s="285"/>
      <c r="O76" s="284">
        <f>O77</f>
        <v>262000</v>
      </c>
    </row>
    <row r="77" spans="1:18" x14ac:dyDescent="0.25">
      <c r="A77" s="289" t="s">
        <v>379</v>
      </c>
      <c r="B77" s="68" t="s">
        <v>147</v>
      </c>
      <c r="C77" s="58"/>
      <c r="D77" s="58"/>
      <c r="E77" s="58"/>
      <c r="F77" s="58"/>
      <c r="G77" s="58"/>
      <c r="H77" s="58"/>
      <c r="I77" s="58"/>
      <c r="J77" s="58"/>
      <c r="K77" s="59"/>
      <c r="L77" s="342"/>
      <c r="M77" s="326"/>
      <c r="N77" s="285"/>
      <c r="O77" s="285">
        <f>O78</f>
        <v>262000</v>
      </c>
    </row>
    <row r="78" spans="1:18" x14ac:dyDescent="0.25">
      <c r="A78" s="283"/>
      <c r="B78" s="68" t="s">
        <v>149</v>
      </c>
      <c r="C78" s="58"/>
      <c r="D78" s="58"/>
      <c r="E78" s="58"/>
      <c r="F78" s="58"/>
      <c r="G78" s="58"/>
      <c r="H78" s="58"/>
      <c r="I78" s="58"/>
      <c r="J78" s="58"/>
      <c r="K78" s="59"/>
      <c r="L78" s="342">
        <v>1048</v>
      </c>
      <c r="M78" s="326" t="s">
        <v>148</v>
      </c>
      <c r="N78" s="285">
        <v>250</v>
      </c>
      <c r="O78" s="285">
        <f>N78*L78</f>
        <v>262000</v>
      </c>
      <c r="R78">
        <f>50000/250</f>
        <v>200</v>
      </c>
    </row>
    <row r="79" spans="1:18" x14ac:dyDescent="0.25">
      <c r="A79" s="283"/>
      <c r="B79" s="68"/>
      <c r="C79" s="58"/>
      <c r="D79" s="58"/>
      <c r="E79" s="58"/>
      <c r="F79" s="58"/>
      <c r="G79" s="58"/>
      <c r="H79" s="58"/>
      <c r="I79" s="58"/>
      <c r="J79" s="58"/>
      <c r="K79" s="59"/>
      <c r="L79" s="342"/>
      <c r="M79" s="326"/>
      <c r="N79" s="285"/>
      <c r="O79" s="285"/>
    </row>
    <row r="80" spans="1:18" x14ac:dyDescent="0.25">
      <c r="A80" s="283" t="s">
        <v>380</v>
      </c>
      <c r="B80" s="68" t="s">
        <v>152</v>
      </c>
      <c r="C80" s="58"/>
      <c r="D80" s="58"/>
      <c r="E80" s="58"/>
      <c r="F80" s="58"/>
      <c r="G80" s="58"/>
      <c r="H80" s="58"/>
      <c r="I80" s="58"/>
      <c r="J80" s="58"/>
      <c r="K80" s="59"/>
      <c r="L80" s="342"/>
      <c r="M80" s="326"/>
      <c r="N80" s="285"/>
      <c r="O80" s="285"/>
    </row>
    <row r="81" spans="1:19" x14ac:dyDescent="0.25">
      <c r="A81" s="289" t="s">
        <v>381</v>
      </c>
      <c r="B81" s="68" t="s">
        <v>153</v>
      </c>
      <c r="C81" s="58"/>
      <c r="D81" s="58"/>
      <c r="E81" s="58"/>
      <c r="F81" s="58"/>
      <c r="G81" s="58"/>
      <c r="H81" s="58"/>
      <c r="I81" s="58"/>
      <c r="J81" s="58"/>
      <c r="K81" s="59"/>
      <c r="L81" s="342"/>
      <c r="M81" s="326"/>
      <c r="N81" s="285"/>
      <c r="O81" s="284">
        <f>O82+O83</f>
        <v>8800000</v>
      </c>
    </row>
    <row r="82" spans="1:19" x14ac:dyDescent="0.25">
      <c r="A82" s="283"/>
      <c r="B82" s="286" t="s">
        <v>386</v>
      </c>
      <c r="C82" s="287"/>
      <c r="D82" s="287"/>
      <c r="E82" s="287"/>
      <c r="F82" s="287"/>
      <c r="G82" s="287"/>
      <c r="H82" s="287"/>
      <c r="I82" s="287"/>
      <c r="J82" s="287"/>
      <c r="K82" s="288"/>
      <c r="L82" s="342">
        <v>320</v>
      </c>
      <c r="M82" s="326" t="s">
        <v>86</v>
      </c>
      <c r="N82" s="285">
        <v>7500</v>
      </c>
      <c r="O82" s="285">
        <f>N82*L82</f>
        <v>2400000</v>
      </c>
    </row>
    <row r="83" spans="1:19" x14ac:dyDescent="0.25">
      <c r="A83" s="289"/>
      <c r="B83" s="286" t="s">
        <v>387</v>
      </c>
      <c r="C83" s="287"/>
      <c r="D83" s="287"/>
      <c r="E83" s="287"/>
      <c r="F83" s="287"/>
      <c r="G83" s="287"/>
      <c r="H83" s="287"/>
      <c r="I83" s="287"/>
      <c r="J83" s="287"/>
      <c r="K83" s="288"/>
      <c r="L83" s="58">
        <v>320</v>
      </c>
      <c r="M83" s="326" t="s">
        <v>86</v>
      </c>
      <c r="N83" s="285">
        <v>20000</v>
      </c>
      <c r="O83" s="285">
        <f>N83*L83</f>
        <v>6400000</v>
      </c>
    </row>
    <row r="84" spans="1:19" x14ac:dyDescent="0.25">
      <c r="A84" s="289"/>
      <c r="B84" s="286"/>
      <c r="C84" s="287"/>
      <c r="D84" s="287"/>
      <c r="E84" s="287"/>
      <c r="F84" s="287"/>
      <c r="G84" s="287"/>
      <c r="H84" s="287"/>
      <c r="I84" s="287"/>
      <c r="J84" s="287"/>
      <c r="K84" s="288"/>
      <c r="L84" s="58"/>
      <c r="M84" s="326"/>
      <c r="N84" s="285"/>
      <c r="O84" s="285"/>
      <c r="S84" s="121"/>
    </row>
    <row r="85" spans="1:19" x14ac:dyDescent="0.25">
      <c r="A85" s="283" t="s">
        <v>384</v>
      </c>
      <c r="B85" s="68" t="s">
        <v>382</v>
      </c>
      <c r="C85" s="58"/>
      <c r="D85" s="58"/>
      <c r="E85" s="58"/>
      <c r="F85" s="58"/>
      <c r="G85" s="58"/>
      <c r="H85" s="58"/>
      <c r="I85" s="58"/>
      <c r="J85" s="58"/>
      <c r="K85" s="59"/>
      <c r="L85" s="342"/>
      <c r="M85" s="326"/>
      <c r="N85" s="285"/>
      <c r="O85" s="284">
        <f>O86</f>
        <v>6800000</v>
      </c>
      <c r="P85" s="121"/>
    </row>
    <row r="86" spans="1:19" x14ac:dyDescent="0.25">
      <c r="A86" s="289" t="s">
        <v>385</v>
      </c>
      <c r="B86" s="68" t="s">
        <v>383</v>
      </c>
      <c r="C86" s="58"/>
      <c r="D86" s="58"/>
      <c r="E86" s="58"/>
      <c r="F86" s="58"/>
      <c r="G86" s="58"/>
      <c r="H86" s="58"/>
      <c r="I86" s="58"/>
      <c r="J86" s="58"/>
      <c r="K86" s="59"/>
      <c r="L86" s="323"/>
      <c r="M86" s="323"/>
      <c r="N86" s="323"/>
      <c r="O86" s="520">
        <f>O87</f>
        <v>6800000</v>
      </c>
    </row>
    <row r="87" spans="1:19" x14ac:dyDescent="0.25">
      <c r="A87" s="321"/>
      <c r="B87" s="68" t="s">
        <v>151</v>
      </c>
      <c r="C87" s="58"/>
      <c r="D87" s="58"/>
      <c r="E87" s="58"/>
      <c r="F87" s="58"/>
      <c r="G87" s="58"/>
      <c r="H87" s="58"/>
      <c r="I87" s="58"/>
      <c r="J87" s="58"/>
      <c r="K87" s="59"/>
      <c r="L87" s="342">
        <v>80</v>
      </c>
      <c r="M87" s="342" t="s">
        <v>65</v>
      </c>
      <c r="N87" s="343">
        <v>85000</v>
      </c>
      <c r="O87" s="343">
        <f>N87*L87</f>
        <v>6800000</v>
      </c>
    </row>
    <row r="88" spans="1:19" x14ac:dyDescent="0.25">
      <c r="A88" s="390"/>
      <c r="B88" s="397"/>
      <c r="C88" s="64"/>
      <c r="D88" s="64"/>
      <c r="E88" s="64"/>
      <c r="F88" s="64"/>
      <c r="G88" s="64"/>
      <c r="H88" s="64"/>
      <c r="I88" s="64"/>
      <c r="J88" s="64"/>
      <c r="K88" s="65"/>
      <c r="L88" s="336"/>
      <c r="M88" s="336"/>
      <c r="N88" s="337"/>
      <c r="O88" s="337"/>
    </row>
    <row r="89" spans="1:19" x14ac:dyDescent="0.25">
      <c r="A89" s="317"/>
      <c r="B89" s="60"/>
      <c r="C89" s="277" t="s">
        <v>99</v>
      </c>
      <c r="D89" s="277"/>
      <c r="E89" s="277"/>
      <c r="F89" s="277"/>
      <c r="G89" s="277"/>
      <c r="H89" s="277"/>
      <c r="I89" s="277"/>
      <c r="J89" s="277"/>
      <c r="K89" s="313"/>
      <c r="L89" s="268"/>
      <c r="M89" s="269"/>
      <c r="N89" s="269"/>
      <c r="O89" s="318">
        <f>O30+O65+O76+O81+O85+O37</f>
        <v>40000000</v>
      </c>
    </row>
    <row r="90" spans="1:19" x14ac:dyDescent="0.25">
      <c r="A90" s="68" t="s">
        <v>100</v>
      </c>
      <c r="B90" s="58"/>
      <c r="C90" s="256"/>
      <c r="D90" s="256"/>
      <c r="E90" s="256"/>
      <c r="F90" s="256"/>
      <c r="G90" s="256"/>
      <c r="H90" s="256"/>
      <c r="I90" s="256"/>
      <c r="J90" s="256"/>
      <c r="K90" s="256"/>
      <c r="L90" s="256"/>
      <c r="M90" s="256"/>
      <c r="N90" s="319"/>
      <c r="O90" s="257"/>
    </row>
    <row r="91" spans="1:19" x14ac:dyDescent="0.25">
      <c r="A91" s="290" t="s">
        <v>511</v>
      </c>
      <c r="B91" s="58" t="s">
        <v>490</v>
      </c>
      <c r="C91" s="417">
        <v>0</v>
      </c>
      <c r="D91" s="58"/>
      <c r="E91" s="58"/>
      <c r="F91" s="58"/>
      <c r="G91" s="58"/>
      <c r="H91" s="58"/>
      <c r="I91" s="58"/>
      <c r="J91" s="58"/>
      <c r="K91" s="58"/>
      <c r="L91" s="579" t="s">
        <v>102</v>
      </c>
      <c r="M91" s="579"/>
      <c r="N91" s="579"/>
      <c r="O91" s="580"/>
    </row>
    <row r="92" spans="1:19" x14ac:dyDescent="0.25">
      <c r="A92" s="290" t="s">
        <v>553</v>
      </c>
      <c r="B92" s="248" t="s">
        <v>490</v>
      </c>
      <c r="C92" s="417">
        <f>O89</f>
        <v>40000000</v>
      </c>
      <c r="D92" s="58"/>
      <c r="E92" s="58"/>
      <c r="F92" s="58"/>
      <c r="G92" s="58"/>
      <c r="H92" s="58"/>
      <c r="I92" s="58"/>
      <c r="J92" s="58"/>
      <c r="K92" s="58"/>
      <c r="L92" s="58"/>
      <c r="M92" s="127"/>
      <c r="N92" s="127"/>
      <c r="O92" s="128"/>
    </row>
    <row r="93" spans="1:19" x14ac:dyDescent="0.25">
      <c r="A93" s="290" t="s">
        <v>531</v>
      </c>
      <c r="B93" s="58" t="s">
        <v>490</v>
      </c>
      <c r="C93" s="418">
        <v>0</v>
      </c>
      <c r="D93" s="322"/>
      <c r="E93" s="322"/>
      <c r="F93" s="322"/>
      <c r="G93" s="322"/>
      <c r="H93" s="322"/>
      <c r="I93" s="322"/>
      <c r="J93" s="322"/>
      <c r="K93" s="322"/>
      <c r="L93" s="322"/>
      <c r="M93" s="344"/>
      <c r="N93" s="344"/>
      <c r="O93" s="345"/>
    </row>
    <row r="94" spans="1:19" x14ac:dyDescent="0.25">
      <c r="A94" s="290" t="s">
        <v>522</v>
      </c>
      <c r="B94" s="64" t="s">
        <v>490</v>
      </c>
      <c r="C94" s="419">
        <v>0</v>
      </c>
      <c r="D94" s="322"/>
      <c r="E94" s="322"/>
      <c r="F94" s="322"/>
      <c r="G94" s="322"/>
      <c r="H94" s="322"/>
      <c r="I94" s="322"/>
      <c r="J94" s="322"/>
      <c r="K94" s="322"/>
      <c r="L94" s="322"/>
      <c r="M94" s="344"/>
      <c r="N94" s="344"/>
      <c r="O94" s="345"/>
    </row>
    <row r="95" spans="1:19" x14ac:dyDescent="0.25">
      <c r="A95" s="68"/>
      <c r="B95" s="58"/>
      <c r="C95" s="417">
        <f>SUM(C91:C94)</f>
        <v>40000000</v>
      </c>
      <c r="D95" s="58"/>
      <c r="E95" s="58"/>
      <c r="F95" s="58"/>
      <c r="G95" s="58"/>
      <c r="H95" s="58"/>
      <c r="I95" s="58"/>
      <c r="J95" s="58"/>
      <c r="K95" s="58"/>
      <c r="L95" s="610" t="s">
        <v>106</v>
      </c>
      <c r="M95" s="610"/>
      <c r="N95" s="610"/>
      <c r="O95" s="611"/>
    </row>
    <row r="96" spans="1:19" x14ac:dyDescent="0.25">
      <c r="A96" s="397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719" t="s">
        <v>107</v>
      </c>
      <c r="M96" s="719"/>
      <c r="N96" s="719"/>
      <c r="O96" s="720"/>
    </row>
    <row r="97" spans="1:15" s="213" customFormat="1" ht="18.75" customHeight="1" x14ac:dyDescent="0.25">
      <c r="A97" s="605" t="s">
        <v>111</v>
      </c>
      <c r="B97" s="606"/>
      <c r="C97" s="606"/>
      <c r="D97" s="606"/>
      <c r="E97" s="606"/>
      <c r="F97" s="606"/>
      <c r="G97" s="606"/>
      <c r="H97" s="606"/>
      <c r="I97" s="606"/>
      <c r="J97" s="606"/>
      <c r="K97" s="606"/>
      <c r="L97" s="606"/>
      <c r="M97" s="606"/>
      <c r="N97" s="606"/>
      <c r="O97" s="607"/>
    </row>
    <row r="98" spans="1:15" x14ac:dyDescent="0.25">
      <c r="A98" s="346"/>
      <c r="B98" s="347"/>
      <c r="C98" s="347"/>
      <c r="D98" s="347"/>
      <c r="E98" s="347"/>
      <c r="F98" s="347"/>
      <c r="G98" s="347"/>
      <c r="H98" s="347"/>
      <c r="I98" s="347"/>
      <c r="J98" s="347"/>
      <c r="K98" s="347"/>
      <c r="L98" s="612" t="s">
        <v>112</v>
      </c>
      <c r="M98" s="577"/>
      <c r="N98" s="577"/>
      <c r="O98" s="578"/>
    </row>
    <row r="99" spans="1:15" x14ac:dyDescent="0.25">
      <c r="A99" s="68" t="s">
        <v>499</v>
      </c>
      <c r="B99" s="58"/>
      <c r="C99" s="58" t="s">
        <v>432</v>
      </c>
      <c r="D99" s="58" t="s">
        <v>452</v>
      </c>
      <c r="E99" s="58"/>
      <c r="F99" s="58"/>
      <c r="G99" s="58"/>
      <c r="H99" s="58"/>
      <c r="I99" s="58"/>
      <c r="J99" s="58"/>
      <c r="K99" s="58"/>
      <c r="L99" s="613" t="s">
        <v>113</v>
      </c>
      <c r="M99" s="579"/>
      <c r="N99" s="579"/>
      <c r="O99" s="580"/>
    </row>
    <row r="100" spans="1:15" x14ac:dyDescent="0.25">
      <c r="A100" s="321"/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  <c r="L100" s="613" t="s">
        <v>114</v>
      </c>
      <c r="M100" s="579"/>
      <c r="N100" s="579"/>
      <c r="O100" s="580"/>
    </row>
    <row r="101" spans="1:15" x14ac:dyDescent="0.25">
      <c r="A101" s="68" t="s">
        <v>509</v>
      </c>
      <c r="B101" s="58"/>
      <c r="C101" s="58" t="s">
        <v>432</v>
      </c>
      <c r="D101" s="58" t="s">
        <v>453</v>
      </c>
      <c r="E101" s="58"/>
      <c r="F101" s="58"/>
      <c r="G101" s="58"/>
      <c r="H101" s="58"/>
      <c r="I101" s="58"/>
      <c r="J101" s="58"/>
      <c r="K101" s="58"/>
      <c r="L101" s="68"/>
      <c r="M101" s="58"/>
      <c r="N101" s="58"/>
      <c r="O101" s="59"/>
    </row>
    <row r="102" spans="1:15" x14ac:dyDescent="0.25">
      <c r="A102" s="321"/>
      <c r="B102" s="322"/>
      <c r="C102" s="322"/>
      <c r="D102" s="322"/>
      <c r="E102" s="322"/>
      <c r="F102" s="322"/>
      <c r="G102" s="322"/>
      <c r="H102" s="322"/>
      <c r="I102" s="322"/>
      <c r="J102" s="322"/>
      <c r="K102" s="322"/>
      <c r="L102" s="68"/>
      <c r="M102" s="58"/>
      <c r="N102" s="58"/>
      <c r="O102" s="59"/>
    </row>
    <row r="103" spans="1:15" x14ac:dyDescent="0.25">
      <c r="A103" s="69" t="s">
        <v>510</v>
      </c>
      <c r="B103" s="248"/>
      <c r="C103" s="58" t="s">
        <v>433</v>
      </c>
      <c r="D103" s="58" t="s">
        <v>454</v>
      </c>
      <c r="E103" s="58"/>
      <c r="F103" s="58"/>
      <c r="G103" s="58"/>
      <c r="H103" s="58"/>
      <c r="I103" s="58"/>
      <c r="J103" s="58"/>
      <c r="K103" s="58"/>
      <c r="L103" s="68"/>
      <c r="M103" s="58"/>
      <c r="N103" s="58"/>
      <c r="O103" s="59"/>
    </row>
    <row r="104" spans="1:15" x14ac:dyDescent="0.25">
      <c r="A104" s="6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91" t="s">
        <v>117</v>
      </c>
      <c r="M104" s="581"/>
      <c r="N104" s="581"/>
      <c r="O104" s="582"/>
    </row>
    <row r="105" spans="1:15" x14ac:dyDescent="0.25">
      <c r="A105" s="6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613" t="s">
        <v>514</v>
      </c>
      <c r="M105" s="579"/>
      <c r="N105" s="579"/>
      <c r="O105" s="580"/>
    </row>
    <row r="106" spans="1:15" x14ac:dyDescent="0.25">
      <c r="A106" s="349"/>
      <c r="B106" s="350"/>
      <c r="C106" s="350"/>
      <c r="D106" s="350"/>
      <c r="E106" s="350"/>
      <c r="F106" s="350"/>
      <c r="G106" s="350"/>
      <c r="H106" s="350"/>
      <c r="I106" s="350"/>
      <c r="J106" s="350"/>
      <c r="K106" s="350"/>
      <c r="L106" s="713" t="s">
        <v>119</v>
      </c>
      <c r="M106" s="608"/>
      <c r="N106" s="608"/>
      <c r="O106" s="609"/>
    </row>
  </sheetData>
  <mergeCells count="30">
    <mergeCell ref="D7:O7"/>
    <mergeCell ref="D9:O9"/>
    <mergeCell ref="B20:M20"/>
    <mergeCell ref="B16:M16"/>
    <mergeCell ref="N17:O17"/>
    <mergeCell ref="N19:O19"/>
    <mergeCell ref="N18:O18"/>
    <mergeCell ref="N20:O20"/>
    <mergeCell ref="N16:O16"/>
    <mergeCell ref="L1:N1"/>
    <mergeCell ref="L2:N2"/>
    <mergeCell ref="A4:N4"/>
    <mergeCell ref="A5:N5"/>
    <mergeCell ref="A1:K1"/>
    <mergeCell ref="A2:K2"/>
    <mergeCell ref="A21:O21"/>
    <mergeCell ref="A22:O22"/>
    <mergeCell ref="C24:K25"/>
    <mergeCell ref="L105:O105"/>
    <mergeCell ref="L106:O106"/>
    <mergeCell ref="L91:O91"/>
    <mergeCell ref="L95:O95"/>
    <mergeCell ref="L96:O96"/>
    <mergeCell ref="L98:O98"/>
    <mergeCell ref="L99:O99"/>
    <mergeCell ref="A97:O97"/>
    <mergeCell ref="L58:M58"/>
    <mergeCell ref="C62:K63"/>
    <mergeCell ref="L100:O100"/>
    <mergeCell ref="L104:O104"/>
  </mergeCells>
  <printOptions horizontalCentered="1"/>
  <pageMargins left="0.19685039370078741" right="0.19685039370078741" top="0.51181102362204722" bottom="0.31496062992125984" header="0.39370078740157483" footer="0.31496062992125984"/>
  <pageSetup paperSize="256" scale="90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Sheet1</vt:lpstr>
      <vt:lpstr>ADIPURA</vt:lpstr>
      <vt:lpstr>Desa Siaga</vt:lpstr>
      <vt:lpstr>Pilkada</vt:lpstr>
      <vt:lpstr>Pengendalian Keamanan</vt:lpstr>
      <vt:lpstr>PEKAT</vt:lpstr>
      <vt:lpstr>FKDM</vt:lpstr>
      <vt:lpstr>Siaga Bencana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User</cp:lastModifiedBy>
  <cp:lastPrinted>2019-01-16T15:27:31Z</cp:lastPrinted>
  <dcterms:created xsi:type="dcterms:W3CDTF">2018-01-16T13:49:19Z</dcterms:created>
  <dcterms:modified xsi:type="dcterms:W3CDTF">2019-05-20T03:40:37Z</dcterms:modified>
</cp:coreProperties>
</file>