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4295" windowHeight="7680" firstSheet="8" activeTab="11"/>
  </bookViews>
  <sheets>
    <sheet name="JAN" sheetId="16" r:id="rId1"/>
    <sheet name="PEB" sheetId="14" r:id="rId2"/>
    <sheet name="MARET" sheetId="11" r:id="rId3"/>
    <sheet name="APRIL" sheetId="12" r:id="rId4"/>
    <sheet name="MEI" sheetId="15" r:id="rId5"/>
    <sheet name="JUNI" sheetId="17" r:id="rId6"/>
    <sheet name="JULI" sheetId="18" r:id="rId7"/>
    <sheet name="AGUST" sheetId="19" r:id="rId8"/>
    <sheet name="SEPT" sheetId="20" r:id="rId9"/>
    <sheet name="OKT" sheetId="21" r:id="rId10"/>
    <sheet name="NOP" sheetId="22" r:id="rId11"/>
    <sheet name="DES" sheetId="24" r:id="rId12"/>
    <sheet name="Sheet2" sheetId="2" r:id="rId13"/>
    <sheet name="Sheet3" sheetId="3" r:id="rId14"/>
  </sheets>
  <definedNames>
    <definedName name="_xlnm.Print_Titles" localSheetId="7">AGUST!$5:$10</definedName>
    <definedName name="_xlnm.Print_Titles" localSheetId="3">APRIL!$5:$10</definedName>
    <definedName name="_xlnm.Print_Titles" localSheetId="11">DES!$5:$10</definedName>
    <definedName name="_xlnm.Print_Titles" localSheetId="0">JAN!$5:$10</definedName>
    <definedName name="_xlnm.Print_Titles" localSheetId="6">JULI!$5:$10</definedName>
    <definedName name="_xlnm.Print_Titles" localSheetId="5">JUNI!$5:$10</definedName>
    <definedName name="_xlnm.Print_Titles" localSheetId="2">MARET!$5:$10</definedName>
    <definedName name="_xlnm.Print_Titles" localSheetId="4">MEI!$5:$10</definedName>
    <definedName name="_xlnm.Print_Titles" localSheetId="10">NOP!$5:$10</definedName>
    <definedName name="_xlnm.Print_Titles" localSheetId="9">OKT!$5:$10</definedName>
    <definedName name="_xlnm.Print_Titles" localSheetId="1">PEB!$5:$10</definedName>
    <definedName name="_xlnm.Print_Titles" localSheetId="8">SEPT!$5:$10</definedName>
  </definedNames>
  <calcPr calcId="124519"/>
</workbook>
</file>

<file path=xl/calcChain.xml><?xml version="1.0" encoding="utf-8"?>
<calcChain xmlns="http://schemas.openxmlformats.org/spreadsheetml/2006/main">
  <c r="K44" i="24"/>
  <c r="J200"/>
  <c r="P200" s="1"/>
  <c r="P198"/>
  <c r="K198"/>
  <c r="P197"/>
  <c r="K197"/>
  <c r="P196"/>
  <c r="K196"/>
  <c r="P195"/>
  <c r="K195"/>
  <c r="P194"/>
  <c r="K194"/>
  <c r="P193"/>
  <c r="K193"/>
  <c r="P192"/>
  <c r="K192"/>
  <c r="P191"/>
  <c r="K191"/>
  <c r="P190"/>
  <c r="K190"/>
  <c r="P189"/>
  <c r="K189"/>
  <c r="P188"/>
  <c r="K188"/>
  <c r="I187"/>
  <c r="P185"/>
  <c r="K185"/>
  <c r="P183"/>
  <c r="K183"/>
  <c r="P182"/>
  <c r="K182"/>
  <c r="P181"/>
  <c r="K181"/>
  <c r="P180"/>
  <c r="K180"/>
  <c r="P179"/>
  <c r="K179"/>
  <c r="P178"/>
  <c r="K178"/>
  <c r="P177"/>
  <c r="K177"/>
  <c r="J176"/>
  <c r="I176"/>
  <c r="K174"/>
  <c r="P173"/>
  <c r="K173"/>
  <c r="J172"/>
  <c r="K172" s="1"/>
  <c r="I172"/>
  <c r="P170"/>
  <c r="I170"/>
  <c r="K170" s="1"/>
  <c r="P168"/>
  <c r="K168"/>
  <c r="P167"/>
  <c r="K167"/>
  <c r="P166"/>
  <c r="K166"/>
  <c r="P165"/>
  <c r="K165"/>
  <c r="P164"/>
  <c r="K164"/>
  <c r="P163"/>
  <c r="K163"/>
  <c r="P162"/>
  <c r="K162"/>
  <c r="P161"/>
  <c r="K161"/>
  <c r="P160"/>
  <c r="K160"/>
  <c r="P159"/>
  <c r="K159"/>
  <c r="P158"/>
  <c r="K158"/>
  <c r="P157"/>
  <c r="K157"/>
  <c r="P156"/>
  <c r="K156"/>
  <c r="P155"/>
  <c r="K155"/>
  <c r="P154"/>
  <c r="K154"/>
  <c r="P153"/>
  <c r="K153"/>
  <c r="P152"/>
  <c r="K152"/>
  <c r="P151"/>
  <c r="K151"/>
  <c r="P150"/>
  <c r="K150"/>
  <c r="P149"/>
  <c r="K149"/>
  <c r="P148"/>
  <c r="K148"/>
  <c r="P147"/>
  <c r="K147"/>
  <c r="P146"/>
  <c r="K146"/>
  <c r="P145"/>
  <c r="K145"/>
  <c r="P144"/>
  <c r="K144"/>
  <c r="P143"/>
  <c r="K143"/>
  <c r="P142"/>
  <c r="K142"/>
  <c r="P141"/>
  <c r="K141"/>
  <c r="P140"/>
  <c r="K140"/>
  <c r="P139"/>
  <c r="K139"/>
  <c r="P138"/>
  <c r="K138"/>
  <c r="P137"/>
  <c r="K137"/>
  <c r="P136"/>
  <c r="K136"/>
  <c r="P135"/>
  <c r="K135"/>
  <c r="P134"/>
  <c r="K134"/>
  <c r="P133"/>
  <c r="K133"/>
  <c r="P132"/>
  <c r="K132"/>
  <c r="P131"/>
  <c r="K131"/>
  <c r="P130"/>
  <c r="K130"/>
  <c r="P129"/>
  <c r="K129"/>
  <c r="P128"/>
  <c r="K128"/>
  <c r="P127"/>
  <c r="K127"/>
  <c r="P126"/>
  <c r="K126"/>
  <c r="P125"/>
  <c r="K125"/>
  <c r="P124"/>
  <c r="K124"/>
  <c r="P123"/>
  <c r="K123"/>
  <c r="P122"/>
  <c r="K122"/>
  <c r="P121"/>
  <c r="K121"/>
  <c r="P120"/>
  <c r="K120"/>
  <c r="P119"/>
  <c r="K119"/>
  <c r="P118"/>
  <c r="K118"/>
  <c r="P117"/>
  <c r="K117"/>
  <c r="P116"/>
  <c r="K116"/>
  <c r="P115"/>
  <c r="K115"/>
  <c r="P114"/>
  <c r="K114"/>
  <c r="P113"/>
  <c r="K113"/>
  <c r="P112"/>
  <c r="K112"/>
  <c r="P111"/>
  <c r="K111"/>
  <c r="J110"/>
  <c r="P110" s="1"/>
  <c r="P109"/>
  <c r="K109"/>
  <c r="P108"/>
  <c r="K108"/>
  <c r="P107"/>
  <c r="K107"/>
  <c r="P106"/>
  <c r="K106"/>
  <c r="I105"/>
  <c r="K103"/>
  <c r="P102"/>
  <c r="K102"/>
  <c r="J101"/>
  <c r="P101" s="1"/>
  <c r="J100"/>
  <c r="I100"/>
  <c r="P98"/>
  <c r="K98"/>
  <c r="P96"/>
  <c r="K96"/>
  <c r="P95"/>
  <c r="K95"/>
  <c r="P94"/>
  <c r="K94"/>
  <c r="P93"/>
  <c r="K93"/>
  <c r="P92"/>
  <c r="K92"/>
  <c r="P91"/>
  <c r="K91"/>
  <c r="P90"/>
  <c r="K90"/>
  <c r="P89"/>
  <c r="K89"/>
  <c r="P88"/>
  <c r="K88"/>
  <c r="P87"/>
  <c r="K87"/>
  <c r="P86"/>
  <c r="K86"/>
  <c r="P85"/>
  <c r="K85"/>
  <c r="P84"/>
  <c r="K84"/>
  <c r="P83"/>
  <c r="K83"/>
  <c r="J82"/>
  <c r="I82"/>
  <c r="P80"/>
  <c r="K80"/>
  <c r="P77"/>
  <c r="K77"/>
  <c r="P76"/>
  <c r="K76"/>
  <c r="P75"/>
  <c r="K75"/>
  <c r="P74"/>
  <c r="K74"/>
  <c r="P73"/>
  <c r="K73"/>
  <c r="P72"/>
  <c r="K72"/>
  <c r="P71"/>
  <c r="K71"/>
  <c r="P70"/>
  <c r="K70"/>
  <c r="P69"/>
  <c r="K69"/>
  <c r="P68"/>
  <c r="K68"/>
  <c r="P67"/>
  <c r="K67"/>
  <c r="P66"/>
  <c r="K66"/>
  <c r="P65"/>
  <c r="K65"/>
  <c r="P64"/>
  <c r="K64"/>
  <c r="P63"/>
  <c r="K63"/>
  <c r="P62"/>
  <c r="K62"/>
  <c r="P61"/>
  <c r="K61"/>
  <c r="P60"/>
  <c r="K60"/>
  <c r="P59"/>
  <c r="K59"/>
  <c r="P58"/>
  <c r="K58"/>
  <c r="P57"/>
  <c r="K57"/>
  <c r="P56"/>
  <c r="K56"/>
  <c r="P55"/>
  <c r="K55"/>
  <c r="P54"/>
  <c r="K54"/>
  <c r="J53"/>
  <c r="K53" s="1"/>
  <c r="I53"/>
  <c r="H52"/>
  <c r="I49"/>
  <c r="K47"/>
  <c r="J46"/>
  <c r="I46"/>
  <c r="J43"/>
  <c r="I43"/>
  <c r="K41"/>
  <c r="J40"/>
  <c r="I40"/>
  <c r="K38"/>
  <c r="J37"/>
  <c r="I37"/>
  <c r="K37" s="1"/>
  <c r="K35"/>
  <c r="J34"/>
  <c r="K34" s="1"/>
  <c r="I34"/>
  <c r="K32"/>
  <c r="J31"/>
  <c r="I31"/>
  <c r="J29"/>
  <c r="K29" s="1"/>
  <c r="I28"/>
  <c r="K26"/>
  <c r="K23"/>
  <c r="K22"/>
  <c r="J21"/>
  <c r="I21"/>
  <c r="K19"/>
  <c r="J18"/>
  <c r="I18"/>
  <c r="K16"/>
  <c r="J15"/>
  <c r="I15"/>
  <c r="H15"/>
  <c r="P13"/>
  <c r="K13"/>
  <c r="J12"/>
  <c r="I12"/>
  <c r="K12" s="1"/>
  <c r="H12"/>
  <c r="K28" i="22"/>
  <c r="K29"/>
  <c r="K26"/>
  <c r="H52"/>
  <c r="J187"/>
  <c r="J176"/>
  <c r="K172"/>
  <c r="K174"/>
  <c r="J172"/>
  <c r="J105"/>
  <c r="I170"/>
  <c r="I105"/>
  <c r="I53"/>
  <c r="J82"/>
  <c r="K18" i="24" l="1"/>
  <c r="K31"/>
  <c r="K40"/>
  <c r="K43"/>
  <c r="K101"/>
  <c r="K100" s="1"/>
  <c r="K176"/>
  <c r="J187"/>
  <c r="K187" s="1"/>
  <c r="K15"/>
  <c r="K21"/>
  <c r="K46"/>
  <c r="K82"/>
  <c r="K110"/>
  <c r="J28"/>
  <c r="K28" s="1"/>
  <c r="I52"/>
  <c r="J105"/>
  <c r="K105" s="1"/>
  <c r="J52" l="1"/>
  <c r="K52" s="1"/>
  <c r="I82" i="22" l="1"/>
  <c r="K103" l="1"/>
  <c r="I100"/>
  <c r="J100" l="1"/>
  <c r="P77"/>
  <c r="P76"/>
  <c r="P75"/>
  <c r="P74"/>
  <c r="P73"/>
  <c r="P63"/>
  <c r="J29"/>
  <c r="J200"/>
  <c r="P102" l="1"/>
  <c r="P96"/>
  <c r="P95"/>
  <c r="P94"/>
  <c r="P93"/>
  <c r="P92"/>
  <c r="K102"/>
  <c r="K96" l="1"/>
  <c r="P200" l="1"/>
  <c r="I187"/>
  <c r="P198"/>
  <c r="K198"/>
  <c r="P197"/>
  <c r="K197"/>
  <c r="P196"/>
  <c r="K196"/>
  <c r="P195"/>
  <c r="K195"/>
  <c r="P194"/>
  <c r="K194"/>
  <c r="P193"/>
  <c r="K193"/>
  <c r="P192"/>
  <c r="K192"/>
  <c r="P191"/>
  <c r="K191"/>
  <c r="P190"/>
  <c r="K190"/>
  <c r="P189"/>
  <c r="K189"/>
  <c r="P188"/>
  <c r="K188"/>
  <c r="P185"/>
  <c r="K185"/>
  <c r="P183"/>
  <c r="K183"/>
  <c r="P182"/>
  <c r="K182"/>
  <c r="P181"/>
  <c r="K181"/>
  <c r="P180"/>
  <c r="K180"/>
  <c r="P179"/>
  <c r="K179"/>
  <c r="P178"/>
  <c r="K178"/>
  <c r="P177"/>
  <c r="K177"/>
  <c r="I176"/>
  <c r="P173"/>
  <c r="K173"/>
  <c r="I172"/>
  <c r="P170"/>
  <c r="K170"/>
  <c r="P168"/>
  <c r="K168"/>
  <c r="P167"/>
  <c r="K167"/>
  <c r="P166"/>
  <c r="K166"/>
  <c r="P165"/>
  <c r="K165"/>
  <c r="P164"/>
  <c r="K164"/>
  <c r="P163"/>
  <c r="K163"/>
  <c r="P162"/>
  <c r="K162"/>
  <c r="P161"/>
  <c r="K161"/>
  <c r="P160"/>
  <c r="K160"/>
  <c r="P159"/>
  <c r="K159"/>
  <c r="P158"/>
  <c r="K158"/>
  <c r="P157"/>
  <c r="K157"/>
  <c r="P156"/>
  <c r="K156"/>
  <c r="P155"/>
  <c r="K155"/>
  <c r="P154"/>
  <c r="K154"/>
  <c r="P153"/>
  <c r="K153"/>
  <c r="P152"/>
  <c r="K152"/>
  <c r="P151"/>
  <c r="K151"/>
  <c r="P150"/>
  <c r="K150"/>
  <c r="P149"/>
  <c r="K149"/>
  <c r="P148"/>
  <c r="K148"/>
  <c r="P147"/>
  <c r="K147"/>
  <c r="P146"/>
  <c r="K146"/>
  <c r="P145"/>
  <c r="K145"/>
  <c r="P144"/>
  <c r="K144"/>
  <c r="P143"/>
  <c r="K143"/>
  <c r="P142"/>
  <c r="K142"/>
  <c r="P141"/>
  <c r="K141"/>
  <c r="P140"/>
  <c r="K140"/>
  <c r="P139"/>
  <c r="K139"/>
  <c r="P138"/>
  <c r="K138"/>
  <c r="P137"/>
  <c r="K137"/>
  <c r="P136"/>
  <c r="K136"/>
  <c r="P135"/>
  <c r="K135"/>
  <c r="P134"/>
  <c r="K134"/>
  <c r="P133"/>
  <c r="K133"/>
  <c r="P132"/>
  <c r="K132"/>
  <c r="P131"/>
  <c r="K131"/>
  <c r="P130"/>
  <c r="K130"/>
  <c r="P129"/>
  <c r="K129"/>
  <c r="P128"/>
  <c r="K128"/>
  <c r="P127"/>
  <c r="K127"/>
  <c r="P126"/>
  <c r="K126"/>
  <c r="P125"/>
  <c r="K125"/>
  <c r="P124"/>
  <c r="K124"/>
  <c r="P123"/>
  <c r="K123"/>
  <c r="P122"/>
  <c r="K122"/>
  <c r="P121"/>
  <c r="K121"/>
  <c r="P120"/>
  <c r="K120"/>
  <c r="P119"/>
  <c r="K119"/>
  <c r="P118"/>
  <c r="K118"/>
  <c r="P117"/>
  <c r="K117"/>
  <c r="P116"/>
  <c r="K116"/>
  <c r="P115"/>
  <c r="K115"/>
  <c r="P114"/>
  <c r="K114"/>
  <c r="P113"/>
  <c r="K113"/>
  <c r="P112"/>
  <c r="K112"/>
  <c r="P111"/>
  <c r="K111"/>
  <c r="J110"/>
  <c r="P109"/>
  <c r="K109"/>
  <c r="P108"/>
  <c r="K108"/>
  <c r="P107"/>
  <c r="K107"/>
  <c r="P106"/>
  <c r="K106"/>
  <c r="J101"/>
  <c r="K101" s="1"/>
  <c r="K100" s="1"/>
  <c r="P98"/>
  <c r="K98"/>
  <c r="K95"/>
  <c r="K94"/>
  <c r="K93"/>
  <c r="K92"/>
  <c r="P91"/>
  <c r="K91"/>
  <c r="P90"/>
  <c r="K90"/>
  <c r="P89"/>
  <c r="K89"/>
  <c r="P88"/>
  <c r="K88"/>
  <c r="P87"/>
  <c r="K87"/>
  <c r="P86"/>
  <c r="K86"/>
  <c r="P85"/>
  <c r="K85"/>
  <c r="P84"/>
  <c r="K84"/>
  <c r="P83"/>
  <c r="K83"/>
  <c r="K77"/>
  <c r="K76"/>
  <c r="K75"/>
  <c r="K74"/>
  <c r="K73"/>
  <c r="P72"/>
  <c r="K72"/>
  <c r="P71"/>
  <c r="K71"/>
  <c r="P70"/>
  <c r="K70"/>
  <c r="P69"/>
  <c r="K69"/>
  <c r="P68"/>
  <c r="K68"/>
  <c r="P67"/>
  <c r="K67"/>
  <c r="P66"/>
  <c r="K66"/>
  <c r="P65"/>
  <c r="K65"/>
  <c r="P64"/>
  <c r="K64"/>
  <c r="K63"/>
  <c r="P62"/>
  <c r="K62"/>
  <c r="P61"/>
  <c r="K61"/>
  <c r="P60"/>
  <c r="K60"/>
  <c r="P59"/>
  <c r="K59"/>
  <c r="P58"/>
  <c r="K58"/>
  <c r="P57"/>
  <c r="K57"/>
  <c r="P56"/>
  <c r="K56"/>
  <c r="P55"/>
  <c r="K55"/>
  <c r="P54"/>
  <c r="K54"/>
  <c r="I49"/>
  <c r="K47"/>
  <c r="J46"/>
  <c r="I46"/>
  <c r="J43"/>
  <c r="I43"/>
  <c r="K41"/>
  <c r="J40"/>
  <c r="I40"/>
  <c r="K38"/>
  <c r="J37"/>
  <c r="I37"/>
  <c r="K35"/>
  <c r="J34"/>
  <c r="I34"/>
  <c r="K32"/>
  <c r="J31"/>
  <c r="I31"/>
  <c r="J28"/>
  <c r="I28"/>
  <c r="K23"/>
  <c r="K22"/>
  <c r="J21"/>
  <c r="I21"/>
  <c r="K19"/>
  <c r="J18"/>
  <c r="I18"/>
  <c r="K16"/>
  <c r="J15"/>
  <c r="I15"/>
  <c r="H15"/>
  <c r="P13"/>
  <c r="K13"/>
  <c r="J12"/>
  <c r="I12"/>
  <c r="H12"/>
  <c r="K18" i="21"/>
  <c r="K19"/>
  <c r="P93"/>
  <c r="P92"/>
  <c r="K73"/>
  <c r="K74"/>
  <c r="K75"/>
  <c r="K76"/>
  <c r="K77"/>
  <c r="K97"/>
  <c r="K98"/>
  <c r="K99"/>
  <c r="K100"/>
  <c r="K101"/>
  <c r="K92"/>
  <c r="K93"/>
  <c r="K178"/>
  <c r="K179"/>
  <c r="K180"/>
  <c r="K181"/>
  <c r="K171"/>
  <c r="K172"/>
  <c r="K173"/>
  <c r="K174"/>
  <c r="K175"/>
  <c r="K176"/>
  <c r="K177"/>
  <c r="K164"/>
  <c r="K165"/>
  <c r="K166"/>
  <c r="K167"/>
  <c r="K168"/>
  <c r="K169"/>
  <c r="K170"/>
  <c r="K158"/>
  <c r="K159"/>
  <c r="K160"/>
  <c r="K161"/>
  <c r="K162"/>
  <c r="K163"/>
  <c r="K155"/>
  <c r="K156"/>
  <c r="K157"/>
  <c r="P158"/>
  <c r="P157"/>
  <c r="P156"/>
  <c r="P155"/>
  <c r="P166"/>
  <c r="P165"/>
  <c r="P164"/>
  <c r="P163"/>
  <c r="P162"/>
  <c r="P161"/>
  <c r="P160"/>
  <c r="P159"/>
  <c r="P176"/>
  <c r="P175"/>
  <c r="P174"/>
  <c r="P173"/>
  <c r="P172"/>
  <c r="P171"/>
  <c r="P170"/>
  <c r="P169"/>
  <c r="P168"/>
  <c r="P167"/>
  <c r="P181"/>
  <c r="P180"/>
  <c r="P179"/>
  <c r="P178"/>
  <c r="P177"/>
  <c r="P261"/>
  <c r="P260"/>
  <c r="P259"/>
  <c r="P258"/>
  <c r="P257"/>
  <c r="K257"/>
  <c r="K258"/>
  <c r="K259"/>
  <c r="K260"/>
  <c r="K261"/>
  <c r="K105" i="22" l="1"/>
  <c r="K12"/>
  <c r="P110"/>
  <c r="K176"/>
  <c r="K18"/>
  <c r="K37"/>
  <c r="K46"/>
  <c r="K15"/>
  <c r="K82"/>
  <c r="K21"/>
  <c r="K40"/>
  <c r="T82"/>
  <c r="K110"/>
  <c r="K31"/>
  <c r="K34"/>
  <c r="K187"/>
  <c r="I52"/>
  <c r="P101"/>
  <c r="T100"/>
  <c r="K90" i="21"/>
  <c r="P90"/>
  <c r="P89"/>
  <c r="K89"/>
  <c r="P88"/>
  <c r="K88"/>
  <c r="P119"/>
  <c r="K119"/>
  <c r="K153"/>
  <c r="P153"/>
  <c r="P94"/>
  <c r="K94"/>
  <c r="P255"/>
  <c r="K255"/>
  <c r="P65"/>
  <c r="P140"/>
  <c r="K140"/>
  <c r="P149"/>
  <c r="K149"/>
  <c r="P112" i="20"/>
  <c r="P146"/>
  <c r="P256" i="21"/>
  <c r="P254"/>
  <c r="P253"/>
  <c r="P252"/>
  <c r="P251"/>
  <c r="P248"/>
  <c r="P239"/>
  <c r="P238"/>
  <c r="P237"/>
  <c r="P236"/>
  <c r="P235"/>
  <c r="P234"/>
  <c r="P233"/>
  <c r="P229"/>
  <c r="P226"/>
  <c r="P154"/>
  <c r="P152"/>
  <c r="P151"/>
  <c r="P150"/>
  <c r="P148"/>
  <c r="P147"/>
  <c r="P146"/>
  <c r="P145"/>
  <c r="P144"/>
  <c r="P143"/>
  <c r="P142"/>
  <c r="P141"/>
  <c r="P139"/>
  <c r="P138"/>
  <c r="P137"/>
  <c r="P136"/>
  <c r="P135"/>
  <c r="P134"/>
  <c r="P133"/>
  <c r="P132"/>
  <c r="P131"/>
  <c r="P130"/>
  <c r="P129"/>
  <c r="P128"/>
  <c r="P127"/>
  <c r="P126"/>
  <c r="P125"/>
  <c r="P124"/>
  <c r="P122"/>
  <c r="P121"/>
  <c r="P120"/>
  <c r="P111"/>
  <c r="P96"/>
  <c r="P95"/>
  <c r="P91"/>
  <c r="P85"/>
  <c r="P72"/>
  <c r="P71"/>
  <c r="P70"/>
  <c r="P69"/>
  <c r="P68"/>
  <c r="P67"/>
  <c r="P66"/>
  <c r="P64"/>
  <c r="P62"/>
  <c r="P61"/>
  <c r="P60"/>
  <c r="P59"/>
  <c r="P58"/>
  <c r="P57"/>
  <c r="P56"/>
  <c r="P55"/>
  <c r="K142"/>
  <c r="K91"/>
  <c r="K256"/>
  <c r="K234"/>
  <c r="K151"/>
  <c r="K253"/>
  <c r="P272"/>
  <c r="I272"/>
  <c r="I250" s="1"/>
  <c r="K254"/>
  <c r="K252"/>
  <c r="K251"/>
  <c r="J250"/>
  <c r="K248"/>
  <c r="K239"/>
  <c r="K238"/>
  <c r="K237"/>
  <c r="K236"/>
  <c r="K235"/>
  <c r="K233"/>
  <c r="J232"/>
  <c r="I232"/>
  <c r="T232" s="1"/>
  <c r="K229"/>
  <c r="K228" s="1"/>
  <c r="J228"/>
  <c r="I228"/>
  <c r="K226"/>
  <c r="K154"/>
  <c r="K152"/>
  <c r="K150"/>
  <c r="K148"/>
  <c r="K147"/>
  <c r="K146"/>
  <c r="K145"/>
  <c r="K144"/>
  <c r="K143"/>
  <c r="K141"/>
  <c r="K139"/>
  <c r="K138"/>
  <c r="K137"/>
  <c r="K136"/>
  <c r="K135"/>
  <c r="K134"/>
  <c r="K133"/>
  <c r="K132"/>
  <c r="K131"/>
  <c r="K130"/>
  <c r="K129"/>
  <c r="K128"/>
  <c r="K127"/>
  <c r="K126"/>
  <c r="K125"/>
  <c r="K124"/>
  <c r="J123"/>
  <c r="P123" s="1"/>
  <c r="K122"/>
  <c r="K121"/>
  <c r="K120"/>
  <c r="J118"/>
  <c r="I118"/>
  <c r="J114"/>
  <c r="P114" s="1"/>
  <c r="I113"/>
  <c r="K111"/>
  <c r="K96"/>
  <c r="K95"/>
  <c r="J87"/>
  <c r="I87"/>
  <c r="K85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P54"/>
  <c r="K54"/>
  <c r="J53"/>
  <c r="I53"/>
  <c r="H52"/>
  <c r="I49"/>
  <c r="K47"/>
  <c r="J46"/>
  <c r="I46"/>
  <c r="J43"/>
  <c r="I43"/>
  <c r="K41"/>
  <c r="J40"/>
  <c r="I40"/>
  <c r="K38"/>
  <c r="J37"/>
  <c r="I37"/>
  <c r="K35"/>
  <c r="J34"/>
  <c r="I34"/>
  <c r="K32"/>
  <c r="J31"/>
  <c r="I31"/>
  <c r="J28"/>
  <c r="I28"/>
  <c r="K23"/>
  <c r="K22"/>
  <c r="J21"/>
  <c r="I21"/>
  <c r="J18"/>
  <c r="I18"/>
  <c r="K16"/>
  <c r="J15"/>
  <c r="I15"/>
  <c r="H15"/>
  <c r="P13"/>
  <c r="K13"/>
  <c r="J12"/>
  <c r="I12"/>
  <c r="H12"/>
  <c r="K120" i="20"/>
  <c r="P120"/>
  <c r="K112"/>
  <c r="K68"/>
  <c r="P68"/>
  <c r="P70"/>
  <c r="K56"/>
  <c r="P56"/>
  <c r="P72"/>
  <c r="K94"/>
  <c r="P94"/>
  <c r="K117"/>
  <c r="P117"/>
  <c r="P145"/>
  <c r="K145"/>
  <c r="P110"/>
  <c r="K110"/>
  <c r="K93"/>
  <c r="P93"/>
  <c r="P84"/>
  <c r="K84"/>
  <c r="P121"/>
  <c r="K121"/>
  <c r="K103"/>
  <c r="K105"/>
  <c r="P105"/>
  <c r="P103"/>
  <c r="P106"/>
  <c r="K106"/>
  <c r="P100"/>
  <c r="K100"/>
  <c r="P59"/>
  <c r="P116"/>
  <c r="K116"/>
  <c r="P101"/>
  <c r="K101"/>
  <c r="P55"/>
  <c r="K55"/>
  <c r="J53"/>
  <c r="K53" s="1"/>
  <c r="P148"/>
  <c r="K148"/>
  <c r="P131"/>
  <c r="K131"/>
  <c r="K130" s="1"/>
  <c r="P140"/>
  <c r="K140"/>
  <c r="J91"/>
  <c r="K91" s="1"/>
  <c r="I91"/>
  <c r="K59"/>
  <c r="K65"/>
  <c r="K64"/>
  <c r="K63"/>
  <c r="K62"/>
  <c r="K60"/>
  <c r="K72"/>
  <c r="K70"/>
  <c r="K69"/>
  <c r="K71"/>
  <c r="K107"/>
  <c r="K108"/>
  <c r="K114"/>
  <c r="K119"/>
  <c r="K125"/>
  <c r="K137"/>
  <c r="K139"/>
  <c r="P151"/>
  <c r="I151"/>
  <c r="K146"/>
  <c r="J144"/>
  <c r="K144" s="1"/>
  <c r="I144"/>
  <c r="P142"/>
  <c r="K142"/>
  <c r="P141"/>
  <c r="K141"/>
  <c r="P138"/>
  <c r="K138"/>
  <c r="P135"/>
  <c r="K135"/>
  <c r="J134"/>
  <c r="K134" s="1"/>
  <c r="I134"/>
  <c r="J130"/>
  <c r="I130"/>
  <c r="P128"/>
  <c r="K128"/>
  <c r="P127"/>
  <c r="K127"/>
  <c r="P123"/>
  <c r="K123"/>
  <c r="K118"/>
  <c r="K111"/>
  <c r="P109"/>
  <c r="K109"/>
  <c r="P104"/>
  <c r="K104"/>
  <c r="K102"/>
  <c r="P99"/>
  <c r="K99"/>
  <c r="P98"/>
  <c r="K98"/>
  <c r="K97"/>
  <c r="K96"/>
  <c r="J96"/>
  <c r="K95"/>
  <c r="K88"/>
  <c r="J88"/>
  <c r="K87"/>
  <c r="J87"/>
  <c r="I87"/>
  <c r="P85"/>
  <c r="K85"/>
  <c r="P83"/>
  <c r="K83"/>
  <c r="J75"/>
  <c r="K75" s="1"/>
  <c r="I75"/>
  <c r="P73"/>
  <c r="K73"/>
  <c r="P67"/>
  <c r="K67"/>
  <c r="P66"/>
  <c r="K66"/>
  <c r="P61"/>
  <c r="K61"/>
  <c r="P58"/>
  <c r="K58"/>
  <c r="P57"/>
  <c r="K57"/>
  <c r="P54"/>
  <c r="K54"/>
  <c r="I53"/>
  <c r="I52"/>
  <c r="H52"/>
  <c r="I49"/>
  <c r="K47"/>
  <c r="J46"/>
  <c r="K46" s="1"/>
  <c r="I46"/>
  <c r="J43"/>
  <c r="I43"/>
  <c r="K41"/>
  <c r="J40"/>
  <c r="K40" s="1"/>
  <c r="I40"/>
  <c r="K38"/>
  <c r="J37"/>
  <c r="I37"/>
  <c r="K37" s="1"/>
  <c r="K35"/>
  <c r="J34"/>
  <c r="I34"/>
  <c r="K34" s="1"/>
  <c r="K32"/>
  <c r="J31"/>
  <c r="K31" s="1"/>
  <c r="I31"/>
  <c r="J28"/>
  <c r="I28"/>
  <c r="K23"/>
  <c r="K22"/>
  <c r="J21"/>
  <c r="K21" s="1"/>
  <c r="I21"/>
  <c r="J18"/>
  <c r="I18"/>
  <c r="K16"/>
  <c r="J15"/>
  <c r="K15" s="1"/>
  <c r="I15"/>
  <c r="H15"/>
  <c r="P13"/>
  <c r="K13"/>
  <c r="J12"/>
  <c r="K12" s="1"/>
  <c r="I12"/>
  <c r="H12"/>
  <c r="K38" i="19"/>
  <c r="K53"/>
  <c r="K52"/>
  <c r="K75"/>
  <c r="K91"/>
  <c r="K144"/>
  <c r="K134"/>
  <c r="K97"/>
  <c r="K141"/>
  <c r="K123"/>
  <c r="P141"/>
  <c r="P123"/>
  <c r="P83"/>
  <c r="K83"/>
  <c r="P109"/>
  <c r="P99"/>
  <c r="P98"/>
  <c r="K109"/>
  <c r="K99"/>
  <c r="K37"/>
  <c r="K12"/>
  <c r="P67"/>
  <c r="P66"/>
  <c r="P151"/>
  <c r="P142"/>
  <c r="P128"/>
  <c r="P85"/>
  <c r="P73"/>
  <c r="P61"/>
  <c r="P58"/>
  <c r="P57"/>
  <c r="P104"/>
  <c r="P127"/>
  <c r="P135"/>
  <c r="P138"/>
  <c r="P54"/>
  <c r="P13"/>
  <c r="K13"/>
  <c r="K104"/>
  <c r="K67"/>
  <c r="K66"/>
  <c r="K61"/>
  <c r="K58"/>
  <c r="K57"/>
  <c r="K54"/>
  <c r="K135"/>
  <c r="K138"/>
  <c r="K127"/>
  <c r="J88"/>
  <c r="J87" s="1"/>
  <c r="J96"/>
  <c r="J38"/>
  <c r="J53"/>
  <c r="J75"/>
  <c r="J91"/>
  <c r="J134"/>
  <c r="I134"/>
  <c r="I144"/>
  <c r="K98"/>
  <c r="I151"/>
  <c r="K146"/>
  <c r="J144"/>
  <c r="K142"/>
  <c r="K130"/>
  <c r="J130"/>
  <c r="I130"/>
  <c r="K128"/>
  <c r="K118"/>
  <c r="K111"/>
  <c r="K102"/>
  <c r="K96"/>
  <c r="K95"/>
  <c r="I91"/>
  <c r="K88"/>
  <c r="K87" s="1"/>
  <c r="I87"/>
  <c r="K85"/>
  <c r="I75"/>
  <c r="K73"/>
  <c r="I53"/>
  <c r="H52"/>
  <c r="I49"/>
  <c r="K47"/>
  <c r="K46"/>
  <c r="J46"/>
  <c r="I46"/>
  <c r="J43"/>
  <c r="I43"/>
  <c r="K41"/>
  <c r="J40"/>
  <c r="K40" s="1"/>
  <c r="I40"/>
  <c r="J37"/>
  <c r="I37"/>
  <c r="K35"/>
  <c r="K34"/>
  <c r="J34"/>
  <c r="I34"/>
  <c r="K32"/>
  <c r="J32"/>
  <c r="J31" s="1"/>
  <c r="K31" s="1"/>
  <c r="I31"/>
  <c r="J28"/>
  <c r="I28"/>
  <c r="K23"/>
  <c r="K22"/>
  <c r="J22"/>
  <c r="J21" s="1"/>
  <c r="K21" s="1"/>
  <c r="I21"/>
  <c r="J18"/>
  <c r="I18"/>
  <c r="K16"/>
  <c r="K15"/>
  <c r="J15"/>
  <c r="I15"/>
  <c r="H15"/>
  <c r="J12"/>
  <c r="I12"/>
  <c r="H12"/>
  <c r="K52" i="18"/>
  <c r="J52"/>
  <c r="K46"/>
  <c r="K47"/>
  <c r="K21"/>
  <c r="K15"/>
  <c r="K16"/>
  <c r="J32"/>
  <c r="K21" i="21" l="1"/>
  <c r="K34"/>
  <c r="K87"/>
  <c r="K114"/>
  <c r="K113" s="1"/>
  <c r="J113"/>
  <c r="J52" s="1"/>
  <c r="K12"/>
  <c r="K40"/>
  <c r="T228"/>
  <c r="I52"/>
  <c r="K250"/>
  <c r="K15"/>
  <c r="K37"/>
  <c r="K46"/>
  <c r="K123"/>
  <c r="K31"/>
  <c r="K118"/>
  <c r="K53"/>
  <c r="T87"/>
  <c r="T250"/>
  <c r="T53"/>
  <c r="K232"/>
  <c r="J52" i="20"/>
  <c r="K52" s="1"/>
  <c r="J52" i="19"/>
  <c r="I52"/>
  <c r="K142" i="18"/>
  <c r="K128"/>
  <c r="K91" s="1"/>
  <c r="K85"/>
  <c r="K73"/>
  <c r="K96"/>
  <c r="K102"/>
  <c r="K111"/>
  <c r="K95"/>
  <c r="K118"/>
  <c r="K88"/>
  <c r="I151"/>
  <c r="K146"/>
  <c r="K144" s="1"/>
  <c r="J144"/>
  <c r="I144"/>
  <c r="K134"/>
  <c r="J134"/>
  <c r="I134"/>
  <c r="K130"/>
  <c r="J130"/>
  <c r="I130"/>
  <c r="J91"/>
  <c r="I91"/>
  <c r="K87"/>
  <c r="J87"/>
  <c r="I87"/>
  <c r="K75"/>
  <c r="J75"/>
  <c r="I75"/>
  <c r="K53"/>
  <c r="J53"/>
  <c r="I53"/>
  <c r="I52"/>
  <c r="H52"/>
  <c r="I49"/>
  <c r="J46"/>
  <c r="I46"/>
  <c r="J43"/>
  <c r="I43"/>
  <c r="K41"/>
  <c r="J40"/>
  <c r="I40"/>
  <c r="K40" s="1"/>
  <c r="J37"/>
  <c r="I37"/>
  <c r="K35"/>
  <c r="J34"/>
  <c r="I34"/>
  <c r="K34" s="1"/>
  <c r="K32"/>
  <c r="J31"/>
  <c r="I31"/>
  <c r="K31" s="1"/>
  <c r="J28"/>
  <c r="I28"/>
  <c r="K23"/>
  <c r="K22"/>
  <c r="J22"/>
  <c r="J21"/>
  <c r="I21"/>
  <c r="J18"/>
  <c r="I18"/>
  <c r="J15"/>
  <c r="I15"/>
  <c r="H15"/>
  <c r="J12"/>
  <c r="I12"/>
  <c r="H12"/>
  <c r="K146" i="17"/>
  <c r="I151"/>
  <c r="K144"/>
  <c r="J144"/>
  <c r="I144"/>
  <c r="K134"/>
  <c r="J134"/>
  <c r="I134"/>
  <c r="K130"/>
  <c r="J130"/>
  <c r="I130"/>
  <c r="K91"/>
  <c r="J91"/>
  <c r="I91"/>
  <c r="K87"/>
  <c r="J87"/>
  <c r="I87"/>
  <c r="K75"/>
  <c r="J75"/>
  <c r="I75"/>
  <c r="K53"/>
  <c r="J53"/>
  <c r="I53"/>
  <c r="I52" s="1"/>
  <c r="H52"/>
  <c r="I49"/>
  <c r="J46"/>
  <c r="I46"/>
  <c r="J43"/>
  <c r="I43"/>
  <c r="K41"/>
  <c r="J40"/>
  <c r="I40"/>
  <c r="K40" s="1"/>
  <c r="J37"/>
  <c r="I37"/>
  <c r="K35"/>
  <c r="J34"/>
  <c r="K34" s="1"/>
  <c r="I34"/>
  <c r="K32"/>
  <c r="J31"/>
  <c r="I31"/>
  <c r="J28"/>
  <c r="I28"/>
  <c r="K23"/>
  <c r="K22"/>
  <c r="J22"/>
  <c r="J21" s="1"/>
  <c r="I21"/>
  <c r="J18"/>
  <c r="I18"/>
  <c r="J15"/>
  <c r="I15"/>
  <c r="H15"/>
  <c r="J12"/>
  <c r="I12"/>
  <c r="H12"/>
  <c r="K40" i="15"/>
  <c r="K34"/>
  <c r="K31"/>
  <c r="K21"/>
  <c r="J21"/>
  <c r="K41"/>
  <c r="K35"/>
  <c r="K32"/>
  <c r="K22"/>
  <c r="I151" i="16"/>
  <c r="K144"/>
  <c r="J144"/>
  <c r="I144"/>
  <c r="T144" s="1"/>
  <c r="K134"/>
  <c r="J134"/>
  <c r="I134"/>
  <c r="K130"/>
  <c r="K52" s="1"/>
  <c r="J130"/>
  <c r="I130"/>
  <c r="K91"/>
  <c r="J91"/>
  <c r="I91"/>
  <c r="K87"/>
  <c r="J87"/>
  <c r="I87"/>
  <c r="K75"/>
  <c r="J75"/>
  <c r="J52" s="1"/>
  <c r="I75"/>
  <c r="I52" s="1"/>
  <c r="T52" s="1"/>
  <c r="J53"/>
  <c r="I53"/>
  <c r="H52"/>
  <c r="K49"/>
  <c r="J49"/>
  <c r="I49"/>
  <c r="K46"/>
  <c r="J46"/>
  <c r="I46"/>
  <c r="K43"/>
  <c r="J43"/>
  <c r="I43"/>
  <c r="K40"/>
  <c r="J40"/>
  <c r="I40"/>
  <c r="K37"/>
  <c r="J37"/>
  <c r="I37"/>
  <c r="K34"/>
  <c r="J34"/>
  <c r="I34"/>
  <c r="K31"/>
  <c r="J31"/>
  <c r="I31"/>
  <c r="X16"/>
  <c r="V16"/>
  <c r="K15"/>
  <c r="J15"/>
  <c r="I15"/>
  <c r="H15"/>
  <c r="K12"/>
  <c r="J12"/>
  <c r="I12"/>
  <c r="H12"/>
  <c r="X8"/>
  <c r="K23" i="15"/>
  <c r="K23" i="12"/>
  <c r="J22" i="15"/>
  <c r="I151"/>
  <c r="T144"/>
  <c r="K144"/>
  <c r="J144"/>
  <c r="I144"/>
  <c r="K134"/>
  <c r="J134"/>
  <c r="I134"/>
  <c r="K130"/>
  <c r="J130"/>
  <c r="I130"/>
  <c r="K91"/>
  <c r="J91"/>
  <c r="I91"/>
  <c r="K87"/>
  <c r="J87"/>
  <c r="I87"/>
  <c r="T75"/>
  <c r="K75"/>
  <c r="J75"/>
  <c r="I75"/>
  <c r="T76" s="1"/>
  <c r="K53"/>
  <c r="J53"/>
  <c r="J52" s="1"/>
  <c r="I53"/>
  <c r="H52"/>
  <c r="I49"/>
  <c r="J46"/>
  <c r="I46"/>
  <c r="J43"/>
  <c r="I43"/>
  <c r="J40"/>
  <c r="I40"/>
  <c r="J37"/>
  <c r="I37"/>
  <c r="J34"/>
  <c r="I34"/>
  <c r="J31"/>
  <c r="I31"/>
  <c r="J28"/>
  <c r="I28"/>
  <c r="I21"/>
  <c r="J18"/>
  <c r="I18"/>
  <c r="X16"/>
  <c r="V16"/>
  <c r="J15"/>
  <c r="I15"/>
  <c r="H15"/>
  <c r="J12"/>
  <c r="I12"/>
  <c r="H12"/>
  <c r="X8"/>
  <c r="J15" i="12"/>
  <c r="J18"/>
  <c r="I18"/>
  <c r="J21"/>
  <c r="I21"/>
  <c r="J28"/>
  <c r="I28"/>
  <c r="J31"/>
  <c r="I31"/>
  <c r="J34"/>
  <c r="I34"/>
  <c r="J37"/>
  <c r="I37"/>
  <c r="J40"/>
  <c r="I40"/>
  <c r="J43"/>
  <c r="I43"/>
  <c r="J46"/>
  <c r="I46"/>
  <c r="I49"/>
  <c r="J53"/>
  <c r="J52" s="1"/>
  <c r="K53"/>
  <c r="K52" s="1"/>
  <c r="J75"/>
  <c r="K75"/>
  <c r="J87"/>
  <c r="K87"/>
  <c r="J91"/>
  <c r="K91"/>
  <c r="J130"/>
  <c r="K130"/>
  <c r="K134"/>
  <c r="J134"/>
  <c r="J144"/>
  <c r="K144"/>
  <c r="J144" i="14"/>
  <c r="K144"/>
  <c r="J134"/>
  <c r="K134"/>
  <c r="J130"/>
  <c r="K130"/>
  <c r="J91"/>
  <c r="K91"/>
  <c r="J87"/>
  <c r="K87"/>
  <c r="J75"/>
  <c r="K75"/>
  <c r="J49"/>
  <c r="K49"/>
  <c r="J46"/>
  <c r="K46"/>
  <c r="J43"/>
  <c r="K43"/>
  <c r="J40"/>
  <c r="K40"/>
  <c r="J37"/>
  <c r="K37"/>
  <c r="J34"/>
  <c r="K34"/>
  <c r="J31"/>
  <c r="K31"/>
  <c r="J53"/>
  <c r="I49"/>
  <c r="I46"/>
  <c r="I43"/>
  <c r="I40"/>
  <c r="I37"/>
  <c r="I34"/>
  <c r="I31"/>
  <c r="K15"/>
  <c r="K12"/>
  <c r="I151"/>
  <c r="I144" s="1"/>
  <c r="I134"/>
  <c r="I130"/>
  <c r="I91"/>
  <c r="I87"/>
  <c r="T75"/>
  <c r="I75"/>
  <c r="I53"/>
  <c r="H52"/>
  <c r="X16"/>
  <c r="V16"/>
  <c r="J15"/>
  <c r="I15"/>
  <c r="H15"/>
  <c r="J12"/>
  <c r="I12"/>
  <c r="H12"/>
  <c r="X8"/>
  <c r="I151" i="12"/>
  <c r="I144" s="1"/>
  <c r="I134"/>
  <c r="I130"/>
  <c r="I91"/>
  <c r="I87"/>
  <c r="T75"/>
  <c r="I75"/>
  <c r="I53"/>
  <c r="H52"/>
  <c r="X16"/>
  <c r="V16"/>
  <c r="I15"/>
  <c r="H15"/>
  <c r="J12"/>
  <c r="I12"/>
  <c r="H12"/>
  <c r="X8"/>
  <c r="I151" i="11"/>
  <c r="T76"/>
  <c r="T75"/>
  <c r="I52"/>
  <c r="T52" s="1"/>
  <c r="I53"/>
  <c r="I144"/>
  <c r="T144" s="1"/>
  <c r="I134"/>
  <c r="I130"/>
  <c r="I91"/>
  <c r="I87"/>
  <c r="I75"/>
  <c r="H52"/>
  <c r="T113" i="21" l="1"/>
  <c r="K52"/>
  <c r="T52"/>
  <c r="J52" i="17"/>
  <c r="K21"/>
  <c r="K31"/>
  <c r="K52"/>
  <c r="K52" i="15"/>
  <c r="T76" i="16"/>
  <c r="T75"/>
  <c r="I52" i="15"/>
  <c r="T52" s="1"/>
  <c r="K52" i="14"/>
  <c r="J52"/>
  <c r="I52"/>
  <c r="T52" s="1"/>
  <c r="T144"/>
  <c r="T76"/>
  <c r="T144" i="12"/>
  <c r="I52"/>
  <c r="T52" s="1"/>
  <c r="T76"/>
  <c r="X16" i="11"/>
  <c r="V16" l="1"/>
  <c r="J15"/>
  <c r="I15"/>
  <c r="H15"/>
  <c r="J12"/>
  <c r="I12"/>
  <c r="H12"/>
  <c r="X8"/>
  <c r="P80" i="22"/>
  <c r="K80"/>
  <c r="J53"/>
  <c r="K53" s="1"/>
  <c r="J52" l="1"/>
  <c r="T52" s="1"/>
  <c r="T53"/>
  <c r="K52" l="1"/>
</calcChain>
</file>

<file path=xl/sharedStrings.xml><?xml version="1.0" encoding="utf-8"?>
<sst xmlns="http://schemas.openxmlformats.org/spreadsheetml/2006/main" count="8453" uniqueCount="422">
  <si>
    <t>LAPORAN PENGENDALIAN OPERASIONAL BELANJA LANGSUNG</t>
  </si>
  <si>
    <t>NO</t>
  </si>
  <si>
    <t>SKPD/PROGRAM/KEGIATAN</t>
  </si>
  <si>
    <t>OUTPUT</t>
  </si>
  <si>
    <t>(KELUARAN)</t>
  </si>
  <si>
    <t>TARGET</t>
  </si>
  <si>
    <t>LOKASI</t>
  </si>
  <si>
    <t>JUMLAH KEGIATAN</t>
  </si>
  <si>
    <t xml:space="preserve">ANGGARAN </t>
  </si>
  <si>
    <t>(Rp)</t>
  </si>
  <si>
    <t>PELAKSANAAN KEGIATAN</t>
  </si>
  <si>
    <t>PENYERAPAN</t>
  </si>
  <si>
    <t>ANGGARAN (Rp)</t>
  </si>
  <si>
    <t>FISIK (%)</t>
  </si>
  <si>
    <t>REALISASI</t>
  </si>
  <si>
    <t>KECAMATAN WONOSOBO</t>
  </si>
  <si>
    <t>A</t>
  </si>
  <si>
    <t>Program Peningkatan Sarana dan Prasarana Aparatur</t>
  </si>
  <si>
    <t>B</t>
  </si>
  <si>
    <t>C</t>
  </si>
  <si>
    <t>Program Pembangunan Infrastruktur Perdesaan</t>
  </si>
  <si>
    <t>JALAN</t>
  </si>
  <si>
    <t>JEMBATAN</t>
  </si>
  <si>
    <t>Biaya Umum</t>
  </si>
  <si>
    <t>D</t>
  </si>
  <si>
    <t>Program Perencanaan Pembangunan Daerah</t>
  </si>
  <si>
    <t>F</t>
  </si>
  <si>
    <t>TOLOK UKUR KINERJA</t>
  </si>
  <si>
    <t>Kec. Wonosobo</t>
  </si>
  <si>
    <t xml:space="preserve"> </t>
  </si>
  <si>
    <t>Pengadaan Sarana Prasarana Kantor</t>
  </si>
  <si>
    <t>Program Peningkatan Keamanan dan Kenyamanan Lingkungan</t>
  </si>
  <si>
    <t>Fasilitasi Peningkatan  Keamanan dan Ketertiban Masyarakat</t>
  </si>
  <si>
    <t>Program Pemberdayaan Fakir Miskin, Komunitas Adat Terpencil (KAT) dan Penyandang Masalah Kesejahteraan Sosial (PMKS) Lainnya</t>
  </si>
  <si>
    <t>Pelatihan Kewirausahaan bagi Program Keluarga Harapan</t>
  </si>
  <si>
    <t>Program Peningkatan Pemberdayaan Masyarakat Pedesaan</t>
  </si>
  <si>
    <t>Fasilitasi Pendampingan Penyelenggaraan Pemerintahan Desa</t>
  </si>
  <si>
    <t>Fasilitasi Pembinaan Desa dan Kelurahan</t>
  </si>
  <si>
    <t>Program Pemeliharaan Ketrampilan dan Pencegahan Tindak Kriminal</t>
  </si>
  <si>
    <t>Operasi PEJAR dan PEKAT</t>
  </si>
  <si>
    <t>Program Optimalisasi Pemnfaatan Tekhnologi Informasi</t>
  </si>
  <si>
    <t>Fasilitasi Sarana dan Prasarana PATEN</t>
  </si>
  <si>
    <t>Program Pengembangan Wawasan Kebangsaan</t>
  </si>
  <si>
    <t>Fasilitasi Peningkatan Kapasitas Kegiatan Kecamatan</t>
  </si>
  <si>
    <t>Program Peningkatan Peran Serta dan Kesetaraan Gender dalam Pembangunan</t>
  </si>
  <si>
    <t>Pemberdayaan Perempuan/Kegiatan PKK</t>
  </si>
  <si>
    <t>Program Peningkatan Kapasitas Aparatur Pemerintahan Desa</t>
  </si>
  <si>
    <t>Peningkatan Penyelenggaraan Pemerintahan Umum</t>
  </si>
  <si>
    <t>Pelaksanaan Musrenbang Kecamatan</t>
  </si>
  <si>
    <t>Program Pencegahan Dini dan Penanggulanan Bencana Alam</t>
  </si>
  <si>
    <t>Pembinaan Partisipasi dalam Penanggulangan Bencana</t>
  </si>
  <si>
    <t>Program Perencanaan Sosial dan Budaya</t>
  </si>
  <si>
    <t>Fasilitasi Tim Penanggulangan Kemiskinan Kecamatan</t>
  </si>
  <si>
    <t>Program Pemberdayaan Masyarakat di Bidang Lingkungan Hidup</t>
  </si>
  <si>
    <t>Fasilitasi Kegiatan Adipura</t>
  </si>
  <si>
    <t>Belanja Barang/Jasa yang akan diserahkan kepada masyarakat/pihak ketiga</t>
  </si>
  <si>
    <t>-</t>
  </si>
  <si>
    <t>Penataan Lingkungan RW 3 Kelurahan Sambek Kec. Wonosobo</t>
  </si>
  <si>
    <t>Penataan Lingkungan Kampung Sidojoyo Kelurahan Pagerkukuh (lanjutan)</t>
  </si>
  <si>
    <t>Penataan Kawasan Lingkungan RW. 05 Kel. Pagerkukuh Kec. Wonosobo</t>
  </si>
  <si>
    <t>Penataan Lingkungan RW. 11 dan RW. 12 Kampung Jolontoro Kelurahan Sambek Kec. Wonosobo</t>
  </si>
  <si>
    <t>Penataan Lingkunag RW. 3 dan 4 Kelurahan Jlamprang</t>
  </si>
  <si>
    <t>Penataan Lingkungan dan SPAL RT. 06 RW. 01 Kelurahan Kalianget Kec. Wonosobo</t>
  </si>
  <si>
    <t>Senderan Pemandian Air Panas Kalianget Kab. Wonosobo</t>
  </si>
  <si>
    <t>Senderan RT.04, 03 Desa Jlamprang Mlaran, Kelurahan Jlamprang Kecamatan Wonosobo</t>
  </si>
  <si>
    <t>Senderan RW 1 RT 4 Sirandu Pagerkukuh Kecamatan Wonosobo</t>
  </si>
  <si>
    <t>Gapuro Limas dan Wonobungkah Kec. Wonosobo</t>
  </si>
  <si>
    <t>Pembangunan Senderan RT. 03 RW. 1 Kampung Sirandu Kelurahan Pagerkukuh Kecamatan Wonosobo</t>
  </si>
  <si>
    <t>Pembangungan Gedung Asrama/Rumah Asuh Peduli Pendidikan Yayasan Al Maksum Kampung Wonobungkah Kec. Wonosobo</t>
  </si>
  <si>
    <t>Pembangunan SAB Gedegan Tlogojati Kec. Wonosobo</t>
  </si>
  <si>
    <t>Pembangunan SAB Bangsri Wonosari Kec. Wonosobo</t>
  </si>
  <si>
    <t>Pembangunan Sarana Air Bersih Dusun Sumberjati Desa Tlogojati Kec. Wonosobo</t>
  </si>
  <si>
    <t>Pembangunan Sarana Air Bersih Dusun Sribit Desa Wonolelo Kec. Wonosobo</t>
  </si>
  <si>
    <t>Pembangunan Rehabilitasi Saluran Air Bersih Dusun Trenggiling Desa Sariyoso Kec. Wonosobo</t>
  </si>
  <si>
    <t>Pembangunan SPAM Kampung Pagude, Kelurahan Pagerkukuh Kec. Wonosobo</t>
  </si>
  <si>
    <t>Pembangunan Drainase dan Penataan Lingkungan RT. 01 RW. 01 Kelurahan Rojoimo (Mirombo Permai) Kecamatan Wonosobo</t>
  </si>
  <si>
    <t>Pembangunan Gedung Perpustakaan Kampung Wonobungkah Kel. Jlamprang Kec. Wonosobo</t>
  </si>
  <si>
    <t>Pembangunan Kantor Kelurahan Jaraksari Kec. Wonosobo (lanjutan)</t>
  </si>
  <si>
    <t>Pembangunan Gedung Pertemuan 2 (Gedung Olahraga)Kelurahan Jaraksari Kecamatan Wonosobo</t>
  </si>
  <si>
    <t>Pembangunan Gedung RW 2 Sitiung Sumberan Barat Kelurahan Wonosobo Barat Kec. Wonosobo</t>
  </si>
  <si>
    <t>Pembangunan Gedung Serbaguna Kelurahan Mlipak, Kec. Wonosobo</t>
  </si>
  <si>
    <t>Pembangunan Gedung Serbaguna Kelurahan Kramatan, Kec. Wonosobo</t>
  </si>
  <si>
    <t>Penyempurnaan Gedung Balai RW. 6 Kampung Puntuksari, Kelurahan Wonosobo Barat Kec. Wonosobo</t>
  </si>
  <si>
    <t>Pembangunan/Rehab Balai RW 09 Prajuritan Atas Kecamatan Wonosobo</t>
  </si>
  <si>
    <t>Penyempurnaan Balai Madukoro Kel. Bumireso Kec. Wonosobo</t>
  </si>
  <si>
    <t>Pembangunan Gedung Tempat Olahraga dan Lain-lain</t>
  </si>
  <si>
    <t>Pembangunan Senderan Lapangan Mirombo Kelurahan Rojoimo</t>
  </si>
  <si>
    <t>GEDUNG DAN BANGUNAN</t>
  </si>
  <si>
    <t>Perbaikan dan Pelebaran Jalan Tembus Kampung Singkir Kel. Jaraksari</t>
  </si>
  <si>
    <t>Pelebaran Jalan Sentral Menuju Ketinggring Kec. Wonosobo</t>
  </si>
  <si>
    <t>Peningkatan Jalan Gang RT. 01 &amp; RT. 02 RW. 05  Mataraman Wonosobo Timur Kec. Wonosobo</t>
  </si>
  <si>
    <t>Pembangunan Senderan Jalan dan Betonisasi Kampung Jembarsari Kelurahan Kejiwan Kecamatan Wonosobo</t>
  </si>
  <si>
    <t>Betonisasi Jalan Lingkungan RW. 9 Sidojoyo Kelurahan Pagerkukuh Kecamatan Wonosobo</t>
  </si>
  <si>
    <t>Betonisasi Jalan Lingkungan RW 8 Kelurahan Pagerkukuh Kecamatan Wonosobo</t>
  </si>
  <si>
    <t>Pembangunan Betonisasi Jalan Tlogojati - Trenggiling Kec. Wonosobo</t>
  </si>
  <si>
    <t>Pembangunan Saluran dan Trotoar Jalan Jlamprang menuju Mudal Kec. Mojotengah</t>
  </si>
  <si>
    <t>Pavingisasi jalan dan Rehabilitasi Drainase RT. 03 RW. 6 Perumahan Griya Madukoro Asri Kelurahan Bumireso Kecamatan Wonosobo</t>
  </si>
  <si>
    <t>Pembangunan Senderan Jalan dan Saluran Drainase Kampung Jlegong - Jlamprang Kecamatan Wonosobo</t>
  </si>
  <si>
    <t>Aspal Jalan Tembelang - Pagude, Kelurahan Rojoimo Kec. Wonosobo</t>
  </si>
  <si>
    <t>Pembangunan Senderan Jalan Madukoro ke Rojoimo Kelurahan Bumireso Kec. Wonosobo (lanjutan)</t>
  </si>
  <si>
    <t>Aspal Jalan Dukuh Ngasinan ke Perumahan Asli Permai Kelurahan Kramatan Kec. Wonosobo</t>
  </si>
  <si>
    <t>Aspal Jalan Penghubung antara Kampung Singkir ke Jaraksari RT. 12 RW. 1 Kelurahan Jaraksari, Kec. Wonosobo</t>
  </si>
  <si>
    <t>Aspal Jalan Utama Kelurahan Mlipak, Kec. Wonosobo</t>
  </si>
  <si>
    <t>Pavingisasi Jalan Antanr Kampung Sumberan Selatan RW. 03 sampai Kampung Ngedok RW. 13 Kelurahan Wonosobo Barat, Kec. Wonosobo</t>
  </si>
  <si>
    <t xml:space="preserve">Pembangunan Senderan dan jalan makam Kampung Bugangan RW. 04, 05, 09 Kelurahan Kalianget </t>
  </si>
  <si>
    <t>Aspal Jalan Bomerto - Rojoimo Kecamatan Wonosobo</t>
  </si>
  <si>
    <t>Lanjutan Betonisasi Jalan Antar Desa antar Kecamatan dari Kelurahan Wonorejo ke Wonolelo Wonosobo</t>
  </si>
  <si>
    <t>Rehab Jalan Umum dan Normalisasi Saluran Jalan Masuk Kampung Sarwodadi Kelurahan Tawangsari Kecamatan Wonosobo</t>
  </si>
  <si>
    <t>Senderan Jalan Gerok Tembelang menuju Wonosari Rojoimo</t>
  </si>
  <si>
    <t>Penataan Jalan Lingkungan Kp. Sariagung Kelurahan Jaraksari  Kec. Wonosobo</t>
  </si>
  <si>
    <t>Pavingisasi  RT. 02 RW. 03 Karangluhur, Kelurahan Kalianget, Wonosobo</t>
  </si>
  <si>
    <t>Pavingisasi dan Drainase  Perumahan RT. 03 RW. 5 Tembelang Kelurahan Kelurahan Rojoimo Kecamatan Wonosobo</t>
  </si>
  <si>
    <t>Pavingisasi Rw. 04 Sudagaran Barat Kelurahan Wonosobo Timur, Kec. Wonosobo</t>
  </si>
  <si>
    <t>Pavingisasi RW. 09 Prajuritan Atas Kelurahan Wonosobo Timur, Kec. Wonosobo</t>
  </si>
  <si>
    <t>Pavingisasi Lingkungan Kampung Kenteng Kelurahan Kejiwan Kecamatan Wonosobo</t>
  </si>
  <si>
    <t>Pavingisasi Rt. 1 RW. 4 Tembelang Kelurahan Rojoimo Kec. Wonosobo</t>
  </si>
  <si>
    <t>Betonisasi RT.13 dan RT.14 RW. 1 Kelurahan Jaraksari, Kec. Wonosobo</t>
  </si>
  <si>
    <t>Betonisasi, Senderan Saluran Air RW. 6 Kelurahan Mlipak, Kec. Wonosobo</t>
  </si>
  <si>
    <t>Betonisasi RT. 7 RW. 2 Kampung Sidomulyo, Kelurahan Wonosobo, Kec. Wonosobo</t>
  </si>
  <si>
    <t>Pembangunan Beonisasi Jalan Tembus Penawangan Lingkar Utara Kel. Tawangsari</t>
  </si>
  <si>
    <t>Betonisasi dan Perbaikan Saluran RW. 5 Kalurahan Jlamprang, Kec. Wonosobo</t>
  </si>
  <si>
    <t>Betonisasi dan Drainase Kampung Kerkop RT. 02 RW. 05 Kelurahan Wonosobo Barat Kecamatan Wonosobo</t>
  </si>
  <si>
    <t>Pembangunan Betonisasi Wilayah Bumigodean Jalan Tumenggung Jogonegoro Kec. Wonosobo</t>
  </si>
  <si>
    <t>Perbaikan Saluran Drainase Jalan RSU Kel. Wonosobo, Kec. Wonosobo</t>
  </si>
  <si>
    <t>Pembangunan Jembatan dan Senderan Jalan Muloyojoyo Kelurahan Pagerkukuh Kec. Wonosobo</t>
  </si>
  <si>
    <t>Irigasi Sikembang RT. 4 / 12 Kel. Kalianget, Kec. Wonosobo</t>
  </si>
  <si>
    <t>Irigasi Lingkungan Wonobungkah RW. 07, Kec. Wonosobo</t>
  </si>
  <si>
    <t>Lanjutan Pembangunan senderan dan Saluran Irigasi Jalan T Jogonegoro Kec. Wonosobo</t>
  </si>
  <si>
    <t xml:space="preserve">Pembangunan Senderan Saluran Irigasi Wangan Aji Blok Powotan Suwung Kelurahan Kejiwan </t>
  </si>
  <si>
    <t>Peningkatan Infrastruktur  DI Wangan Aji Kalianget, Wonosobo</t>
  </si>
  <si>
    <t>Saluran Irigasi Siwedung Mendolo Bumireso</t>
  </si>
  <si>
    <t>Pembangunan Senderan Saluran Irigasi dan Senderan Lingkungan RT. 1 RW 5 Wonobungkah Kelurahan Jlamprang Kecamatan Wonosobo</t>
  </si>
  <si>
    <t>IRIGASI PEMBAWA AIR</t>
  </si>
  <si>
    <t>PEMBAWA IRIGASI</t>
  </si>
  <si>
    <t>BANGUNAN PEMBAWA AIR KOTOR</t>
  </si>
  <si>
    <t>Rehab drainase Kampung Sariagung  Kelurahan Jaraksari, Kec. Wonosobo</t>
  </si>
  <si>
    <t>Drainase Lingkungan RT. 4 RW. 7 Kelurahan Jaraksari Kecamatan Wonosobo</t>
  </si>
  <si>
    <t>Penataan Saluran Sungai Kampung Tosarirejo Kelurahan Jaraksari - Kelurahan Sambek Kecamatan Wonosobo (lanjutan)</t>
  </si>
  <si>
    <t>Perbaikan Saluran Pembuangan Limbah Kelurahan Sambek, Kecamatan Wonosobo</t>
  </si>
  <si>
    <t>Pembangunan Drainase Saluran RW. 5 Perumahan Purnamandala Kelurahan Bumireso, Kec. Wonosobo</t>
  </si>
  <si>
    <t xml:space="preserve"> Pembangunan Saluran Drainase RW. 5 dan RW. 6 Kelurahan Sambek Kec. Wonosobo</t>
  </si>
  <si>
    <t>E</t>
  </si>
  <si>
    <t>G</t>
  </si>
  <si>
    <t>H</t>
  </si>
  <si>
    <t>I</t>
  </si>
  <si>
    <t>J</t>
  </si>
  <si>
    <t>K</t>
  </si>
  <si>
    <t>L</t>
  </si>
  <si>
    <t>M</t>
  </si>
  <si>
    <t>N</t>
  </si>
  <si>
    <t>Meningkatnya Kualitas Kinerja Aparatur</t>
  </si>
  <si>
    <t>Meningkatnya Keamanan dan Ketertiban Masyarakat</t>
  </si>
  <si>
    <t>Meningkatnya SDM Masyarakat di bidang kewirausahaan</t>
  </si>
  <si>
    <t>Meningkatnya Tertib Administrasi dan Keuangan Dana Transfer ke Desa</t>
  </si>
  <si>
    <t>Meningkatnya Kepuasan Masyarakat terkait dengan Pelayanan</t>
  </si>
  <si>
    <t>Meningkatnya Kesadaran Masyarakat dibidang Trantibmas</t>
  </si>
  <si>
    <t>Meningkatnya Kualitas  Pelayanan kepada Masyarakat</t>
  </si>
  <si>
    <t>Meningkatnya  Program Penyelenggaraan Pemerintahan Umum</t>
  </si>
  <si>
    <t>Meningkatnya Kelancaran Kinerja PKK</t>
  </si>
  <si>
    <t>Terlakasananya Rakor Kelembagaan Desa dan Kelurahan, Terlaksananya  Kegiatan Intensifikasi PBB</t>
  </si>
  <si>
    <t>Tersusunnya Daftar Skala Prioritas Pembangunan di Kec.</t>
  </si>
  <si>
    <t>Meningkatnya Kesadaran dan Kewaspadaan Masyarakat terhadap Bahaya Bencana Alam</t>
  </si>
  <si>
    <t>Terpenuhinya Penanganan Keluhan Masyarakat</t>
  </si>
  <si>
    <t>Meningkatnya Ketertiban, Keindahan dan Kebersihan sebagai Penunjang Adipura</t>
  </si>
  <si>
    <t>Meningkatnya Kualitas Infrastruktur</t>
  </si>
  <si>
    <t>METODE</t>
  </si>
  <si>
    <t>KEUANGAN</t>
  </si>
  <si>
    <t>PENGADAAN BARANG / JASA</t>
  </si>
  <si>
    <t>TANGGAL</t>
  </si>
  <si>
    <t>MULAI</t>
  </si>
  <si>
    <t>SELESAI</t>
  </si>
  <si>
    <t>NILAI</t>
  </si>
  <si>
    <t>NAMA</t>
  </si>
  <si>
    <t>PENYEDIA</t>
  </si>
  <si>
    <t>BARANG</t>
  </si>
  <si>
    <t>JASA</t>
  </si>
  <si>
    <t>KET</t>
  </si>
  <si>
    <t>PENUNJUKAN LANGSUNG</t>
  </si>
  <si>
    <t>APBD KABUPATEN WONOSOBO TAHUN 2017</t>
  </si>
  <si>
    <t>CAMAT WONOSOBO</t>
  </si>
  <si>
    <t>ZULFA AKHSAN ALIM K, S.STP. M.Si</t>
  </si>
  <si>
    <t>NIP. 197611271995111001</t>
  </si>
  <si>
    <t>BULAN APRIL 2017</t>
  </si>
  <si>
    <t>BULAN MEI 2017</t>
  </si>
  <si>
    <t>BULAN MARET 2017</t>
  </si>
  <si>
    <t>BULAN PEBRUARI</t>
  </si>
  <si>
    <t>CV JALAN-JALAN SUKSES MANDIRI</t>
  </si>
  <si>
    <t>100%</t>
  </si>
  <si>
    <t>17/3/2017</t>
  </si>
  <si>
    <t>31/3/2017</t>
  </si>
  <si>
    <t>BULAN JANUARI 2017</t>
  </si>
  <si>
    <t>BULAN JUNI 2017</t>
  </si>
  <si>
    <t>3/7/2017</t>
  </si>
  <si>
    <t>CV. MITRA PERSADA</t>
  </si>
  <si>
    <t>4/7/2017</t>
  </si>
  <si>
    <t>17/9/2017</t>
  </si>
  <si>
    <t>16/9/2017</t>
  </si>
  <si>
    <t>CV RIO RIDHO UTAMA</t>
  </si>
  <si>
    <t>20/6/2017</t>
  </si>
  <si>
    <t>5/9/2017</t>
  </si>
  <si>
    <t>CV DWI PUTRA</t>
  </si>
  <si>
    <t>18/9/2017</t>
  </si>
  <si>
    <t>CV AMANDA JAYA</t>
  </si>
  <si>
    <t>CV SEKAR ARUM</t>
  </si>
  <si>
    <t>CV DIENG PERKASA</t>
  </si>
  <si>
    <t xml:space="preserve">  </t>
  </si>
  <si>
    <t>BULAN JULI 2017</t>
  </si>
  <si>
    <t>20/6/2019</t>
  </si>
  <si>
    <t>CV GUNUNG JATI</t>
  </si>
  <si>
    <t>BULAN AGSTUS 2017</t>
  </si>
  <si>
    <t>75 HARI</t>
  </si>
  <si>
    <t>18/7/2017</t>
  </si>
  <si>
    <t>27/7/2017</t>
  </si>
  <si>
    <t>60 HARI</t>
  </si>
  <si>
    <t>25/7/2017</t>
  </si>
  <si>
    <t>24/5/2017</t>
  </si>
  <si>
    <t>22/6/2017</t>
  </si>
  <si>
    <t>15/9/2017</t>
  </si>
  <si>
    <t>31/8/2017</t>
  </si>
  <si>
    <t>22/9/2017</t>
  </si>
  <si>
    <t>24/9/2017</t>
  </si>
  <si>
    <t>30/9/2017</t>
  </si>
  <si>
    <t>CV CEMPAKA INDORAYA</t>
  </si>
  <si>
    <t>CV PULUNG MUKTI</t>
  </si>
  <si>
    <t>CV TRIPLE SSS</t>
  </si>
  <si>
    <t>CV MEDIA CIPTA ARISTAMA</t>
  </si>
  <si>
    <t>CV NAORA SEJATI</t>
  </si>
  <si>
    <t>CV BERKAH SEKAWAN</t>
  </si>
  <si>
    <t>CV BAHANA KARYA UTAMA</t>
  </si>
  <si>
    <t>CV BERKAH JAYA</t>
  </si>
  <si>
    <t>CV HASTA DAYA MANUNGGAL</t>
  </si>
  <si>
    <t>CV DUTA KENCANA</t>
  </si>
  <si>
    <t>24/7/2017</t>
  </si>
  <si>
    <t>CV. SUKA ABADI</t>
  </si>
  <si>
    <t>CV MAWAR BIRU</t>
  </si>
  <si>
    <t>Pavingisasi Jalan Antara Kampung Sumberan Selatan RW. 03 sampai Kampung Ngedok RW. 13 Kelurahan Wonosobo Barat, Kec. Wonosobo</t>
  </si>
  <si>
    <t>CV BAGAMAYA CHAKTI</t>
  </si>
  <si>
    <t>CV REKAYASA</t>
  </si>
  <si>
    <t>CV DIENG POWER</t>
  </si>
  <si>
    <t>14/7/2017</t>
  </si>
  <si>
    <t>26/9/2017</t>
  </si>
  <si>
    <t>CV CITRA MANUNGGAL SAHABAT</t>
  </si>
  <si>
    <t>20/7/2017</t>
  </si>
  <si>
    <t>CV CEMPAKA INVESTAMA</t>
  </si>
  <si>
    <t>3/9/2017</t>
  </si>
  <si>
    <t>CV KUNCUNG MAS</t>
  </si>
  <si>
    <t>Pembangunan Betonisasi Jalan Tembus Penawangan Lingkar Utara Kel. Tawangsari</t>
  </si>
  <si>
    <t>CV TRISULA PUTA</t>
  </si>
  <si>
    <t>3/10/2017</t>
  </si>
  <si>
    <t>CV KARYA MUDA</t>
  </si>
  <si>
    <t>7/6/2017</t>
  </si>
  <si>
    <t>31/7/2017</t>
  </si>
  <si>
    <t>15/10/2017</t>
  </si>
  <si>
    <t>CV SURYA ALAM</t>
  </si>
  <si>
    <t>04/07/2017</t>
  </si>
  <si>
    <t>CV KELAPA MAS</t>
  </si>
  <si>
    <t>Pembangunan Saluran Drainase RW. 5 dan RW. 6 Kelurahan Sambek Kec. Wonosobo</t>
  </si>
  <si>
    <t>CV ZI PUTRA SAKTI</t>
  </si>
  <si>
    <t>19/9/2017</t>
  </si>
  <si>
    <t>CV. TRISULA PUTRA</t>
  </si>
  <si>
    <t>7/9/2017</t>
  </si>
  <si>
    <t>CV CAHAYA RIZKI</t>
  </si>
  <si>
    <t>CV. OWK DEVELOPMENT</t>
  </si>
  <si>
    <t>09/02/2017</t>
  </si>
  <si>
    <t>7/7/2017</t>
  </si>
  <si>
    <t>CV. BAGAMAYA CHAKTI</t>
  </si>
  <si>
    <t>07/07/2017</t>
  </si>
  <si>
    <t>CV. RIZQIKA INDAH</t>
  </si>
  <si>
    <t>19/7/2017</t>
  </si>
  <si>
    <t xml:space="preserve"> CV. RIZQIKA INDAH</t>
  </si>
  <si>
    <t>CV CATUR TUNGGAL</t>
  </si>
  <si>
    <t>CV ANKASA GROUP</t>
  </si>
  <si>
    <t>CV SUKSES RAHARDJA</t>
  </si>
  <si>
    <t>CV HIDAYATAMA</t>
  </si>
  <si>
    <t>CV BANGUN PERSADA</t>
  </si>
  <si>
    <t>CV PILAR MAS</t>
  </si>
  <si>
    <t>CV SAKURA MAS</t>
  </si>
  <si>
    <t>5/10/2017</t>
  </si>
  <si>
    <t>CV ADI PRADANA ABADI</t>
  </si>
  <si>
    <t>BULAN SEPTEMBER 2017</t>
  </si>
  <si>
    <t>BULAN OKTOBER 2017</t>
  </si>
  <si>
    <t>13/9/2017</t>
  </si>
  <si>
    <t>CV RIZKY PERDANA</t>
  </si>
  <si>
    <t>30/10/2017</t>
  </si>
  <si>
    <t>CV GIRI MULYO</t>
  </si>
  <si>
    <t>CV BINA KARSA UTAMA</t>
  </si>
  <si>
    <t>29/9/2017</t>
  </si>
  <si>
    <t>CV BANGUN JAYA</t>
  </si>
  <si>
    <t>11/7/2017</t>
  </si>
  <si>
    <t>11/10/2017</t>
  </si>
  <si>
    <t>CV. NUANSA BENING</t>
  </si>
  <si>
    <t>CV. SUKMA INDAH</t>
  </si>
  <si>
    <t>CV CAMPURSARI</t>
  </si>
  <si>
    <t>17/10/2017</t>
  </si>
  <si>
    <t>CV DUA DAYA PRATAMA</t>
  </si>
  <si>
    <t>CV MITRA USAHA MANDIRI</t>
  </si>
  <si>
    <t>CV BUMI MITRA REJEKI</t>
  </si>
  <si>
    <t>Penataan lingkungan RT 03 RW 07 Kasiran Mlipak</t>
  </si>
  <si>
    <t>Pembangunan Gapuro Ketinggring Kecamatan Wonosobo</t>
  </si>
  <si>
    <t>Pembangunan Lanjutan SAB Gedegan Tlogojati Kecamatan Wonosobo</t>
  </si>
  <si>
    <t>Pembangunan Lanjutan SAB Bangsri Wonosari Kecamatan Wonosobo</t>
  </si>
  <si>
    <t>Pembangunan Rehab Saluran Air Minum Desa Tlogojati Kec. Wonosobo</t>
  </si>
  <si>
    <t>Rehab Balai RW 10 Kampung Prajuritan Bawah Kel. Wonosobo Timur Kec. Wonosobo</t>
  </si>
  <si>
    <t>Pembangunan Gedung Balai RK Karang Luhur  RT 4 RW 3 Kel Kalianget</t>
  </si>
  <si>
    <t>Lanjutan Rehab Balai Prajuritan Atas Kec. Wonosobo</t>
  </si>
  <si>
    <t>Lanjutan Pembangunan Gedung Pertemuan Kampung Kenteng Kelurahan Kejiwan</t>
  </si>
  <si>
    <t>Pembangunan Gedung Pertemuan RW 02 Kelurahan Sumberan Barat Kecamatan Wonosobo (judul baru)</t>
  </si>
  <si>
    <t>Pembangunan Revitalisasi Lapangan Sepak Bola Kalianget Kec. Wonosobo</t>
  </si>
  <si>
    <t>Pembangunan Sarana Air Bersih Dusun Ponjen Desa Bomerto Kec. Wonosobo</t>
  </si>
  <si>
    <t>Rehabilitasi Paving dan Drainase Lingkungan RT 02 RW 05 Kel. Rojoimo Kec. Wonosobo</t>
  </si>
  <si>
    <t>Rehabilitasi Jalan Lingkungan RW 06 Kel. Pagerkukuh Kec. Wonosobo</t>
  </si>
  <si>
    <t>Pavingisasi dan Perbaikan Saluran Gorong-gorong jalan masuk Perum Madukoro Asri  RT 01 RW 06 Kelurahan Bumireso Kecamatan Wonosobo</t>
  </si>
  <si>
    <t>Pembangunan Senderan Pengaman Jalan Kelurahan Jaraksari ke Desa Wonolelo RT 09 RW 02 Kel. Jaraksari Kec. Wonosobo</t>
  </si>
  <si>
    <t>Pembangunan dan Perbaikan Jalan Paving ke Pasar Pagi dan Gang Sadewo RT 04 Rw 01 Kelurahan Mlipak Kecamatan Wonosobo</t>
  </si>
  <si>
    <t>Plat Beton saluran RT 02 - RT 04 RW 01 Kel. Bumireso Kec. Wonosobo</t>
  </si>
  <si>
    <t>Perbaikan Bahu Jalan dan Irigasi Kampung Wonobungkah Kel. Jlamprang Kec. Wonosobo</t>
  </si>
  <si>
    <t>Pavingisasi dan Drainase  Kp. Wonobungkah 005/006 Kel. Jlamprang Kec. Wonosobo</t>
  </si>
  <si>
    <t xml:space="preserve">Betonisasi, Senderan dan Saluran Air  RT 02 RW 05 Perum Purnamandala Kel. Bumireso Kec. Wonosobo </t>
  </si>
  <si>
    <t>Betonisasi dan Drainase Bugangan RT 4 RW 5 Kelurahan Kalianget</t>
  </si>
  <si>
    <t>Betonisasi dan Gorong-gorong kaplingan RT 3 RW 2 Kel. Mlipak</t>
  </si>
  <si>
    <t>Penataan Lingkungan RW 2 Kelurahan Jlamprang Kec. Wonosobo</t>
  </si>
  <si>
    <t xml:space="preserve">Pembangunan Trotoar Jalan Pakuwojo Sumberan Barat Kelurahan Wonosobo Barat Kecamatan Wonosobo </t>
  </si>
  <si>
    <t>Pembangunan Jalan Lingkungan Rt 11, 10, 09, 04 RW 1 Kelurahan Jaraksari Kec. Wonosobo</t>
  </si>
  <si>
    <t>Penataan Lingkungan RT 4 RW 1 Kelurahan Mlipak Kecamatan Wonosobo</t>
  </si>
  <si>
    <t>Senderan dan Betonisasi Kampung Kenteng Kelurahan Kejiwan Kec. Wonosobo</t>
  </si>
  <si>
    <t>Pembangunan Paving Conblok Jalan dan Halaman Parkir Masjid RW. 2 Kelurahan Kalianget Kecamatan Wonosobo</t>
  </si>
  <si>
    <t>Pembangunan Senderan dan Betonisasi Sentral menuju Ketinggring Kecamatan Wonosobo</t>
  </si>
  <si>
    <t>Perbaikan Jalan RT 01 Sabuk Alu Kelurahan Pagerkukuh Kecamatan Wonosobo</t>
  </si>
  <si>
    <t>Pembangunan Plat Beton RT 01/01 Kelurahan Kalianget Kecamatan Wonosobo</t>
  </si>
  <si>
    <t>Penataan Jalan Lingkungan RT 9 RW 6 Kampung Tosari Kel. Jaraksari Kec. Wonosobo</t>
  </si>
  <si>
    <t>Penataan Lingkungan Dusun Mandala Baru RT 03/RT 01 Kelurahan Bumireso Kec. Wonosobo</t>
  </si>
  <si>
    <t>Penataan Lingkungan Dusun Mendolo RT 02/RW 03 kelurahan Bumireso Kec. Wonosobo</t>
  </si>
  <si>
    <t>Penataan Lingkungan Kp Campursari RW 08 Kelurahan Jaraksari Kec. Wonosobo</t>
  </si>
  <si>
    <t>Pembangunan Drainase dan Trotoar Jalan Depan Kantor Kel. Jlamprang Kec. Wonosobo</t>
  </si>
  <si>
    <t>Pembangunan Senderan RT 3 RW 1 Kel Kalianget Kec. Wonosobo</t>
  </si>
  <si>
    <t>Pembangunan Drainase dan Betonisasi  RW 4 Singkir Kelurahan Jaraksari Kec. Wonosobo</t>
  </si>
  <si>
    <t>Pembangunan Drainase Pemukiman Jlegong Pagerkukuh Kec. Wonosobo</t>
  </si>
  <si>
    <t>Pembangunan Drainase Lingkungan RW 10 Sentral Kelurahan Kalianget Kecamatan Wonosobo</t>
  </si>
  <si>
    <t>Irigasi dan Betonisasi Wonobungkah</t>
  </si>
  <si>
    <t>Pembangunan Senderan dan Drainase RT 04 RW 02 Sumberan Barat Kelurahan Wonosobo Barat</t>
  </si>
  <si>
    <t>CV ASWANGGA KARYA</t>
  </si>
  <si>
    <t>CV BHUMI MITRA REJEKI</t>
  </si>
  <si>
    <t>CV KARYA BUDI</t>
  </si>
  <si>
    <t>CV ASA JAYA</t>
  </si>
  <si>
    <t>CV TITIS TEMATA</t>
  </si>
  <si>
    <t>CV SAFITRI DITA SAKTI</t>
  </si>
  <si>
    <t>28/11/2017</t>
  </si>
  <si>
    <t>27/11/2017</t>
  </si>
  <si>
    <t>16/11/2017</t>
  </si>
  <si>
    <t>30/12/2017</t>
  </si>
  <si>
    <t>27/10/2017</t>
  </si>
  <si>
    <t>11/12/2017</t>
  </si>
  <si>
    <t>14/8/2017</t>
  </si>
  <si>
    <t>11/11/2017</t>
  </si>
  <si>
    <t>14/11/2017</t>
  </si>
  <si>
    <t>13/12/2017</t>
  </si>
  <si>
    <t>27/12/2017</t>
  </si>
  <si>
    <t>CV DUTA KARYA GROUP</t>
  </si>
  <si>
    <t>CV  CEMPAKA INVESTAMA</t>
  </si>
  <si>
    <t>16/10/2017</t>
  </si>
  <si>
    <t>30/11/2017</t>
  </si>
  <si>
    <t>26/12/2017</t>
  </si>
  <si>
    <t>25/12/2017</t>
  </si>
  <si>
    <t>17/11/2017</t>
  </si>
  <si>
    <t>31/12/2017</t>
  </si>
  <si>
    <t>12/11/2017</t>
  </si>
  <si>
    <t>10/11/2017</t>
  </si>
  <si>
    <t>SPM-161/LS/4.1.5.1/2017</t>
  </si>
  <si>
    <t>SPM-146/LS/4.1.5.1/2017</t>
  </si>
  <si>
    <t>SPM-159/LS/4.1.5.1/2017</t>
  </si>
  <si>
    <t>SPM-151/LS/4.1.5.1/2017</t>
  </si>
  <si>
    <t>SPM-152/LS/4.1.5.1/2017</t>
  </si>
  <si>
    <t>SPM-158/LS/4.1.5.1/2017</t>
  </si>
  <si>
    <t>SPM-175/LS/4.1.5.1/2017</t>
  </si>
  <si>
    <t>SPM-177/LS/4.1.5.1/2017</t>
  </si>
  <si>
    <t>SPM-163/LS/4.1.5.1/2017</t>
  </si>
  <si>
    <t>SPM-181/LS/4.1.5.1/2017</t>
  </si>
  <si>
    <t>SPM-143/LS/4.1.5.1/2017</t>
  </si>
  <si>
    <t>SPM-167/LS/4.1.5.1/2017</t>
  </si>
  <si>
    <t>SPM-147/LS/4.1.5.1/2017</t>
  </si>
  <si>
    <t>SPM-180/LS/4.1.5.1/2017</t>
  </si>
  <si>
    <t>SPM-178/LS/4.1.5.1/2017</t>
  </si>
  <si>
    <t>SPM-182/LS/4.1.5.1/2017</t>
  </si>
  <si>
    <t>SPM-148/LS/4.1.5.1/2017</t>
  </si>
  <si>
    <t>SPM-170/LS/4.1.5.1/2017</t>
  </si>
  <si>
    <t>SPM-183/LS/4.1.5.1/2017</t>
  </si>
  <si>
    <t>SPM-164/LS/4.1.5.1/2017</t>
  </si>
  <si>
    <t>SPM-171/LS/4.1.5.1/2017</t>
  </si>
  <si>
    <t>SPM-176/LS/4.1.5.1/2017</t>
  </si>
  <si>
    <t>SPM-162/LS/4.1.5.1/2017</t>
  </si>
  <si>
    <t>SPM-174/LS/4.1.5.1/2017</t>
  </si>
  <si>
    <t>SPM-131/LS/4.1.5.1/2017</t>
  </si>
  <si>
    <t>SPM-172/LS/4.1.5.1/2017</t>
  </si>
  <si>
    <t>SPM-173/LS/4.1.5.1/2017</t>
  </si>
  <si>
    <t>19/12/2017</t>
  </si>
  <si>
    <t>CV GERAK MAJU</t>
  </si>
  <si>
    <t>CV RIZQIKA INDAH</t>
  </si>
  <si>
    <t>CV MAJU JAYA</t>
  </si>
  <si>
    <t>CV MANGGALA BUANA PERKASA</t>
  </si>
  <si>
    <t>CV TRISULA PUTRA</t>
  </si>
  <si>
    <t>CV PRIMA PERKASA</t>
  </si>
  <si>
    <t>CV AWALIA KARYA</t>
  </si>
  <si>
    <t>CV KENARI MAS</t>
  </si>
  <si>
    <t>CV TRI SAKTI</t>
  </si>
  <si>
    <t>CV RI RIZKY PERDANA</t>
  </si>
  <si>
    <t>29/12/2017</t>
  </si>
  <si>
    <t>26/11/2017</t>
  </si>
  <si>
    <t>16/12/2017</t>
  </si>
  <si>
    <t>10/12/2017</t>
  </si>
  <si>
    <t>SPM-155/LS/4.1.5.1/2017</t>
  </si>
  <si>
    <t>SPM-141/LS/4.1.5.1/2017</t>
  </si>
  <si>
    <t>SPM-179/LS/4.1.5.1/2017</t>
  </si>
  <si>
    <t>SPM-184/LS/4.1.5.1/2017</t>
  </si>
  <si>
    <t>SPM-165/LS/4.1.5.1/2017</t>
  </si>
  <si>
    <t>CV BERKAH IBU</t>
  </si>
  <si>
    <t>CV ALBA MAS</t>
  </si>
  <si>
    <t>15/12/2017</t>
  </si>
  <si>
    <t>03/07/2017</t>
  </si>
  <si>
    <t>10/07/2017</t>
  </si>
  <si>
    <t>10/08/2017</t>
  </si>
  <si>
    <t>6/11/2017</t>
  </si>
  <si>
    <t>4/6/2017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</si>
</sst>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dd/mm/yy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u/>
      <sz val="9"/>
      <color theme="1"/>
      <name val="Arial"/>
      <family val="2"/>
    </font>
    <font>
      <sz val="7"/>
      <color theme="1"/>
      <name val="Arial"/>
      <family val="2"/>
    </font>
    <font>
      <sz val="8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</cellStyleXfs>
  <cellXfs count="39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164" fontId="6" fillId="0" borderId="23" xfId="1" applyNumberFormat="1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2" fillId="0" borderId="24" xfId="1" applyNumberFormat="1" applyFont="1" applyBorder="1" applyAlignment="1">
      <alignment vertical="center"/>
    </xf>
    <xf numFmtId="0" fontId="5" fillId="0" borderId="19" xfId="2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64" fontId="2" fillId="0" borderId="1" xfId="1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9" xfId="2" applyFont="1" applyFill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164" fontId="6" fillId="0" borderId="1" xfId="1" applyNumberFormat="1" applyFont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vertical="top"/>
    </xf>
    <xf numFmtId="9" fontId="2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top"/>
    </xf>
    <xf numFmtId="0" fontId="8" fillId="0" borderId="0" xfId="2" applyFont="1" applyFill="1" applyBorder="1" applyAlignment="1">
      <alignment vertical="top"/>
    </xf>
    <xf numFmtId="0" fontId="8" fillId="0" borderId="10" xfId="2" applyFont="1" applyFill="1" applyBorder="1" applyAlignment="1">
      <alignment vertical="top"/>
    </xf>
    <xf numFmtId="0" fontId="8" fillId="0" borderId="0" xfId="2" applyFont="1" applyFill="1" applyBorder="1" applyAlignment="1">
      <alignment vertical="top" wrapText="1"/>
    </xf>
    <xf numFmtId="0" fontId="8" fillId="0" borderId="10" xfId="2" applyFont="1" applyFill="1" applyBorder="1" applyAlignment="1">
      <alignment vertical="top" wrapText="1"/>
    </xf>
    <xf numFmtId="0" fontId="3" fillId="0" borderId="25" xfId="2" applyFont="1" applyFill="1" applyBorder="1" applyAlignment="1">
      <alignment vertical="top"/>
    </xf>
    <xf numFmtId="0" fontId="3" fillId="0" borderId="14" xfId="2" applyFont="1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6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2" applyFont="1" applyFill="1" applyBorder="1" applyAlignment="1">
      <alignment vertical="top"/>
    </xf>
    <xf numFmtId="0" fontId="6" fillId="0" borderId="2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3" fillId="0" borderId="9" xfId="2" quotePrefix="1" applyFont="1" applyFill="1" applyBorder="1" applyAlignment="1">
      <alignment horizontal="center" vertical="top"/>
    </xf>
    <xf numFmtId="0" fontId="8" fillId="0" borderId="9" xfId="2" quotePrefix="1" applyFont="1" applyFill="1" applyBorder="1" applyAlignment="1">
      <alignment horizontal="center" vertical="top"/>
    </xf>
    <xf numFmtId="0" fontId="3" fillId="0" borderId="0" xfId="2" applyFont="1" applyFill="1" applyBorder="1" applyAlignment="1">
      <alignment vertical="top" wrapText="1"/>
    </xf>
    <xf numFmtId="0" fontId="3" fillId="0" borderId="10" xfId="2" applyFont="1" applyFill="1" applyBorder="1" applyAlignment="1">
      <alignment vertical="top" wrapText="1"/>
    </xf>
    <xf numFmtId="0" fontId="3" fillId="0" borderId="0" xfId="2" quotePrefix="1" applyFont="1" applyFill="1" applyBorder="1" applyAlignment="1">
      <alignment vertical="top" wrapText="1"/>
    </xf>
    <xf numFmtId="0" fontId="3" fillId="0" borderId="10" xfId="2" quotePrefix="1" applyFont="1" applyFill="1" applyBorder="1" applyAlignment="1">
      <alignment vertical="top" wrapText="1"/>
    </xf>
    <xf numFmtId="0" fontId="3" fillId="0" borderId="25" xfId="2" quotePrefix="1" applyFont="1" applyFill="1" applyBorder="1" applyAlignment="1">
      <alignment vertical="top" wrapText="1"/>
    </xf>
    <xf numFmtId="0" fontId="3" fillId="0" borderId="26" xfId="2" quotePrefix="1" applyFont="1" applyFill="1" applyBorder="1" applyAlignment="1">
      <alignment vertical="top" wrapText="1"/>
    </xf>
    <xf numFmtId="0" fontId="3" fillId="0" borderId="14" xfId="2" quotePrefix="1" applyFont="1" applyFill="1" applyBorder="1" applyAlignment="1">
      <alignment vertical="top" wrapText="1"/>
    </xf>
    <xf numFmtId="0" fontId="3" fillId="0" borderId="8" xfId="2" quotePrefix="1" applyFont="1" applyFill="1" applyBorder="1" applyAlignment="1">
      <alignment vertical="top" wrapText="1"/>
    </xf>
    <xf numFmtId="0" fontId="3" fillId="0" borderId="0" xfId="2" quotePrefix="1" applyFont="1" applyFill="1" applyBorder="1" applyAlignment="1">
      <alignment horizontal="left" vertical="top"/>
    </xf>
    <xf numFmtId="0" fontId="8" fillId="0" borderId="0" xfId="2" quotePrefix="1" applyFont="1" applyFill="1" applyBorder="1" applyAlignment="1">
      <alignment vertical="top" wrapText="1"/>
    </xf>
    <xf numFmtId="0" fontId="8" fillId="0" borderId="10" xfId="2" quotePrefix="1" applyFont="1" applyFill="1" applyBorder="1" applyAlignment="1">
      <alignment vertical="top" wrapText="1"/>
    </xf>
    <xf numFmtId="0" fontId="8" fillId="0" borderId="0" xfId="2" quotePrefix="1" applyFont="1" applyFill="1" applyBorder="1" applyAlignment="1">
      <alignment horizontal="left" vertical="top"/>
    </xf>
    <xf numFmtId="0" fontId="2" fillId="0" borderId="18" xfId="0" quotePrefix="1" applyFont="1" applyBorder="1" applyAlignment="1">
      <alignment horizontal="center" vertical="top"/>
    </xf>
    <xf numFmtId="0" fontId="3" fillId="0" borderId="18" xfId="0" quotePrefix="1" applyFont="1" applyBorder="1" applyAlignment="1">
      <alignment horizontal="center" vertical="top"/>
    </xf>
    <xf numFmtId="0" fontId="3" fillId="0" borderId="18" xfId="0" applyFont="1" applyBorder="1" applyAlignment="1">
      <alignment vertical="top"/>
    </xf>
    <xf numFmtId="0" fontId="3" fillId="0" borderId="18" xfId="0" applyFont="1" applyBorder="1" applyAlignment="1">
      <alignment horizontal="center" vertical="top"/>
    </xf>
    <xf numFmtId="0" fontId="7" fillId="0" borderId="18" xfId="0" applyFont="1" applyBorder="1" applyAlignment="1">
      <alignment vertical="top"/>
    </xf>
    <xf numFmtId="0" fontId="3" fillId="0" borderId="0" xfId="0" quotePrefix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6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6" fillId="0" borderId="19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2" fontId="6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  <xf numFmtId="0" fontId="2" fillId="0" borderId="18" xfId="2" quotePrefix="1" applyFont="1" applyFill="1" applyBorder="1" applyAlignment="1">
      <alignment horizontal="center" vertical="top"/>
    </xf>
    <xf numFmtId="0" fontId="5" fillId="0" borderId="18" xfId="2" quotePrefix="1" applyFont="1" applyFill="1" applyBorder="1" applyAlignment="1">
      <alignment horizontal="center" vertical="top"/>
    </xf>
    <xf numFmtId="164" fontId="6" fillId="0" borderId="0" xfId="0" applyNumberFormat="1" applyFont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2" fontId="2" fillId="0" borderId="1" xfId="0" applyNumberFormat="1" applyFont="1" applyBorder="1" applyAlignment="1">
      <alignment vertical="top" wrapText="1"/>
    </xf>
    <xf numFmtId="0" fontId="2" fillId="0" borderId="18" xfId="2" quotePrefix="1" applyFont="1" applyFill="1" applyBorder="1" applyAlignment="1">
      <alignment horizontal="left" vertical="top"/>
    </xf>
    <xf numFmtId="0" fontId="5" fillId="0" borderId="18" xfId="2" quotePrefix="1" applyFont="1" applyFill="1" applyBorder="1" applyAlignment="1">
      <alignment horizontal="left" vertical="top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vertical="top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3" fontId="6" fillId="0" borderId="1" xfId="1" applyFont="1" applyBorder="1" applyAlignment="1">
      <alignment vertical="center"/>
    </xf>
    <xf numFmtId="43" fontId="2" fillId="0" borderId="1" xfId="1" applyFont="1" applyBorder="1" applyAlignment="1">
      <alignment vertical="top"/>
    </xf>
    <xf numFmtId="43" fontId="2" fillId="0" borderId="1" xfId="1" applyFont="1" applyBorder="1" applyAlignment="1">
      <alignment vertical="center"/>
    </xf>
    <xf numFmtId="43" fontId="6" fillId="0" borderId="1" xfId="1" applyFont="1" applyBorder="1" applyAlignment="1">
      <alignment vertical="top"/>
    </xf>
    <xf numFmtId="43" fontId="2" fillId="0" borderId="24" xfId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2" fillId="0" borderId="1" xfId="0" quotePrefix="1" applyNumberFormat="1" applyFont="1" applyBorder="1" applyAlignment="1">
      <alignment vertical="top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2" fillId="0" borderId="1" xfId="0" quotePrefix="1" applyNumberFormat="1" applyFont="1" applyBorder="1" applyAlignment="1">
      <alignment vertical="top" wrapText="1"/>
    </xf>
    <xf numFmtId="164" fontId="2" fillId="0" borderId="0" xfId="0" applyNumberFormat="1" applyFont="1" applyAlignment="1">
      <alignment vertical="center"/>
    </xf>
    <xf numFmtId="14" fontId="2" fillId="0" borderId="1" xfId="0" applyNumberFormat="1" applyFont="1" applyBorder="1" applyAlignment="1">
      <alignment vertical="top"/>
    </xf>
    <xf numFmtId="14" fontId="6" fillId="0" borderId="1" xfId="0" applyNumberFormat="1" applyFont="1" applyBorder="1" applyAlignment="1">
      <alignment vertical="top"/>
    </xf>
    <xf numFmtId="14" fontId="2" fillId="0" borderId="1" xfId="1" applyNumberFormat="1" applyFont="1" applyBorder="1" applyAlignment="1">
      <alignment vertical="top"/>
    </xf>
    <xf numFmtId="9" fontId="2" fillId="0" borderId="1" xfId="0" applyNumberFormat="1" applyFont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top"/>
    </xf>
    <xf numFmtId="164" fontId="6" fillId="0" borderId="1" xfId="1" applyNumberFormat="1" applyFont="1" applyFill="1" applyBorder="1" applyAlignment="1">
      <alignment vertical="top"/>
    </xf>
    <xf numFmtId="164" fontId="2" fillId="0" borderId="1" xfId="1" applyNumberFormat="1" applyFont="1" applyFill="1" applyBorder="1" applyAlignment="1">
      <alignment vertical="top"/>
    </xf>
    <xf numFmtId="164" fontId="2" fillId="0" borderId="1" xfId="1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vertical="top" wrapText="1"/>
    </xf>
    <xf numFmtId="14" fontId="2" fillId="0" borderId="1" xfId="0" quotePrefix="1" applyNumberFormat="1" applyFont="1" applyBorder="1" applyAlignment="1">
      <alignment vertical="top"/>
    </xf>
    <xf numFmtId="2" fontId="2" fillId="0" borderId="1" xfId="0" quotePrefix="1" applyNumberFormat="1" applyFont="1" applyBorder="1" applyAlignment="1">
      <alignment horizontal="right" vertical="top"/>
    </xf>
    <xf numFmtId="14" fontId="2" fillId="0" borderId="1" xfId="1" quotePrefix="1" applyNumberFormat="1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43" fontId="2" fillId="0" borderId="1" xfId="1" applyFont="1" applyFill="1" applyBorder="1" applyAlignment="1">
      <alignment vertical="top"/>
    </xf>
    <xf numFmtId="2" fontId="2" fillId="0" borderId="1" xfId="0" applyNumberFormat="1" applyFont="1" applyFill="1" applyBorder="1" applyAlignment="1">
      <alignment vertical="top"/>
    </xf>
    <xf numFmtId="2" fontId="2" fillId="0" borderId="1" xfId="0" applyNumberFormat="1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9" fontId="2" fillId="0" borderId="1" xfId="0" applyNumberFormat="1" applyFont="1" applyFill="1" applyBorder="1" applyAlignment="1">
      <alignment vertical="top"/>
    </xf>
    <xf numFmtId="2" fontId="2" fillId="0" borderId="1" xfId="0" quotePrefix="1" applyNumberFormat="1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left" vertical="center"/>
    </xf>
    <xf numFmtId="164" fontId="6" fillId="0" borderId="23" xfId="1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164" fontId="6" fillId="0" borderId="1" xfId="1" applyNumberFormat="1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vertical="top" wrapText="1"/>
    </xf>
    <xf numFmtId="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43" fontId="6" fillId="0" borderId="1" xfId="1" applyFont="1" applyFill="1" applyBorder="1" applyAlignment="1">
      <alignment vertical="top"/>
    </xf>
    <xf numFmtId="2" fontId="6" fillId="0" borderId="1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1" fontId="2" fillId="0" borderId="1" xfId="0" quotePrefix="1" applyNumberFormat="1" applyFont="1" applyFill="1" applyBorder="1" applyAlignment="1">
      <alignment vertical="top"/>
    </xf>
    <xf numFmtId="2" fontId="6" fillId="0" borderId="1" xfId="0" applyNumberFormat="1" applyFont="1" applyFill="1" applyBorder="1" applyAlignment="1">
      <alignment vertical="top" wrapText="1"/>
    </xf>
    <xf numFmtId="14" fontId="6" fillId="0" borderId="1" xfId="0" applyNumberFormat="1" applyFont="1" applyFill="1" applyBorder="1" applyAlignment="1">
      <alignment vertical="top"/>
    </xf>
    <xf numFmtId="164" fontId="6" fillId="0" borderId="0" xfId="0" applyNumberFormat="1" applyFont="1" applyFill="1" applyAlignment="1">
      <alignment vertical="top"/>
    </xf>
    <xf numFmtId="14" fontId="2" fillId="0" borderId="1" xfId="0" quotePrefix="1" applyNumberFormat="1" applyFont="1" applyFill="1" applyBorder="1" applyAlignment="1">
      <alignment vertical="top"/>
    </xf>
    <xf numFmtId="14" fontId="2" fillId="0" borderId="1" xfId="0" applyNumberFormat="1" applyFont="1" applyFill="1" applyBorder="1" applyAlignment="1">
      <alignment horizontal="left" vertical="top"/>
    </xf>
    <xf numFmtId="2" fontId="10" fillId="0" borderId="1" xfId="0" applyNumberFormat="1" applyFont="1" applyFill="1" applyBorder="1" applyAlignment="1">
      <alignment vertical="top" wrapText="1"/>
    </xf>
    <xf numFmtId="0" fontId="2" fillId="0" borderId="18" xfId="0" quotePrefix="1" applyFont="1" applyFill="1" applyBorder="1" applyAlignment="1">
      <alignment horizontal="center" vertical="top"/>
    </xf>
    <xf numFmtId="14" fontId="2" fillId="0" borderId="1" xfId="1" quotePrefix="1" applyNumberFormat="1" applyFont="1" applyFill="1" applyBorder="1" applyAlignment="1">
      <alignment vertical="top"/>
    </xf>
    <xf numFmtId="2" fontId="2" fillId="0" borderId="1" xfId="0" quotePrefix="1" applyNumberFormat="1" applyFont="1" applyFill="1" applyBorder="1" applyAlignment="1">
      <alignment horizontal="right" vertical="top"/>
    </xf>
    <xf numFmtId="2" fontId="2" fillId="0" borderId="1" xfId="0" quotePrefix="1" applyNumberFormat="1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164" fontId="2" fillId="0" borderId="24" xfId="1" applyNumberFormat="1" applyFont="1" applyFill="1" applyBorder="1" applyAlignment="1">
      <alignment vertical="center"/>
    </xf>
    <xf numFmtId="43" fontId="2" fillId="0" borderId="24" xfId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18" xfId="2" applyFont="1" applyFill="1" applyBorder="1" applyAlignment="1">
      <alignment vertical="top" wrapText="1"/>
    </xf>
    <xf numFmtId="0" fontId="8" fillId="0" borderId="19" xfId="2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41" fontId="8" fillId="0" borderId="18" xfId="3" applyFont="1" applyFill="1" applyBorder="1" applyAlignment="1">
      <alignment vertical="top"/>
    </xf>
    <xf numFmtId="0" fontId="5" fillId="0" borderId="1" xfId="2" applyFont="1" applyFill="1" applyBorder="1" applyAlignment="1">
      <alignment vertical="top" wrapText="1"/>
    </xf>
    <xf numFmtId="164" fontId="5" fillId="0" borderId="1" xfId="1" applyNumberFormat="1" applyFont="1" applyFill="1" applyBorder="1" applyAlignment="1">
      <alignment vertical="top" wrapText="1"/>
    </xf>
    <xf numFmtId="41" fontId="5" fillId="0" borderId="1" xfId="3" applyFont="1" applyFill="1" applyBorder="1" applyAlignment="1">
      <alignment vertical="top"/>
    </xf>
    <xf numFmtId="3" fontId="5" fillId="0" borderId="1" xfId="2" applyNumberFormat="1" applyFont="1" applyFill="1" applyBorder="1" applyAlignment="1">
      <alignment horizontal="right" vertical="top"/>
    </xf>
    <xf numFmtId="0" fontId="5" fillId="0" borderId="18" xfId="2" applyFont="1" applyFill="1" applyBorder="1" applyAlignment="1">
      <alignment vertical="top" wrapText="1"/>
    </xf>
    <xf numFmtId="0" fontId="2" fillId="0" borderId="18" xfId="2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/>
    </xf>
    <xf numFmtId="0" fontId="5" fillId="0" borderId="28" xfId="2" quotePrefix="1" applyFont="1" applyFill="1" applyBorder="1" applyAlignment="1">
      <alignment horizontal="left" vertical="top"/>
    </xf>
    <xf numFmtId="0" fontId="2" fillId="0" borderId="30" xfId="0" applyFont="1" applyFill="1" applyBorder="1" applyAlignment="1">
      <alignment vertical="top" wrapText="1"/>
    </xf>
    <xf numFmtId="9" fontId="2" fillId="0" borderId="30" xfId="0" applyNumberFormat="1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vertical="top"/>
    </xf>
    <xf numFmtId="41" fontId="5" fillId="0" borderId="30" xfId="3" applyFont="1" applyFill="1" applyBorder="1" applyAlignment="1">
      <alignment vertical="top"/>
    </xf>
    <xf numFmtId="0" fontId="8" fillId="0" borderId="30" xfId="2" applyFont="1" applyFill="1" applyBorder="1" applyAlignment="1">
      <alignment vertical="top" wrapText="1"/>
    </xf>
    <xf numFmtId="43" fontId="2" fillId="0" borderId="30" xfId="1" applyFont="1" applyFill="1" applyBorder="1" applyAlignment="1">
      <alignment vertical="top"/>
    </xf>
    <xf numFmtId="9" fontId="2" fillId="0" borderId="30" xfId="0" applyNumberFormat="1" applyFont="1" applyFill="1" applyBorder="1" applyAlignment="1">
      <alignment vertical="top"/>
    </xf>
    <xf numFmtId="2" fontId="2" fillId="0" borderId="30" xfId="0" applyNumberFormat="1" applyFont="1" applyFill="1" applyBorder="1" applyAlignment="1">
      <alignment vertical="top" wrapText="1"/>
    </xf>
    <xf numFmtId="164" fontId="2" fillId="0" borderId="30" xfId="1" applyNumberFormat="1" applyFont="1" applyFill="1" applyBorder="1" applyAlignment="1">
      <alignment vertical="top"/>
    </xf>
    <xf numFmtId="0" fontId="2" fillId="0" borderId="31" xfId="0" applyFont="1" applyFill="1" applyBorder="1" applyAlignment="1">
      <alignment vertical="top"/>
    </xf>
    <xf numFmtId="0" fontId="2" fillId="0" borderId="32" xfId="0" applyFont="1" applyFill="1" applyBorder="1" applyAlignment="1">
      <alignment vertical="top" wrapText="1"/>
    </xf>
    <xf numFmtId="9" fontId="2" fillId="0" borderId="32" xfId="0" applyNumberFormat="1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left" vertical="top"/>
    </xf>
    <xf numFmtId="0" fontId="2" fillId="0" borderId="32" xfId="0" applyFont="1" applyFill="1" applyBorder="1" applyAlignment="1">
      <alignment vertical="top"/>
    </xf>
    <xf numFmtId="43" fontId="2" fillId="0" borderId="32" xfId="1" applyFont="1" applyFill="1" applyBorder="1" applyAlignment="1">
      <alignment vertical="top"/>
    </xf>
    <xf numFmtId="2" fontId="2" fillId="0" borderId="32" xfId="0" applyNumberFormat="1" applyFont="1" applyFill="1" applyBorder="1" applyAlignment="1">
      <alignment vertical="top" wrapText="1"/>
    </xf>
    <xf numFmtId="164" fontId="2" fillId="0" borderId="32" xfId="1" applyNumberFormat="1" applyFont="1" applyFill="1" applyBorder="1" applyAlignment="1">
      <alignment vertical="top"/>
    </xf>
    <xf numFmtId="0" fontId="2" fillId="0" borderId="27" xfId="0" quotePrefix="1" applyFont="1" applyFill="1" applyBorder="1" applyAlignment="1">
      <alignment horizontal="center" vertical="top"/>
    </xf>
    <xf numFmtId="0" fontId="6" fillId="0" borderId="33" xfId="0" applyFont="1" applyFill="1" applyBorder="1" applyAlignment="1">
      <alignment vertical="top" wrapText="1"/>
    </xf>
    <xf numFmtId="2" fontId="2" fillId="0" borderId="32" xfId="0" applyNumberFormat="1" applyFont="1" applyFill="1" applyBorder="1" applyAlignment="1">
      <alignment vertical="top"/>
    </xf>
    <xf numFmtId="0" fontId="2" fillId="0" borderId="28" xfId="0" quotePrefix="1" applyFont="1" applyFill="1" applyBorder="1" applyAlignment="1">
      <alignment horizontal="center" vertical="top"/>
    </xf>
    <xf numFmtId="0" fontId="2" fillId="0" borderId="34" xfId="0" applyFont="1" applyFill="1" applyBorder="1" applyAlignment="1">
      <alignment vertical="top" wrapText="1"/>
    </xf>
    <xf numFmtId="2" fontId="2" fillId="0" borderId="30" xfId="0" applyNumberFormat="1" applyFont="1" applyFill="1" applyBorder="1" applyAlignment="1">
      <alignment vertical="top"/>
    </xf>
    <xf numFmtId="2" fontId="2" fillId="0" borderId="30" xfId="0" quotePrefix="1" applyNumberFormat="1" applyFont="1" applyFill="1" applyBorder="1" applyAlignment="1">
      <alignment vertical="top"/>
    </xf>
    <xf numFmtId="0" fontId="8" fillId="0" borderId="18" xfId="2" applyFont="1" applyFill="1" applyBorder="1" applyAlignment="1">
      <alignment vertical="top"/>
    </xf>
    <xf numFmtId="0" fontId="8" fillId="0" borderId="1" xfId="2" applyFont="1" applyFill="1" applyBorder="1" applyAlignment="1">
      <alignment vertical="top"/>
    </xf>
    <xf numFmtId="164" fontId="5" fillId="0" borderId="1" xfId="1" applyNumberFormat="1" applyFont="1" applyFill="1" applyBorder="1" applyAlignment="1">
      <alignment vertical="top"/>
    </xf>
    <xf numFmtId="3" fontId="11" fillId="2" borderId="1" xfId="0" applyNumberFormat="1" applyFont="1" applyFill="1" applyBorder="1" applyAlignment="1">
      <alignment vertical="top"/>
    </xf>
    <xf numFmtId="164" fontId="11" fillId="0" borderId="1" xfId="1" applyNumberFormat="1" applyFont="1" applyFill="1" applyBorder="1" applyAlignment="1">
      <alignment horizontal="center" vertical="top"/>
    </xf>
    <xf numFmtId="164" fontId="11" fillId="0" borderId="30" xfId="1" quotePrefix="1" applyNumberFormat="1" applyFont="1" applyFill="1" applyBorder="1" applyAlignment="1">
      <alignment horizontal="right" vertical="top"/>
    </xf>
    <xf numFmtId="0" fontId="5" fillId="0" borderId="1" xfId="2" quotePrefix="1" applyFont="1" applyFill="1" applyBorder="1" applyAlignment="1">
      <alignment vertical="top" wrapText="1"/>
    </xf>
    <xf numFmtId="0" fontId="8" fillId="0" borderId="32" xfId="2" applyFont="1" applyFill="1" applyBorder="1" applyAlignment="1">
      <alignment vertical="top" wrapText="1"/>
    </xf>
    <xf numFmtId="0" fontId="11" fillId="0" borderId="1" xfId="2" applyFont="1" applyFill="1" applyBorder="1" applyAlignment="1">
      <alignment horizontal="left" vertical="center"/>
    </xf>
    <xf numFmtId="0" fontId="12" fillId="0" borderId="24" xfId="2" applyFont="1" applyFill="1" applyBorder="1" applyAlignment="1">
      <alignment horizontal="center" vertical="center" wrapText="1"/>
    </xf>
    <xf numFmtId="0" fontId="12" fillId="0" borderId="23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14" fontId="12" fillId="0" borderId="1" xfId="2" applyNumberFormat="1" applyFont="1" applyFill="1" applyBorder="1" applyAlignment="1">
      <alignment horizontal="center" vertical="center" wrapText="1"/>
    </xf>
    <xf numFmtId="0" fontId="12" fillId="0" borderId="30" xfId="2" applyFont="1" applyFill="1" applyBorder="1" applyAlignment="1">
      <alignment vertical="top"/>
    </xf>
    <xf numFmtId="0" fontId="12" fillId="0" borderId="28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14" fontId="12" fillId="0" borderId="0" xfId="2" applyNumberFormat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vertical="top"/>
    </xf>
    <xf numFmtId="0" fontId="11" fillId="0" borderId="1" xfId="0" applyFont="1" applyBorder="1" applyAlignment="1">
      <alignment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5" fontId="2" fillId="0" borderId="1" xfId="0" quotePrefix="1" applyNumberFormat="1" applyFont="1" applyFill="1" applyBorder="1" applyAlignment="1">
      <alignment vertical="top"/>
    </xf>
    <xf numFmtId="165" fontId="2" fillId="0" borderId="1" xfId="0" applyNumberFormat="1" applyFont="1" applyFill="1" applyBorder="1" applyAlignment="1">
      <alignment vertical="top"/>
    </xf>
    <xf numFmtId="165" fontId="5" fillId="0" borderId="1" xfId="2" quotePrefix="1" applyNumberFormat="1" applyFont="1" applyFill="1" applyBorder="1" applyAlignment="1">
      <alignment vertical="top" wrapText="1"/>
    </xf>
    <xf numFmtId="14" fontId="2" fillId="0" borderId="1" xfId="0" quotePrefix="1" applyNumberFormat="1" applyFont="1" applyFill="1" applyBorder="1" applyAlignment="1">
      <alignment horizontal="left" vertical="top"/>
    </xf>
    <xf numFmtId="2" fontId="2" fillId="0" borderId="1" xfId="0" quotePrefix="1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left" vertical="center"/>
    </xf>
    <xf numFmtId="14" fontId="2" fillId="0" borderId="1" xfId="0" quotePrefix="1" applyNumberFormat="1" applyFont="1" applyFill="1" applyBorder="1" applyAlignment="1">
      <alignment vertical="center"/>
    </xf>
    <xf numFmtId="14" fontId="2" fillId="0" borderId="1" xfId="1" quotePrefix="1" applyNumberFormat="1" applyFont="1" applyFill="1" applyBorder="1" applyAlignment="1">
      <alignment vertical="center"/>
    </xf>
    <xf numFmtId="14" fontId="2" fillId="0" borderId="30" xfId="0" applyNumberFormat="1" applyFont="1" applyFill="1" applyBorder="1" applyAlignment="1">
      <alignment vertical="center"/>
    </xf>
    <xf numFmtId="2" fontId="2" fillId="0" borderId="30" xfId="0" quotePrefix="1" applyNumberFormat="1" applyFont="1" applyFill="1" applyBorder="1" applyAlignment="1">
      <alignment vertical="center"/>
    </xf>
    <xf numFmtId="0" fontId="5" fillId="0" borderId="1" xfId="2" quotePrefix="1" applyFont="1" applyFill="1" applyBorder="1" applyAlignment="1">
      <alignment vertical="center" wrapText="1"/>
    </xf>
    <xf numFmtId="14" fontId="11" fillId="0" borderId="1" xfId="2" quotePrefix="1" applyNumberFormat="1" applyFont="1" applyFill="1" applyBorder="1" applyAlignment="1">
      <alignment horizontal="left" vertical="center"/>
    </xf>
    <xf numFmtId="0" fontId="11" fillId="0" borderId="1" xfId="2" quotePrefix="1" applyFont="1" applyFill="1" applyBorder="1" applyAlignment="1">
      <alignment horizontal="left" vertical="center"/>
    </xf>
    <xf numFmtId="14" fontId="2" fillId="0" borderId="1" xfId="0" quotePrefix="1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2" fontId="2" fillId="0" borderId="1" xfId="0" quotePrefix="1" applyNumberFormat="1" applyFont="1" applyFill="1" applyBorder="1" applyAlignment="1">
      <alignment horizontal="center" vertical="center"/>
    </xf>
    <xf numFmtId="2" fontId="2" fillId="0" borderId="1" xfId="0" quotePrefix="1" applyNumberFormat="1" applyFont="1" applyFill="1" applyBorder="1" applyAlignment="1">
      <alignment horizontal="center" vertical="center" wrapText="1"/>
    </xf>
    <xf numFmtId="0" fontId="5" fillId="0" borderId="1" xfId="2" quotePrefix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left" vertical="top"/>
    </xf>
    <xf numFmtId="164" fontId="2" fillId="0" borderId="1" xfId="1" applyNumberFormat="1" applyFont="1" applyFill="1" applyBorder="1" applyAlignment="1">
      <alignment horizontal="left" vertical="top"/>
    </xf>
    <xf numFmtId="164" fontId="5" fillId="0" borderId="19" xfId="1" applyNumberFormat="1" applyFont="1" applyFill="1" applyBorder="1" applyAlignment="1">
      <alignment vertical="top"/>
    </xf>
    <xf numFmtId="164" fontId="5" fillId="0" borderId="22" xfId="1" applyNumberFormat="1" applyFont="1" applyFill="1" applyBorder="1" applyAlignment="1">
      <alignment vertical="top"/>
    </xf>
    <xf numFmtId="164" fontId="5" fillId="0" borderId="35" xfId="1" applyNumberFormat="1" applyFont="1" applyFill="1" applyBorder="1" applyAlignment="1">
      <alignment vertical="top"/>
    </xf>
    <xf numFmtId="164" fontId="5" fillId="0" borderId="1" xfId="1" applyNumberFormat="1" applyFont="1" applyFill="1" applyBorder="1" applyAlignment="1">
      <alignment horizontal="right" vertical="center"/>
    </xf>
    <xf numFmtId="164" fontId="5" fillId="0" borderId="24" xfId="1" applyNumberFormat="1" applyFont="1" applyFill="1" applyBorder="1" applyAlignment="1">
      <alignment horizontal="right" vertical="center"/>
    </xf>
    <xf numFmtId="164" fontId="5" fillId="0" borderId="23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top" wrapText="1"/>
    </xf>
    <xf numFmtId="164" fontId="5" fillId="0" borderId="24" xfId="1" applyNumberFormat="1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">
    <cellStyle name="Comma" xfId="1" builtinId="3"/>
    <cellStyle name="Comma [0] 2" xf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2"/>
  <sheetViews>
    <sheetView topLeftCell="A147" workbookViewId="0">
      <selection sqref="A1:R162"/>
    </sheetView>
  </sheetViews>
  <sheetFormatPr defaultRowHeight="15" customHeight="1"/>
  <cols>
    <col min="1" max="2" width="3.7109375" style="2" customWidth="1"/>
    <col min="3" max="3" width="3.7109375" style="3" customWidth="1"/>
    <col min="4" max="4" width="38" style="2" customWidth="1"/>
    <col min="5" max="5" width="19.140625" style="2" customWidth="1"/>
    <col min="6" max="6" width="8.140625" style="2" customWidth="1"/>
    <col min="7" max="7" width="13" style="2" customWidth="1"/>
    <col min="8" max="8" width="8.42578125" style="2" customWidth="1"/>
    <col min="9" max="9" width="12.5703125" style="2" customWidth="1"/>
    <col min="10" max="10" width="13.140625" style="2" customWidth="1"/>
    <col min="11" max="11" width="9.85546875" style="2" customWidth="1"/>
    <col min="12" max="12" width="8.5703125" style="2" customWidth="1"/>
    <col min="13" max="13" width="11.5703125" style="2" customWidth="1"/>
    <col min="14" max="15" width="10.5703125" style="2" customWidth="1"/>
    <col min="16" max="16" width="12.42578125" style="2" customWidth="1"/>
    <col min="17" max="17" width="15.5703125" style="2" customWidth="1"/>
    <col min="18" max="18" width="10.7109375" style="2" customWidth="1"/>
    <col min="19" max="20" width="19.140625" style="2" customWidth="1"/>
    <col min="21" max="21" width="9.140625" style="2"/>
    <col min="22" max="22" width="11.42578125" style="2" bestFit="1" customWidth="1"/>
    <col min="23" max="23" width="14.42578125" style="2" bestFit="1" customWidth="1"/>
    <col min="24" max="24" width="10" style="2" bestFit="1" customWidth="1"/>
    <col min="25" max="16384" width="9.140625" style="2"/>
  </cols>
  <sheetData>
    <row r="1" spans="1:24" s="1" customFormat="1" ht="15" customHeight="1">
      <c r="A1" s="373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125"/>
      <c r="T1" s="125"/>
    </row>
    <row r="2" spans="1:24" s="1" customFormat="1" ht="15" customHeight="1">
      <c r="A2" s="373" t="s">
        <v>178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125"/>
      <c r="T2" s="125"/>
    </row>
    <row r="3" spans="1:24" s="1" customFormat="1" ht="1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</row>
    <row r="4" spans="1:24" ht="15" customHeight="1">
      <c r="B4" s="4" t="s">
        <v>190</v>
      </c>
      <c r="H4" s="2" t="s">
        <v>29</v>
      </c>
      <c r="L4" s="2" t="s">
        <v>29</v>
      </c>
      <c r="R4" s="2" t="s">
        <v>29</v>
      </c>
    </row>
    <row r="5" spans="1:24" s="4" customFormat="1" ht="15" customHeight="1">
      <c r="A5" s="374" t="s">
        <v>1</v>
      </c>
      <c r="B5" s="375" t="s">
        <v>2</v>
      </c>
      <c r="C5" s="376"/>
      <c r="D5" s="377"/>
      <c r="E5" s="370" t="s">
        <v>27</v>
      </c>
      <c r="F5" s="372"/>
      <c r="G5" s="5"/>
      <c r="H5" s="381" t="s">
        <v>7</v>
      </c>
      <c r="I5" s="126"/>
      <c r="J5" s="370" t="s">
        <v>10</v>
      </c>
      <c r="K5" s="371"/>
      <c r="L5" s="371"/>
      <c r="M5" s="370" t="s">
        <v>167</v>
      </c>
      <c r="N5" s="371"/>
      <c r="O5" s="371"/>
      <c r="P5" s="371"/>
      <c r="Q5" s="372"/>
      <c r="R5" s="5"/>
      <c r="S5" s="128"/>
      <c r="T5" s="128"/>
    </row>
    <row r="6" spans="1:24" s="4" customFormat="1" ht="15" customHeight="1">
      <c r="A6" s="369"/>
      <c r="B6" s="378"/>
      <c r="C6" s="379"/>
      <c r="D6" s="380"/>
      <c r="E6" s="126"/>
      <c r="F6" s="380" t="s">
        <v>5</v>
      </c>
      <c r="G6" s="127"/>
      <c r="H6" s="382"/>
      <c r="I6" s="127"/>
      <c r="J6" s="126"/>
      <c r="K6" s="126"/>
      <c r="L6" s="126"/>
      <c r="M6" s="126"/>
      <c r="N6" s="126"/>
      <c r="O6" s="126"/>
      <c r="P6" s="126"/>
      <c r="Q6" s="126" t="s">
        <v>172</v>
      </c>
      <c r="R6" s="127"/>
      <c r="S6" s="128"/>
      <c r="T6" s="128"/>
    </row>
    <row r="7" spans="1:24" s="4" customFormat="1" ht="15" customHeight="1">
      <c r="A7" s="369"/>
      <c r="B7" s="378"/>
      <c r="C7" s="379"/>
      <c r="D7" s="380"/>
      <c r="E7" s="127" t="s">
        <v>3</v>
      </c>
      <c r="F7" s="380"/>
      <c r="G7" s="127" t="s">
        <v>6</v>
      </c>
      <c r="H7" s="382"/>
      <c r="I7" s="127" t="s">
        <v>8</v>
      </c>
      <c r="J7" s="127" t="s">
        <v>11</v>
      </c>
      <c r="K7" s="127" t="s">
        <v>14</v>
      </c>
      <c r="L7" s="127" t="s">
        <v>14</v>
      </c>
      <c r="M7" s="369" t="s">
        <v>165</v>
      </c>
      <c r="N7" s="127" t="s">
        <v>168</v>
      </c>
      <c r="O7" s="127" t="s">
        <v>168</v>
      </c>
      <c r="P7" s="369" t="s">
        <v>171</v>
      </c>
      <c r="Q7" s="127" t="s">
        <v>173</v>
      </c>
      <c r="R7" s="127" t="s">
        <v>176</v>
      </c>
      <c r="S7" s="128"/>
      <c r="T7" s="128"/>
    </row>
    <row r="8" spans="1:24" s="4" customFormat="1" ht="15" customHeight="1">
      <c r="A8" s="369"/>
      <c r="B8" s="378"/>
      <c r="C8" s="379"/>
      <c r="D8" s="380"/>
      <c r="E8" s="127" t="s">
        <v>4</v>
      </c>
      <c r="F8" s="380"/>
      <c r="G8" s="6"/>
      <c r="H8" s="382"/>
      <c r="I8" s="127" t="s">
        <v>9</v>
      </c>
      <c r="J8" s="127" t="s">
        <v>12</v>
      </c>
      <c r="K8" s="127" t="s">
        <v>166</v>
      </c>
      <c r="L8" s="127" t="s">
        <v>13</v>
      </c>
      <c r="M8" s="369"/>
      <c r="N8" s="127" t="s">
        <v>169</v>
      </c>
      <c r="O8" s="127" t="s">
        <v>170</v>
      </c>
      <c r="P8" s="369"/>
      <c r="Q8" s="127" t="s">
        <v>174</v>
      </c>
      <c r="R8" s="127"/>
      <c r="S8" s="128"/>
      <c r="T8" s="128"/>
      <c r="X8" s="4">
        <f>64337000+13940000</f>
        <v>78277000</v>
      </c>
    </row>
    <row r="9" spans="1:24" s="4" customFormat="1" ht="15" customHeight="1">
      <c r="A9" s="101"/>
      <c r="B9" s="101"/>
      <c r="C9" s="102"/>
      <c r="D9" s="103"/>
      <c r="E9" s="7"/>
      <c r="F9" s="103"/>
      <c r="G9" s="104"/>
      <c r="H9" s="100"/>
      <c r="I9" s="7"/>
      <c r="J9" s="7"/>
      <c r="K9" s="7"/>
      <c r="L9" s="7"/>
      <c r="M9" s="7"/>
      <c r="N9" s="7"/>
      <c r="O9" s="7"/>
      <c r="P9" s="7"/>
      <c r="Q9" s="7" t="s">
        <v>175</v>
      </c>
      <c r="R9" s="7"/>
      <c r="S9" s="128"/>
      <c r="T9" s="128"/>
    </row>
    <row r="10" spans="1:24" s="4" customFormat="1" ht="15" customHeight="1">
      <c r="A10" s="122">
        <v>1</v>
      </c>
      <c r="B10" s="370">
        <v>2</v>
      </c>
      <c r="C10" s="371"/>
      <c r="D10" s="372"/>
      <c r="E10" s="8">
        <v>3</v>
      </c>
      <c r="F10" s="124">
        <v>4</v>
      </c>
      <c r="G10" s="8">
        <v>5</v>
      </c>
      <c r="H10" s="123">
        <v>6</v>
      </c>
      <c r="I10" s="8">
        <v>7</v>
      </c>
      <c r="J10" s="8">
        <v>8</v>
      </c>
      <c r="K10" s="8"/>
      <c r="L10" s="8">
        <v>9</v>
      </c>
      <c r="M10" s="8"/>
      <c r="N10" s="8"/>
      <c r="O10" s="8"/>
      <c r="P10" s="8"/>
      <c r="Q10" s="8"/>
      <c r="R10" s="8">
        <v>10</v>
      </c>
      <c r="S10" s="128"/>
      <c r="T10" s="128"/>
    </row>
    <row r="11" spans="1:24" ht="15" customHeight="1">
      <c r="A11" s="18"/>
      <c r="B11" s="9" t="s">
        <v>15</v>
      </c>
      <c r="C11" s="34"/>
      <c r="D11" s="55"/>
      <c r="E11" s="18"/>
      <c r="F11" s="18"/>
      <c r="G11" s="59" t="s">
        <v>29</v>
      </c>
      <c r="H11" s="19"/>
      <c r="I11" s="19"/>
      <c r="J11" s="19"/>
      <c r="K11" s="19"/>
      <c r="L11" s="45"/>
      <c r="M11" s="45"/>
      <c r="N11" s="45"/>
      <c r="O11" s="45"/>
      <c r="P11" s="45"/>
      <c r="Q11" s="45"/>
      <c r="R11" s="14"/>
      <c r="S11" s="56"/>
      <c r="T11" s="56"/>
    </row>
    <row r="12" spans="1:24" s="4" customFormat="1" ht="30" customHeight="1">
      <c r="A12" s="15"/>
      <c r="B12" s="10" t="s">
        <v>16</v>
      </c>
      <c r="C12" s="35"/>
      <c r="D12" s="86" t="s">
        <v>17</v>
      </c>
      <c r="E12" s="15"/>
      <c r="F12" s="15"/>
      <c r="G12" s="60"/>
      <c r="H12" s="20">
        <f>H13</f>
        <v>1</v>
      </c>
      <c r="I12" s="20">
        <f>I13</f>
        <v>50000000</v>
      </c>
      <c r="J12" s="20">
        <f>J13</f>
        <v>0</v>
      </c>
      <c r="K12" s="20">
        <f>K13</f>
        <v>0</v>
      </c>
      <c r="L12" s="15"/>
      <c r="M12" s="15"/>
      <c r="N12" s="15"/>
      <c r="O12" s="15"/>
      <c r="P12" s="15"/>
      <c r="Q12" s="15"/>
      <c r="R12" s="15"/>
      <c r="S12" s="57"/>
      <c r="T12" s="57"/>
    </row>
    <row r="13" spans="1:24" s="28" customFormat="1" ht="30" customHeight="1">
      <c r="A13" s="24"/>
      <c r="B13" s="25">
        <v>1</v>
      </c>
      <c r="C13" s="37"/>
      <c r="D13" s="33" t="s">
        <v>30</v>
      </c>
      <c r="E13" s="26" t="s">
        <v>150</v>
      </c>
      <c r="F13" s="41">
        <v>1</v>
      </c>
      <c r="G13" s="61" t="s">
        <v>28</v>
      </c>
      <c r="H13" s="24">
        <v>1</v>
      </c>
      <c r="I13" s="27">
        <v>50000000</v>
      </c>
      <c r="J13" s="27">
        <v>0</v>
      </c>
      <c r="K13" s="27">
        <v>0</v>
      </c>
      <c r="L13" s="40"/>
      <c r="M13" s="40"/>
      <c r="N13" s="40"/>
      <c r="O13" s="40"/>
      <c r="P13" s="40"/>
      <c r="Q13" s="40"/>
      <c r="R13" s="24"/>
      <c r="S13" s="54" t="s">
        <v>29</v>
      </c>
      <c r="T13" s="54"/>
    </row>
    <row r="14" spans="1:24" ht="13.5" customHeight="1">
      <c r="A14" s="16"/>
      <c r="B14" s="11"/>
      <c r="C14" s="36"/>
      <c r="D14" s="87"/>
      <c r="E14" s="16"/>
      <c r="F14" s="16"/>
      <c r="G14" s="62"/>
      <c r="H14" s="16"/>
      <c r="I14" s="21"/>
      <c r="J14" s="21"/>
      <c r="K14" s="21"/>
      <c r="L14" s="16"/>
      <c r="M14" s="16"/>
      <c r="N14" s="16"/>
      <c r="O14" s="16"/>
      <c r="P14" s="16"/>
      <c r="Q14" s="16"/>
      <c r="R14" s="16"/>
      <c r="S14" s="56"/>
      <c r="T14" s="56"/>
    </row>
    <row r="15" spans="1:24" s="4" customFormat="1" ht="30" customHeight="1">
      <c r="A15" s="15"/>
      <c r="B15" s="10" t="s">
        <v>18</v>
      </c>
      <c r="C15" s="35"/>
      <c r="D15" s="86" t="s">
        <v>31</v>
      </c>
      <c r="E15" s="15"/>
      <c r="F15" s="15"/>
      <c r="G15" s="60"/>
      <c r="H15" s="20">
        <f>H16</f>
        <v>1</v>
      </c>
      <c r="I15" s="20">
        <f>I16</f>
        <v>30000000</v>
      </c>
      <c r="J15" s="20">
        <f>J16</f>
        <v>0</v>
      </c>
      <c r="K15" s="20">
        <f>K16</f>
        <v>0</v>
      </c>
      <c r="L15" s="15"/>
      <c r="M15" s="15"/>
      <c r="N15" s="15"/>
      <c r="O15" s="15"/>
      <c r="P15" s="15"/>
      <c r="Q15" s="15"/>
      <c r="R15" s="15"/>
      <c r="S15" s="57"/>
      <c r="T15" s="57"/>
    </row>
    <row r="16" spans="1:24" s="28" customFormat="1" ht="30" customHeight="1">
      <c r="A16" s="24"/>
      <c r="B16" s="25">
        <v>1</v>
      </c>
      <c r="C16" s="37"/>
      <c r="D16" s="33" t="s">
        <v>32</v>
      </c>
      <c r="E16" s="26" t="s">
        <v>151</v>
      </c>
      <c r="F16" s="41">
        <v>1</v>
      </c>
      <c r="G16" s="61" t="s">
        <v>28</v>
      </c>
      <c r="H16" s="24">
        <v>1</v>
      </c>
      <c r="I16" s="27">
        <v>30000000</v>
      </c>
      <c r="J16" s="27">
        <v>0</v>
      </c>
      <c r="K16" s="27"/>
      <c r="L16" s="42"/>
      <c r="M16" s="42"/>
      <c r="N16" s="42"/>
      <c r="O16" s="42"/>
      <c r="P16" s="42"/>
      <c r="Q16" s="42"/>
      <c r="R16" s="26"/>
      <c r="S16" s="53"/>
      <c r="T16" s="53" t="s">
        <v>29</v>
      </c>
      <c r="V16" s="46">
        <f>J16-100000000</f>
        <v>-100000000</v>
      </c>
      <c r="X16" s="46">
        <f>100000000-1223000</f>
        <v>98777000</v>
      </c>
    </row>
    <row r="17" spans="1:24" s="28" customFormat="1" ht="12.75" customHeight="1">
      <c r="A17" s="24"/>
      <c r="B17" s="25"/>
      <c r="C17" s="37"/>
      <c r="D17" s="33"/>
      <c r="E17" s="26"/>
      <c r="F17" s="41"/>
      <c r="G17" s="61"/>
      <c r="H17" s="24"/>
      <c r="I17" s="27"/>
      <c r="J17" s="27"/>
      <c r="K17" s="27"/>
      <c r="L17" s="42"/>
      <c r="M17" s="42"/>
      <c r="N17" s="42"/>
      <c r="O17" s="42"/>
      <c r="P17" s="42"/>
      <c r="Q17" s="42"/>
      <c r="R17" s="26"/>
      <c r="S17" s="53"/>
      <c r="T17" s="53"/>
      <c r="V17" s="46"/>
      <c r="X17" s="46"/>
    </row>
    <row r="18" spans="1:24" s="94" customFormat="1" ht="50.25" customHeight="1">
      <c r="A18" s="31"/>
      <c r="B18" s="30" t="s">
        <v>19</v>
      </c>
      <c r="C18" s="38"/>
      <c r="D18" s="88" t="s">
        <v>33</v>
      </c>
      <c r="E18" s="89"/>
      <c r="F18" s="90"/>
      <c r="G18" s="91"/>
      <c r="H18" s="31"/>
      <c r="I18" s="32"/>
      <c r="J18" s="32"/>
      <c r="K18" s="32"/>
      <c r="L18" s="92"/>
      <c r="M18" s="92"/>
      <c r="N18" s="92"/>
      <c r="O18" s="92"/>
      <c r="P18" s="92"/>
      <c r="Q18" s="92"/>
      <c r="R18" s="89"/>
      <c r="S18" s="93"/>
      <c r="T18" s="93"/>
      <c r="V18" s="95"/>
      <c r="X18" s="95"/>
    </row>
    <row r="19" spans="1:24" s="28" customFormat="1" ht="38.25" customHeight="1">
      <c r="A19" s="24"/>
      <c r="B19" s="25"/>
      <c r="C19" s="37"/>
      <c r="D19" s="33" t="s">
        <v>34</v>
      </c>
      <c r="E19" s="26" t="s">
        <v>152</v>
      </c>
      <c r="F19" s="41">
        <v>1</v>
      </c>
      <c r="G19" s="61" t="s">
        <v>28</v>
      </c>
      <c r="H19" s="24">
        <v>1</v>
      </c>
      <c r="I19" s="27">
        <v>20000000</v>
      </c>
      <c r="J19" s="27"/>
      <c r="K19" s="27"/>
      <c r="L19" s="42"/>
      <c r="M19" s="42"/>
      <c r="N19" s="42"/>
      <c r="O19" s="42"/>
      <c r="P19" s="42"/>
      <c r="Q19" s="42"/>
      <c r="R19" s="26"/>
      <c r="S19" s="53"/>
      <c r="T19" s="53"/>
      <c r="V19" s="46"/>
      <c r="X19" s="46"/>
    </row>
    <row r="20" spans="1:24" s="28" customFormat="1" ht="15.75" customHeight="1">
      <c r="A20" s="24"/>
      <c r="B20" s="25"/>
      <c r="C20" s="37"/>
      <c r="D20" s="33"/>
      <c r="E20" s="26"/>
      <c r="F20" s="41"/>
      <c r="G20" s="61"/>
      <c r="H20" s="24"/>
      <c r="I20" s="27"/>
      <c r="J20" s="27"/>
      <c r="K20" s="27"/>
      <c r="L20" s="42"/>
      <c r="M20" s="42"/>
      <c r="N20" s="42"/>
      <c r="O20" s="42"/>
      <c r="P20" s="42"/>
      <c r="Q20" s="42"/>
      <c r="R20" s="26"/>
      <c r="S20" s="53"/>
      <c r="T20" s="53"/>
      <c r="V20" s="46"/>
      <c r="X20" s="46"/>
    </row>
    <row r="21" spans="1:24" s="94" customFormat="1" ht="30" customHeight="1">
      <c r="A21" s="31"/>
      <c r="B21" s="30" t="s">
        <v>24</v>
      </c>
      <c r="C21" s="38"/>
      <c r="D21" s="88" t="s">
        <v>35</v>
      </c>
      <c r="E21" s="89"/>
      <c r="F21" s="90"/>
      <c r="G21" s="91"/>
      <c r="H21" s="31"/>
      <c r="I21" s="32"/>
      <c r="J21" s="32"/>
      <c r="K21" s="32"/>
      <c r="L21" s="92"/>
      <c r="M21" s="92"/>
      <c r="N21" s="92"/>
      <c r="O21" s="92"/>
      <c r="P21" s="92"/>
      <c r="Q21" s="92"/>
      <c r="R21" s="89"/>
      <c r="S21" s="93"/>
      <c r="T21" s="93"/>
      <c r="V21" s="95"/>
      <c r="X21" s="95"/>
    </row>
    <row r="22" spans="1:24" s="28" customFormat="1" ht="49.5" customHeight="1">
      <c r="A22" s="24"/>
      <c r="B22" s="25"/>
      <c r="C22" s="37"/>
      <c r="D22" s="33" t="s">
        <v>36</v>
      </c>
      <c r="E22" s="26" t="s">
        <v>153</v>
      </c>
      <c r="F22" s="41">
        <v>1</v>
      </c>
      <c r="G22" s="61" t="s">
        <v>28</v>
      </c>
      <c r="H22" s="24">
        <v>1</v>
      </c>
      <c r="I22" s="27">
        <v>50000000</v>
      </c>
      <c r="J22" s="27"/>
      <c r="K22" s="27"/>
      <c r="L22" s="42"/>
      <c r="M22" s="42"/>
      <c r="N22" s="42"/>
      <c r="O22" s="42"/>
      <c r="P22" s="42"/>
      <c r="Q22" s="42"/>
      <c r="R22" s="26"/>
      <c r="S22" s="53"/>
      <c r="T22" s="53"/>
      <c r="V22" s="46"/>
      <c r="X22" s="46"/>
    </row>
    <row r="23" spans="1:24" s="28" customFormat="1" ht="36.75" customHeight="1">
      <c r="A23" s="24"/>
      <c r="B23" s="25"/>
      <c r="C23" s="37"/>
      <c r="D23" s="33" t="s">
        <v>37</v>
      </c>
      <c r="E23" s="26" t="s">
        <v>154</v>
      </c>
      <c r="F23" s="41">
        <v>1</v>
      </c>
      <c r="G23" s="61" t="s">
        <v>28</v>
      </c>
      <c r="H23" s="24">
        <v>1</v>
      </c>
      <c r="I23" s="27">
        <v>50000000</v>
      </c>
      <c r="J23" s="27"/>
      <c r="K23" s="27"/>
      <c r="L23" s="42"/>
      <c r="M23" s="105" t="s">
        <v>177</v>
      </c>
      <c r="N23" s="42"/>
      <c r="O23" s="42"/>
      <c r="P23" s="42"/>
      <c r="Q23" s="42"/>
      <c r="R23" s="26"/>
      <c r="S23" s="53"/>
      <c r="T23" s="53"/>
      <c r="V23" s="46"/>
      <c r="X23" s="46"/>
    </row>
    <row r="24" spans="1:24" s="28" customFormat="1" ht="17.25" customHeight="1">
      <c r="A24" s="24"/>
      <c r="B24" s="25"/>
      <c r="C24" s="37"/>
      <c r="D24" s="33"/>
      <c r="E24" s="26"/>
      <c r="F24" s="41"/>
      <c r="G24" s="61"/>
      <c r="H24" s="24"/>
      <c r="I24" s="27"/>
      <c r="J24" s="27"/>
      <c r="K24" s="27"/>
      <c r="L24" s="42"/>
      <c r="M24" s="42"/>
      <c r="N24" s="42"/>
      <c r="O24" s="42"/>
      <c r="P24" s="42"/>
      <c r="Q24" s="42"/>
      <c r="R24" s="26"/>
      <c r="S24" s="53"/>
      <c r="T24" s="53"/>
      <c r="V24" s="46"/>
      <c r="X24" s="46"/>
    </row>
    <row r="25" spans="1:24" s="94" customFormat="1" ht="30" customHeight="1">
      <c r="A25" s="31"/>
      <c r="B25" s="30" t="s">
        <v>141</v>
      </c>
      <c r="C25" s="38"/>
      <c r="D25" s="88" t="s">
        <v>38</v>
      </c>
      <c r="E25" s="89"/>
      <c r="F25" s="90"/>
      <c r="G25" s="91"/>
      <c r="H25" s="31"/>
      <c r="I25" s="32"/>
      <c r="J25" s="32"/>
      <c r="K25" s="32"/>
      <c r="L25" s="92"/>
      <c r="M25" s="92"/>
      <c r="N25" s="92"/>
      <c r="O25" s="92"/>
      <c r="P25" s="92"/>
      <c r="Q25" s="92"/>
      <c r="R25" s="89"/>
      <c r="S25" s="93"/>
      <c r="T25" s="93"/>
      <c r="V25" s="95"/>
      <c r="X25" s="95"/>
    </row>
    <row r="26" spans="1:24" s="28" customFormat="1" ht="40.5" customHeight="1">
      <c r="A26" s="24"/>
      <c r="B26" s="25"/>
      <c r="C26" s="37"/>
      <c r="D26" s="33" t="s">
        <v>39</v>
      </c>
      <c r="E26" s="26" t="s">
        <v>155</v>
      </c>
      <c r="F26" s="41">
        <v>1</v>
      </c>
      <c r="G26" s="61" t="s">
        <v>28</v>
      </c>
      <c r="H26" s="24">
        <v>1</v>
      </c>
      <c r="I26" s="27">
        <v>30000000</v>
      </c>
      <c r="J26" s="27"/>
      <c r="K26" s="27"/>
      <c r="L26" s="42"/>
      <c r="M26" s="42"/>
      <c r="N26" s="42"/>
      <c r="O26" s="42"/>
      <c r="P26" s="42"/>
      <c r="Q26" s="42"/>
      <c r="R26" s="26"/>
      <c r="S26" s="53"/>
      <c r="T26" s="53"/>
      <c r="V26" s="46"/>
      <c r="X26" s="46"/>
    </row>
    <row r="27" spans="1:24" s="28" customFormat="1" ht="16.5" customHeight="1">
      <c r="A27" s="24"/>
      <c r="B27" s="25"/>
      <c r="C27" s="37"/>
      <c r="D27" s="33"/>
      <c r="E27" s="26"/>
      <c r="F27" s="41"/>
      <c r="G27" s="61"/>
      <c r="H27" s="24"/>
      <c r="I27" s="27"/>
      <c r="J27" s="27"/>
      <c r="K27" s="27"/>
      <c r="L27" s="42"/>
      <c r="M27" s="42"/>
      <c r="N27" s="42"/>
      <c r="O27" s="42"/>
      <c r="P27" s="42"/>
      <c r="Q27" s="42"/>
      <c r="R27" s="26"/>
      <c r="S27" s="53"/>
      <c r="T27" s="53"/>
      <c r="V27" s="46"/>
      <c r="X27" s="46"/>
    </row>
    <row r="28" spans="1:24" s="94" customFormat="1" ht="30" customHeight="1">
      <c r="A28" s="31"/>
      <c r="B28" s="30" t="s">
        <v>26</v>
      </c>
      <c r="C28" s="38"/>
      <c r="D28" s="88" t="s">
        <v>40</v>
      </c>
      <c r="E28" s="89"/>
      <c r="F28" s="90"/>
      <c r="G28" s="91"/>
      <c r="H28" s="31"/>
      <c r="I28" s="32"/>
      <c r="J28" s="32"/>
      <c r="K28" s="32"/>
      <c r="L28" s="92"/>
      <c r="M28" s="92"/>
      <c r="N28" s="92"/>
      <c r="O28" s="92"/>
      <c r="P28" s="92"/>
      <c r="Q28" s="92"/>
      <c r="R28" s="89"/>
      <c r="S28" s="93"/>
      <c r="T28" s="93"/>
      <c r="V28" s="95"/>
      <c r="X28" s="95"/>
    </row>
    <row r="29" spans="1:24" s="28" customFormat="1" ht="39.75" customHeight="1">
      <c r="A29" s="24"/>
      <c r="B29" s="25"/>
      <c r="C29" s="37"/>
      <c r="D29" s="33" t="s">
        <v>41</v>
      </c>
      <c r="E29" s="26" t="s">
        <v>156</v>
      </c>
      <c r="F29" s="41">
        <v>1</v>
      </c>
      <c r="G29" s="61" t="s">
        <v>28</v>
      </c>
      <c r="H29" s="24">
        <v>1</v>
      </c>
      <c r="I29" s="27">
        <v>55000000</v>
      </c>
      <c r="J29" s="27"/>
      <c r="K29" s="27"/>
      <c r="L29" s="42"/>
      <c r="M29" s="42"/>
      <c r="N29" s="42"/>
      <c r="O29" s="42"/>
      <c r="P29" s="42"/>
      <c r="Q29" s="42"/>
      <c r="R29" s="26"/>
      <c r="S29" s="53"/>
      <c r="T29" s="53"/>
      <c r="V29" s="46"/>
      <c r="X29" s="46"/>
    </row>
    <row r="30" spans="1:24" s="28" customFormat="1" ht="15.75" customHeight="1">
      <c r="A30" s="24"/>
      <c r="B30" s="25"/>
      <c r="C30" s="37"/>
      <c r="D30" s="33"/>
      <c r="E30" s="26"/>
      <c r="F30" s="41"/>
      <c r="G30" s="61"/>
      <c r="H30" s="24"/>
      <c r="I30" s="27"/>
      <c r="J30" s="27"/>
      <c r="K30" s="27"/>
      <c r="L30" s="42"/>
      <c r="M30" s="42"/>
      <c r="N30" s="42"/>
      <c r="O30" s="42"/>
      <c r="P30" s="42"/>
      <c r="Q30" s="42"/>
      <c r="R30" s="26"/>
      <c r="S30" s="53"/>
      <c r="T30" s="53"/>
      <c r="V30" s="46"/>
      <c r="X30" s="46"/>
    </row>
    <row r="31" spans="1:24" s="94" customFormat="1" ht="30" customHeight="1">
      <c r="A31" s="31"/>
      <c r="B31" s="30" t="s">
        <v>142</v>
      </c>
      <c r="C31" s="38"/>
      <c r="D31" s="88" t="s">
        <v>42</v>
      </c>
      <c r="E31" s="89"/>
      <c r="F31" s="90"/>
      <c r="G31" s="91"/>
      <c r="H31" s="31"/>
      <c r="I31" s="32">
        <f>I32</f>
        <v>105000000</v>
      </c>
      <c r="J31" s="32">
        <f t="shared" ref="J31:K31" si="0">J32</f>
        <v>0</v>
      </c>
      <c r="K31" s="32">
        <f t="shared" si="0"/>
        <v>0</v>
      </c>
      <c r="L31" s="92"/>
      <c r="M31" s="92"/>
      <c r="N31" s="92"/>
      <c r="O31" s="92"/>
      <c r="P31" s="92"/>
      <c r="Q31" s="92"/>
      <c r="R31" s="89"/>
      <c r="S31" s="93"/>
      <c r="T31" s="93"/>
      <c r="V31" s="95"/>
      <c r="X31" s="95"/>
    </row>
    <row r="32" spans="1:24" s="28" customFormat="1" ht="38.25" customHeight="1">
      <c r="A32" s="24"/>
      <c r="B32" s="25"/>
      <c r="C32" s="37"/>
      <c r="D32" s="33" t="s">
        <v>43</v>
      </c>
      <c r="E32" s="26" t="s">
        <v>157</v>
      </c>
      <c r="F32" s="41">
        <v>1</v>
      </c>
      <c r="G32" s="61" t="s">
        <v>28</v>
      </c>
      <c r="H32" s="24">
        <v>1</v>
      </c>
      <c r="I32" s="27">
        <v>105000000</v>
      </c>
      <c r="J32" s="27"/>
      <c r="K32" s="27"/>
      <c r="L32" s="42"/>
      <c r="M32" s="42"/>
      <c r="N32" s="42"/>
      <c r="O32" s="42"/>
      <c r="P32" s="42"/>
      <c r="Q32" s="42"/>
      <c r="R32" s="26"/>
      <c r="S32" s="53"/>
      <c r="T32" s="53"/>
      <c r="V32" s="46"/>
      <c r="X32" s="46"/>
    </row>
    <row r="33" spans="1:24" s="28" customFormat="1" ht="15.75" customHeight="1">
      <c r="A33" s="24"/>
      <c r="B33" s="25"/>
      <c r="C33" s="37"/>
      <c r="D33" s="33"/>
      <c r="E33" s="26"/>
      <c r="F33" s="41"/>
      <c r="G33" s="61"/>
      <c r="H33" s="24"/>
      <c r="I33" s="27"/>
      <c r="J33" s="27"/>
      <c r="K33" s="27"/>
      <c r="L33" s="42"/>
      <c r="M33" s="42"/>
      <c r="N33" s="42"/>
      <c r="O33" s="42"/>
      <c r="P33" s="42"/>
      <c r="Q33" s="42"/>
      <c r="R33" s="26"/>
      <c r="S33" s="53"/>
      <c r="T33" s="53"/>
      <c r="V33" s="46"/>
      <c r="X33" s="46"/>
    </row>
    <row r="34" spans="1:24" s="94" customFormat="1" ht="30" customHeight="1">
      <c r="A34" s="31"/>
      <c r="B34" s="30" t="s">
        <v>143</v>
      </c>
      <c r="C34" s="38"/>
      <c r="D34" s="88" t="s">
        <v>44</v>
      </c>
      <c r="E34" s="89"/>
      <c r="F34" s="90"/>
      <c r="G34" s="91"/>
      <c r="H34" s="31"/>
      <c r="I34" s="32">
        <f>I35</f>
        <v>60000000</v>
      </c>
      <c r="J34" s="32">
        <f t="shared" ref="J34:K34" si="1">J35</f>
        <v>0</v>
      </c>
      <c r="K34" s="32">
        <f t="shared" si="1"/>
        <v>0</v>
      </c>
      <c r="L34" s="92"/>
      <c r="M34" s="92"/>
      <c r="N34" s="92"/>
      <c r="O34" s="92"/>
      <c r="P34" s="92"/>
      <c r="Q34" s="92"/>
      <c r="R34" s="89"/>
      <c r="S34" s="93"/>
      <c r="T34" s="93"/>
      <c r="V34" s="95"/>
      <c r="X34" s="95"/>
    </row>
    <row r="35" spans="1:24" s="28" customFormat="1" ht="30" customHeight="1">
      <c r="A35" s="24"/>
      <c r="B35" s="25"/>
      <c r="C35" s="37"/>
      <c r="D35" s="33" t="s">
        <v>45</v>
      </c>
      <c r="E35" s="26" t="s">
        <v>158</v>
      </c>
      <c r="F35" s="41">
        <v>1</v>
      </c>
      <c r="G35" s="61" t="s">
        <v>28</v>
      </c>
      <c r="H35" s="24">
        <v>1</v>
      </c>
      <c r="I35" s="27">
        <v>60000000</v>
      </c>
      <c r="J35" s="27"/>
      <c r="K35" s="27"/>
      <c r="L35" s="42"/>
      <c r="M35" s="42"/>
      <c r="N35" s="42"/>
      <c r="O35" s="42"/>
      <c r="P35" s="42"/>
      <c r="Q35" s="42"/>
      <c r="R35" s="26"/>
      <c r="S35" s="53"/>
      <c r="T35" s="53"/>
      <c r="V35" s="46"/>
      <c r="X35" s="46"/>
    </row>
    <row r="36" spans="1:24" s="28" customFormat="1" ht="15.75" customHeight="1">
      <c r="A36" s="24"/>
      <c r="B36" s="25"/>
      <c r="C36" s="37"/>
      <c r="D36" s="33"/>
      <c r="E36" s="26"/>
      <c r="F36" s="41"/>
      <c r="G36" s="61"/>
      <c r="H36" s="24"/>
      <c r="I36" s="27"/>
      <c r="J36" s="27"/>
      <c r="K36" s="27"/>
      <c r="L36" s="42"/>
      <c r="M36" s="42"/>
      <c r="N36" s="42"/>
      <c r="O36" s="42"/>
      <c r="P36" s="42"/>
      <c r="Q36" s="42"/>
      <c r="R36" s="26"/>
      <c r="S36" s="53"/>
      <c r="T36" s="53"/>
      <c r="V36" s="46"/>
      <c r="X36" s="46"/>
    </row>
    <row r="37" spans="1:24" s="94" customFormat="1" ht="30" customHeight="1">
      <c r="A37" s="31"/>
      <c r="B37" s="30" t="s">
        <v>144</v>
      </c>
      <c r="C37" s="38"/>
      <c r="D37" s="88" t="s">
        <v>46</v>
      </c>
      <c r="E37" s="89"/>
      <c r="F37" s="90"/>
      <c r="G37" s="91"/>
      <c r="H37" s="31"/>
      <c r="I37" s="32">
        <f>I38</f>
        <v>60000000</v>
      </c>
      <c r="J37" s="32">
        <f t="shared" ref="J37:K37" si="2">J38</f>
        <v>0</v>
      </c>
      <c r="K37" s="32">
        <f t="shared" si="2"/>
        <v>0</v>
      </c>
      <c r="L37" s="92"/>
      <c r="M37" s="92"/>
      <c r="N37" s="92"/>
      <c r="O37" s="92"/>
      <c r="P37" s="92"/>
      <c r="Q37" s="92"/>
      <c r="R37" s="89"/>
      <c r="S37" s="93"/>
      <c r="T37" s="93"/>
      <c r="V37" s="95"/>
      <c r="X37" s="95"/>
    </row>
    <row r="38" spans="1:24" s="28" customFormat="1" ht="47.25" customHeight="1">
      <c r="A38" s="24"/>
      <c r="B38" s="25"/>
      <c r="C38" s="37"/>
      <c r="D38" s="33" t="s">
        <v>47</v>
      </c>
      <c r="E38" s="26" t="s">
        <v>159</v>
      </c>
      <c r="F38" s="41">
        <v>1</v>
      </c>
      <c r="G38" s="61" t="s">
        <v>28</v>
      </c>
      <c r="H38" s="24">
        <v>1</v>
      </c>
      <c r="I38" s="27">
        <v>60000000</v>
      </c>
      <c r="J38" s="27"/>
      <c r="K38" s="27"/>
      <c r="L38" s="42"/>
      <c r="M38" s="42"/>
      <c r="N38" s="42"/>
      <c r="O38" s="42"/>
      <c r="P38" s="42"/>
      <c r="Q38" s="42"/>
      <c r="R38" s="26"/>
      <c r="S38" s="53"/>
      <c r="T38" s="53"/>
      <c r="V38" s="46"/>
      <c r="X38" s="46"/>
    </row>
    <row r="39" spans="1:24" s="28" customFormat="1" ht="16.5" customHeight="1">
      <c r="A39" s="24"/>
      <c r="B39" s="25"/>
      <c r="C39" s="37"/>
      <c r="D39" s="33"/>
      <c r="E39" s="26"/>
      <c r="F39" s="41"/>
      <c r="G39" s="61"/>
      <c r="H39" s="24"/>
      <c r="I39" s="27"/>
      <c r="J39" s="27"/>
      <c r="K39" s="27"/>
      <c r="L39" s="42"/>
      <c r="M39" s="42"/>
      <c r="N39" s="42"/>
      <c r="O39" s="42"/>
      <c r="P39" s="42"/>
      <c r="Q39" s="42"/>
      <c r="R39" s="26"/>
      <c r="S39" s="53"/>
      <c r="T39" s="53"/>
      <c r="V39" s="46"/>
      <c r="X39" s="46"/>
    </row>
    <row r="40" spans="1:24" s="94" customFormat="1" ht="30" customHeight="1">
      <c r="A40" s="31"/>
      <c r="B40" s="30" t="s">
        <v>145</v>
      </c>
      <c r="C40" s="38"/>
      <c r="D40" s="88" t="s">
        <v>25</v>
      </c>
      <c r="E40" s="89"/>
      <c r="F40" s="90"/>
      <c r="G40" s="91"/>
      <c r="H40" s="31"/>
      <c r="I40" s="32">
        <f>I41</f>
        <v>15000000</v>
      </c>
      <c r="J40" s="32">
        <f t="shared" ref="J40:K40" si="3">J41</f>
        <v>0</v>
      </c>
      <c r="K40" s="32">
        <f t="shared" si="3"/>
        <v>0</v>
      </c>
      <c r="L40" s="92"/>
      <c r="M40" s="92"/>
      <c r="N40" s="92"/>
      <c r="O40" s="92"/>
      <c r="P40" s="92"/>
      <c r="Q40" s="92"/>
      <c r="R40" s="89"/>
      <c r="S40" s="93"/>
      <c r="T40" s="93"/>
      <c r="V40" s="95"/>
      <c r="X40" s="95"/>
    </row>
    <row r="41" spans="1:24" s="28" customFormat="1" ht="39" customHeight="1">
      <c r="A41" s="24"/>
      <c r="B41" s="25"/>
      <c r="C41" s="37"/>
      <c r="D41" s="33" t="s">
        <v>48</v>
      </c>
      <c r="E41" s="26" t="s">
        <v>160</v>
      </c>
      <c r="F41" s="41">
        <v>1</v>
      </c>
      <c r="G41" s="61" t="s">
        <v>28</v>
      </c>
      <c r="H41" s="24">
        <v>1</v>
      </c>
      <c r="I41" s="27">
        <v>15000000</v>
      </c>
      <c r="J41" s="27"/>
      <c r="K41" s="27"/>
      <c r="L41" s="42"/>
      <c r="M41" s="42"/>
      <c r="N41" s="42"/>
      <c r="O41" s="42"/>
      <c r="P41" s="42"/>
      <c r="Q41" s="42"/>
      <c r="R41" s="26"/>
      <c r="S41" s="53"/>
      <c r="T41" s="53"/>
      <c r="V41" s="46"/>
      <c r="X41" s="46"/>
    </row>
    <row r="42" spans="1:24" s="28" customFormat="1" ht="17.25" customHeight="1">
      <c r="A42" s="24"/>
      <c r="B42" s="25"/>
      <c r="C42" s="37"/>
      <c r="D42" s="33"/>
      <c r="E42" s="26"/>
      <c r="F42" s="41"/>
      <c r="G42" s="61"/>
      <c r="H42" s="24"/>
      <c r="I42" s="27"/>
      <c r="J42" s="27"/>
      <c r="K42" s="27"/>
      <c r="L42" s="42"/>
      <c r="M42" s="42"/>
      <c r="N42" s="42"/>
      <c r="O42" s="42"/>
      <c r="P42" s="42"/>
      <c r="Q42" s="42"/>
      <c r="R42" s="26"/>
      <c r="S42" s="53"/>
      <c r="T42" s="53"/>
      <c r="V42" s="46"/>
      <c r="X42" s="46"/>
    </row>
    <row r="43" spans="1:24" s="94" customFormat="1" ht="30" customHeight="1">
      <c r="A43" s="31"/>
      <c r="B43" s="30" t="s">
        <v>146</v>
      </c>
      <c r="C43" s="38"/>
      <c r="D43" s="88" t="s">
        <v>49</v>
      </c>
      <c r="E43" s="89"/>
      <c r="F43" s="90"/>
      <c r="G43" s="91"/>
      <c r="H43" s="31"/>
      <c r="I43" s="32">
        <f>I44</f>
        <v>20000000</v>
      </c>
      <c r="J43" s="32">
        <f t="shared" ref="J43:K43" si="4">J44</f>
        <v>0</v>
      </c>
      <c r="K43" s="32">
        <f t="shared" si="4"/>
        <v>0</v>
      </c>
      <c r="L43" s="92"/>
      <c r="M43" s="92"/>
      <c r="N43" s="92"/>
      <c r="O43" s="92"/>
      <c r="P43" s="92"/>
      <c r="Q43" s="92"/>
      <c r="R43" s="89"/>
      <c r="S43" s="93"/>
      <c r="T43" s="93"/>
      <c r="V43" s="95"/>
      <c r="X43" s="95"/>
    </row>
    <row r="44" spans="1:24" s="28" customFormat="1" ht="50.25" customHeight="1">
      <c r="A44" s="24"/>
      <c r="B44" s="25"/>
      <c r="C44" s="37"/>
      <c r="D44" s="33" t="s">
        <v>50</v>
      </c>
      <c r="E44" s="26" t="s">
        <v>161</v>
      </c>
      <c r="F44" s="41">
        <v>1</v>
      </c>
      <c r="G44" s="61" t="s">
        <v>28</v>
      </c>
      <c r="H44" s="24">
        <v>1</v>
      </c>
      <c r="I44" s="27">
        <v>20000000</v>
      </c>
      <c r="J44" s="27"/>
      <c r="K44" s="27"/>
      <c r="L44" s="42"/>
      <c r="M44" s="42"/>
      <c r="N44" s="42"/>
      <c r="O44" s="42"/>
      <c r="P44" s="42"/>
      <c r="Q44" s="42"/>
      <c r="R44" s="26"/>
      <c r="S44" s="53"/>
      <c r="T44" s="53"/>
      <c r="V44" s="46"/>
      <c r="X44" s="46"/>
    </row>
    <row r="45" spans="1:24" s="28" customFormat="1" ht="15" customHeight="1">
      <c r="A45" s="24"/>
      <c r="B45" s="25"/>
      <c r="C45" s="37"/>
      <c r="D45" s="33"/>
      <c r="E45" s="26"/>
      <c r="F45" s="41"/>
      <c r="G45" s="61"/>
      <c r="H45" s="24"/>
      <c r="I45" s="27"/>
      <c r="J45" s="27"/>
      <c r="K45" s="27"/>
      <c r="L45" s="42"/>
      <c r="M45" s="42"/>
      <c r="N45" s="42"/>
      <c r="O45" s="42"/>
      <c r="P45" s="42"/>
      <c r="Q45" s="42"/>
      <c r="R45" s="26"/>
      <c r="S45" s="53"/>
      <c r="T45" s="53"/>
      <c r="V45" s="46"/>
      <c r="X45" s="46"/>
    </row>
    <row r="46" spans="1:24" s="94" customFormat="1" ht="30" customHeight="1">
      <c r="A46" s="31"/>
      <c r="B46" s="30" t="s">
        <v>147</v>
      </c>
      <c r="C46" s="38"/>
      <c r="D46" s="88" t="s">
        <v>51</v>
      </c>
      <c r="E46" s="89"/>
      <c r="F46" s="90"/>
      <c r="G46" s="91"/>
      <c r="H46" s="31"/>
      <c r="I46" s="32">
        <f>I47</f>
        <v>20000000</v>
      </c>
      <c r="J46" s="32">
        <f t="shared" ref="J46:K46" si="5">J47</f>
        <v>0</v>
      </c>
      <c r="K46" s="32">
        <f t="shared" si="5"/>
        <v>0</v>
      </c>
      <c r="L46" s="92"/>
      <c r="M46" s="92"/>
      <c r="N46" s="92"/>
      <c r="O46" s="92"/>
      <c r="P46" s="92"/>
      <c r="Q46" s="92"/>
      <c r="R46" s="89"/>
      <c r="S46" s="93"/>
      <c r="T46" s="93"/>
      <c r="V46" s="95"/>
      <c r="X46" s="95"/>
    </row>
    <row r="47" spans="1:24" s="28" customFormat="1" ht="30" customHeight="1">
      <c r="A47" s="24"/>
      <c r="B47" s="25"/>
      <c r="C47" s="37"/>
      <c r="D47" s="33" t="s">
        <v>52</v>
      </c>
      <c r="E47" s="26" t="s">
        <v>162</v>
      </c>
      <c r="F47" s="41">
        <v>1</v>
      </c>
      <c r="G47" s="61" t="s">
        <v>28</v>
      </c>
      <c r="H47" s="24">
        <v>1</v>
      </c>
      <c r="I47" s="27">
        <v>20000000</v>
      </c>
      <c r="J47" s="27"/>
      <c r="K47" s="27"/>
      <c r="L47" s="42"/>
      <c r="M47" s="42"/>
      <c r="N47" s="42"/>
      <c r="O47" s="42"/>
      <c r="P47" s="42"/>
      <c r="Q47" s="42"/>
      <c r="R47" s="26"/>
      <c r="S47" s="53"/>
      <c r="T47" s="53"/>
      <c r="V47" s="46"/>
      <c r="X47" s="46"/>
    </row>
    <row r="48" spans="1:24" s="28" customFormat="1" ht="15" customHeight="1">
      <c r="A48" s="24"/>
      <c r="B48" s="25"/>
      <c r="C48" s="37"/>
      <c r="D48" s="33"/>
      <c r="E48" s="26"/>
      <c r="F48" s="41"/>
      <c r="G48" s="61"/>
      <c r="H48" s="24"/>
      <c r="I48" s="27"/>
      <c r="J48" s="27"/>
      <c r="K48" s="27"/>
      <c r="L48" s="42"/>
      <c r="M48" s="42"/>
      <c r="N48" s="42"/>
      <c r="O48" s="42"/>
      <c r="P48" s="42"/>
      <c r="Q48" s="42"/>
      <c r="R48" s="26"/>
      <c r="S48" s="53"/>
      <c r="T48" s="53"/>
      <c r="V48" s="46"/>
      <c r="X48" s="46"/>
    </row>
    <row r="49" spans="1:24" s="94" customFormat="1" ht="30" customHeight="1">
      <c r="A49" s="31"/>
      <c r="B49" s="30" t="s">
        <v>148</v>
      </c>
      <c r="C49" s="38"/>
      <c r="D49" s="88" t="s">
        <v>53</v>
      </c>
      <c r="E49" s="89"/>
      <c r="F49" s="90"/>
      <c r="G49" s="91"/>
      <c r="H49" s="31"/>
      <c r="I49" s="32">
        <f>I50</f>
        <v>30000000</v>
      </c>
      <c r="J49" s="32">
        <f t="shared" ref="J49:K49" si="6">J50</f>
        <v>0</v>
      </c>
      <c r="K49" s="32">
        <f t="shared" si="6"/>
        <v>0</v>
      </c>
      <c r="L49" s="92"/>
      <c r="M49" s="92"/>
      <c r="N49" s="92"/>
      <c r="O49" s="92"/>
      <c r="P49" s="92"/>
      <c r="Q49" s="92"/>
      <c r="R49" s="89"/>
      <c r="S49" s="93"/>
      <c r="T49" s="93"/>
      <c r="V49" s="95"/>
      <c r="X49" s="95"/>
    </row>
    <row r="50" spans="1:24" s="28" customFormat="1" ht="48.75" customHeight="1">
      <c r="A50" s="24"/>
      <c r="B50" s="25"/>
      <c r="C50" s="37"/>
      <c r="D50" s="33" t="s">
        <v>54</v>
      </c>
      <c r="E50" s="26" t="s">
        <v>163</v>
      </c>
      <c r="F50" s="41">
        <v>1</v>
      </c>
      <c r="G50" s="61" t="s">
        <v>28</v>
      </c>
      <c r="H50" s="24">
        <v>1</v>
      </c>
      <c r="I50" s="27">
        <v>30000000</v>
      </c>
      <c r="J50" s="27"/>
      <c r="K50" s="27"/>
      <c r="L50" s="42"/>
      <c r="M50" s="42"/>
      <c r="N50" s="42"/>
      <c r="O50" s="42"/>
      <c r="P50" s="42"/>
      <c r="Q50" s="42"/>
      <c r="R50" s="26"/>
      <c r="S50" s="53"/>
      <c r="T50" s="53"/>
      <c r="V50" s="46"/>
      <c r="X50" s="46"/>
    </row>
    <row r="51" spans="1:24" s="28" customFormat="1" ht="16.5" customHeight="1">
      <c r="A51" s="24"/>
      <c r="B51" s="25"/>
      <c r="C51" s="37"/>
      <c r="D51" s="33"/>
      <c r="E51" s="26"/>
      <c r="F51" s="41"/>
      <c r="G51" s="61"/>
      <c r="H51" s="24"/>
      <c r="I51" s="27"/>
      <c r="J51" s="27"/>
      <c r="K51" s="27"/>
      <c r="L51" s="42"/>
      <c r="M51" s="42"/>
      <c r="N51" s="42"/>
      <c r="O51" s="42"/>
      <c r="P51" s="42"/>
      <c r="Q51" s="42"/>
      <c r="R51" s="26"/>
      <c r="S51" s="53"/>
      <c r="T51" s="53"/>
      <c r="V51" s="46"/>
      <c r="X51" s="46"/>
    </row>
    <row r="52" spans="1:24" s="94" customFormat="1" ht="30" customHeight="1">
      <c r="A52" s="31"/>
      <c r="B52" s="30" t="s">
        <v>149</v>
      </c>
      <c r="C52" s="38"/>
      <c r="D52" s="88" t="s">
        <v>20</v>
      </c>
      <c r="E52" s="89"/>
      <c r="F52" s="90"/>
      <c r="G52" s="91"/>
      <c r="H52" s="31">
        <f>SUM(H54:H150)</f>
        <v>79</v>
      </c>
      <c r="I52" s="32">
        <f>I53+I75+I87+I91+I130+I134+I144</f>
        <v>13605000000</v>
      </c>
      <c r="J52" s="32">
        <f t="shared" ref="J52:K52" si="7">J53+J75+J87+J91+J130+J134+J144</f>
        <v>0</v>
      </c>
      <c r="K52" s="32">
        <f t="shared" si="7"/>
        <v>0</v>
      </c>
      <c r="L52" s="92"/>
      <c r="M52" s="92"/>
      <c r="N52" s="92"/>
      <c r="O52" s="92"/>
      <c r="P52" s="92"/>
      <c r="Q52" s="92"/>
      <c r="R52" s="89"/>
      <c r="S52" s="93"/>
      <c r="T52" s="98">
        <f>13605000000-I52</f>
        <v>0</v>
      </c>
      <c r="V52" s="95"/>
      <c r="X52" s="95"/>
    </row>
    <row r="53" spans="1:24" s="28" customFormat="1" ht="30" customHeight="1">
      <c r="A53" s="24"/>
      <c r="B53" s="25"/>
      <c r="C53" s="37"/>
      <c r="D53" s="33" t="s">
        <v>55</v>
      </c>
      <c r="E53" s="26" t="s">
        <v>164</v>
      </c>
      <c r="F53" s="41">
        <v>1</v>
      </c>
      <c r="G53" s="61" t="s">
        <v>28</v>
      </c>
      <c r="H53" s="24"/>
      <c r="I53" s="32">
        <f>SUM(I54:I73)</f>
        <v>3280000000</v>
      </c>
      <c r="J53" s="32">
        <f>SUM(J54:J73)</f>
        <v>0</v>
      </c>
      <c r="K53" s="27"/>
      <c r="L53" s="42"/>
      <c r="M53" s="42"/>
      <c r="N53" s="42"/>
      <c r="O53" s="42"/>
      <c r="P53" s="42"/>
      <c r="Q53" s="42"/>
      <c r="R53" s="26"/>
      <c r="S53" s="53"/>
      <c r="T53" s="53"/>
      <c r="V53" s="46"/>
      <c r="X53" s="46"/>
    </row>
    <row r="54" spans="1:24" s="28" customFormat="1" ht="30" customHeight="1">
      <c r="A54" s="24"/>
      <c r="B54" s="25"/>
      <c r="C54" s="96" t="s">
        <v>56</v>
      </c>
      <c r="D54" s="29" t="s">
        <v>57</v>
      </c>
      <c r="E54" s="26" t="s">
        <v>164</v>
      </c>
      <c r="F54" s="41">
        <v>1</v>
      </c>
      <c r="G54" s="61" t="s">
        <v>28</v>
      </c>
      <c r="H54" s="24">
        <v>1</v>
      </c>
      <c r="I54" s="27">
        <v>194000000</v>
      </c>
      <c r="J54" s="27"/>
      <c r="K54" s="27"/>
      <c r="L54" s="42"/>
      <c r="M54" s="105" t="s">
        <v>177</v>
      </c>
      <c r="N54" s="42"/>
      <c r="O54" s="42"/>
      <c r="P54" s="42"/>
      <c r="Q54" s="42"/>
      <c r="R54" s="26"/>
      <c r="S54" s="53"/>
      <c r="T54" s="53"/>
      <c r="V54" s="46"/>
      <c r="X54" s="46"/>
    </row>
    <row r="55" spans="1:24" s="28" customFormat="1" ht="30" customHeight="1">
      <c r="A55" s="24"/>
      <c r="B55" s="25"/>
      <c r="C55" s="96" t="s">
        <v>56</v>
      </c>
      <c r="D55" s="29" t="s">
        <v>58</v>
      </c>
      <c r="E55" s="26" t="s">
        <v>164</v>
      </c>
      <c r="F55" s="41">
        <v>1</v>
      </c>
      <c r="G55" s="61" t="s">
        <v>28</v>
      </c>
      <c r="H55" s="24">
        <v>1</v>
      </c>
      <c r="I55" s="27">
        <v>145500000</v>
      </c>
      <c r="J55" s="27"/>
      <c r="K55" s="27"/>
      <c r="L55" s="42"/>
      <c r="M55" s="105" t="s">
        <v>177</v>
      </c>
      <c r="N55" s="42"/>
      <c r="O55" s="42"/>
      <c r="P55" s="42"/>
      <c r="Q55" s="42"/>
      <c r="R55" s="26"/>
      <c r="S55" s="53"/>
      <c r="T55" s="53"/>
      <c r="V55" s="46"/>
      <c r="X55" s="46"/>
    </row>
    <row r="56" spans="1:24" s="28" customFormat="1" ht="30" customHeight="1">
      <c r="A56" s="24"/>
      <c r="B56" s="25"/>
      <c r="C56" s="97" t="s">
        <v>56</v>
      </c>
      <c r="D56" s="23" t="s">
        <v>59</v>
      </c>
      <c r="E56" s="26" t="s">
        <v>164</v>
      </c>
      <c r="F56" s="41">
        <v>1</v>
      </c>
      <c r="G56" s="61" t="s">
        <v>28</v>
      </c>
      <c r="H56" s="24">
        <v>1</v>
      </c>
      <c r="I56" s="27">
        <v>169750000</v>
      </c>
      <c r="J56" s="27"/>
      <c r="K56" s="27"/>
      <c r="L56" s="42"/>
      <c r="M56" s="105" t="s">
        <v>177</v>
      </c>
      <c r="N56" s="42"/>
      <c r="O56" s="42"/>
      <c r="P56" s="42"/>
      <c r="Q56" s="42"/>
      <c r="R56" s="26"/>
      <c r="S56" s="53"/>
      <c r="T56" s="53"/>
      <c r="V56" s="46"/>
      <c r="X56" s="46"/>
    </row>
    <row r="57" spans="1:24" s="28" customFormat="1" ht="30" customHeight="1">
      <c r="A57" s="24"/>
      <c r="B57" s="25"/>
      <c r="C57" s="96" t="s">
        <v>56</v>
      </c>
      <c r="D57" s="23" t="s">
        <v>60</v>
      </c>
      <c r="E57" s="26" t="s">
        <v>164</v>
      </c>
      <c r="F57" s="41">
        <v>1</v>
      </c>
      <c r="G57" s="61" t="s">
        <v>28</v>
      </c>
      <c r="H57" s="24">
        <v>1</v>
      </c>
      <c r="I57" s="27">
        <v>194000000</v>
      </c>
      <c r="J57" s="27"/>
      <c r="K57" s="27"/>
      <c r="L57" s="42"/>
      <c r="M57" s="105" t="s">
        <v>177</v>
      </c>
      <c r="N57" s="42"/>
      <c r="O57" s="42"/>
      <c r="P57" s="42"/>
      <c r="Q57" s="42"/>
      <c r="R57" s="26"/>
      <c r="S57" s="53"/>
      <c r="T57" s="53"/>
      <c r="V57" s="46"/>
      <c r="X57" s="46"/>
    </row>
    <row r="58" spans="1:24" s="28" customFormat="1" ht="30" customHeight="1">
      <c r="A58" s="24"/>
      <c r="B58" s="25"/>
      <c r="C58" s="96" t="s">
        <v>56</v>
      </c>
      <c r="D58" s="23" t="s">
        <v>61</v>
      </c>
      <c r="E58" s="26" t="s">
        <v>164</v>
      </c>
      <c r="F58" s="41">
        <v>1</v>
      </c>
      <c r="G58" s="61" t="s">
        <v>28</v>
      </c>
      <c r="H58" s="24">
        <v>1</v>
      </c>
      <c r="I58" s="27">
        <v>145500000</v>
      </c>
      <c r="J58" s="27"/>
      <c r="K58" s="27"/>
      <c r="L58" s="42"/>
      <c r="M58" s="105" t="s">
        <v>177</v>
      </c>
      <c r="N58" s="42"/>
      <c r="O58" s="42"/>
      <c r="P58" s="42"/>
      <c r="Q58" s="42"/>
      <c r="R58" s="26"/>
      <c r="S58" s="53"/>
      <c r="T58" s="53"/>
      <c r="V58" s="46"/>
      <c r="X58" s="46"/>
    </row>
    <row r="59" spans="1:24" s="28" customFormat="1" ht="30" customHeight="1">
      <c r="A59" s="24"/>
      <c r="B59" s="25"/>
      <c r="C59" s="97" t="s">
        <v>56</v>
      </c>
      <c r="D59" s="23" t="s">
        <v>62</v>
      </c>
      <c r="E59" s="26" t="s">
        <v>164</v>
      </c>
      <c r="F59" s="41">
        <v>1</v>
      </c>
      <c r="G59" s="61" t="s">
        <v>28</v>
      </c>
      <c r="H59" s="24">
        <v>1</v>
      </c>
      <c r="I59" s="27">
        <v>145500000</v>
      </c>
      <c r="J59" s="27"/>
      <c r="K59" s="27"/>
      <c r="L59" s="42"/>
      <c r="M59" s="105" t="s">
        <v>177</v>
      </c>
      <c r="N59" s="42"/>
      <c r="O59" s="42"/>
      <c r="P59" s="42"/>
      <c r="Q59" s="42"/>
      <c r="R59" s="26"/>
      <c r="S59" s="53"/>
      <c r="T59" s="53"/>
      <c r="V59" s="46"/>
      <c r="X59" s="46"/>
    </row>
    <row r="60" spans="1:24" s="28" customFormat="1" ht="30" customHeight="1">
      <c r="A60" s="24"/>
      <c r="B60" s="25"/>
      <c r="C60" s="96" t="s">
        <v>56</v>
      </c>
      <c r="D60" s="23" t="s">
        <v>63</v>
      </c>
      <c r="E60" s="26" t="s">
        <v>164</v>
      </c>
      <c r="F60" s="41">
        <v>1</v>
      </c>
      <c r="G60" s="61" t="s">
        <v>28</v>
      </c>
      <c r="H60" s="24">
        <v>1</v>
      </c>
      <c r="I60" s="27">
        <v>194000000</v>
      </c>
      <c r="J60" s="27"/>
      <c r="K60" s="27"/>
      <c r="L60" s="42"/>
      <c r="M60" s="105" t="s">
        <v>177</v>
      </c>
      <c r="N60" s="42"/>
      <c r="O60" s="42"/>
      <c r="P60" s="42"/>
      <c r="Q60" s="42"/>
      <c r="R60" s="26"/>
      <c r="S60" s="53"/>
      <c r="T60" s="53"/>
      <c r="V60" s="46"/>
      <c r="X60" s="46"/>
    </row>
    <row r="61" spans="1:24" s="28" customFormat="1" ht="30" customHeight="1">
      <c r="A61" s="24"/>
      <c r="B61" s="25"/>
      <c r="C61" s="96" t="s">
        <v>56</v>
      </c>
      <c r="D61" s="23" t="s">
        <v>64</v>
      </c>
      <c r="E61" s="26" t="s">
        <v>164</v>
      </c>
      <c r="F61" s="41">
        <v>1</v>
      </c>
      <c r="G61" s="61" t="s">
        <v>28</v>
      </c>
      <c r="H61" s="24">
        <v>1</v>
      </c>
      <c r="I61" s="27">
        <v>97000000</v>
      </c>
      <c r="J61" s="27"/>
      <c r="K61" s="27"/>
      <c r="L61" s="42"/>
      <c r="M61" s="105" t="s">
        <v>177</v>
      </c>
      <c r="N61" s="42"/>
      <c r="O61" s="42"/>
      <c r="P61" s="42"/>
      <c r="Q61" s="42"/>
      <c r="R61" s="26"/>
      <c r="S61" s="53"/>
      <c r="T61" s="53"/>
      <c r="V61" s="46"/>
      <c r="X61" s="46"/>
    </row>
    <row r="62" spans="1:24" s="28" customFormat="1" ht="30" customHeight="1">
      <c r="A62" s="24"/>
      <c r="B62" s="25"/>
      <c r="C62" s="97" t="s">
        <v>56</v>
      </c>
      <c r="D62" s="29" t="s">
        <v>65</v>
      </c>
      <c r="E62" s="26" t="s">
        <v>164</v>
      </c>
      <c r="F62" s="41">
        <v>1</v>
      </c>
      <c r="G62" s="61" t="s">
        <v>28</v>
      </c>
      <c r="H62" s="24">
        <v>1</v>
      </c>
      <c r="I62" s="27">
        <v>145500000</v>
      </c>
      <c r="J62" s="27"/>
      <c r="K62" s="27"/>
      <c r="L62" s="42"/>
      <c r="M62" s="105" t="s">
        <v>177</v>
      </c>
      <c r="N62" s="42"/>
      <c r="O62" s="42"/>
      <c r="P62" s="42"/>
      <c r="Q62" s="42"/>
      <c r="R62" s="26"/>
      <c r="S62" s="53"/>
      <c r="T62" s="53"/>
      <c r="V62" s="46"/>
      <c r="X62" s="46"/>
    </row>
    <row r="63" spans="1:24" s="28" customFormat="1" ht="30" customHeight="1">
      <c r="A63" s="24"/>
      <c r="B63" s="25"/>
      <c r="C63" s="96" t="s">
        <v>56</v>
      </c>
      <c r="D63" s="29" t="s">
        <v>66</v>
      </c>
      <c r="E63" s="26" t="s">
        <v>164</v>
      </c>
      <c r="F63" s="41">
        <v>1</v>
      </c>
      <c r="G63" s="61" t="s">
        <v>28</v>
      </c>
      <c r="H63" s="24">
        <v>1</v>
      </c>
      <c r="I63" s="27">
        <v>194000000</v>
      </c>
      <c r="J63" s="27"/>
      <c r="K63" s="27"/>
      <c r="L63" s="42"/>
      <c r="M63" s="105" t="s">
        <v>177</v>
      </c>
      <c r="N63" s="42"/>
      <c r="O63" s="42"/>
      <c r="P63" s="42"/>
      <c r="Q63" s="42"/>
      <c r="R63" s="26"/>
      <c r="S63" s="53"/>
      <c r="T63" s="53"/>
      <c r="V63" s="46"/>
      <c r="X63" s="46"/>
    </row>
    <row r="64" spans="1:24" s="28" customFormat="1" ht="30" customHeight="1">
      <c r="A64" s="24"/>
      <c r="B64" s="25"/>
      <c r="C64" s="96" t="s">
        <v>56</v>
      </c>
      <c r="D64" s="29" t="s">
        <v>67</v>
      </c>
      <c r="E64" s="26" t="s">
        <v>164</v>
      </c>
      <c r="F64" s="41">
        <v>1</v>
      </c>
      <c r="G64" s="61" t="s">
        <v>28</v>
      </c>
      <c r="H64" s="24">
        <v>1</v>
      </c>
      <c r="I64" s="27">
        <v>97000000</v>
      </c>
      <c r="J64" s="27"/>
      <c r="K64" s="27"/>
      <c r="L64" s="42"/>
      <c r="M64" s="105" t="s">
        <v>177</v>
      </c>
      <c r="N64" s="42"/>
      <c r="O64" s="42"/>
      <c r="P64" s="42"/>
      <c r="Q64" s="42"/>
      <c r="R64" s="26"/>
      <c r="S64" s="53"/>
      <c r="T64" s="53"/>
      <c r="V64" s="46"/>
      <c r="X64" s="46"/>
    </row>
    <row r="65" spans="1:24" s="28" customFormat="1" ht="37.5" customHeight="1">
      <c r="A65" s="24"/>
      <c r="B65" s="25"/>
      <c r="C65" s="96" t="s">
        <v>56</v>
      </c>
      <c r="D65" s="29" t="s">
        <v>68</v>
      </c>
      <c r="E65" s="26" t="s">
        <v>164</v>
      </c>
      <c r="F65" s="41">
        <v>1</v>
      </c>
      <c r="G65" s="61" t="s">
        <v>28</v>
      </c>
      <c r="H65" s="24">
        <v>1</v>
      </c>
      <c r="I65" s="27">
        <v>194000000</v>
      </c>
      <c r="J65" s="27"/>
      <c r="K65" s="27"/>
      <c r="L65" s="42"/>
      <c r="M65" s="105" t="s">
        <v>177</v>
      </c>
      <c r="N65" s="42"/>
      <c r="O65" s="42"/>
      <c r="P65" s="42"/>
      <c r="Q65" s="42"/>
      <c r="R65" s="26"/>
      <c r="S65" s="53"/>
      <c r="T65" s="53"/>
      <c r="V65" s="46"/>
      <c r="X65" s="46"/>
    </row>
    <row r="66" spans="1:24" s="28" customFormat="1" ht="30" customHeight="1">
      <c r="A66" s="24"/>
      <c r="B66" s="25"/>
      <c r="C66" s="97" t="s">
        <v>56</v>
      </c>
      <c r="D66" s="29" t="s">
        <v>69</v>
      </c>
      <c r="E66" s="26" t="s">
        <v>164</v>
      </c>
      <c r="F66" s="41">
        <v>1</v>
      </c>
      <c r="G66" s="61" t="s">
        <v>28</v>
      </c>
      <c r="H66" s="24">
        <v>1</v>
      </c>
      <c r="I66" s="27">
        <v>194000000</v>
      </c>
      <c r="J66" s="27"/>
      <c r="K66" s="27"/>
      <c r="L66" s="42"/>
      <c r="M66" s="105" t="s">
        <v>177</v>
      </c>
      <c r="N66" s="42"/>
      <c r="O66" s="42"/>
      <c r="P66" s="42"/>
      <c r="Q66" s="42"/>
      <c r="R66" s="26"/>
      <c r="S66" s="53"/>
      <c r="T66" s="53"/>
      <c r="V66" s="46"/>
      <c r="X66" s="46"/>
    </row>
    <row r="67" spans="1:24" s="28" customFormat="1" ht="30" customHeight="1">
      <c r="A67" s="24"/>
      <c r="B67" s="25"/>
      <c r="C67" s="96" t="s">
        <v>56</v>
      </c>
      <c r="D67" s="29" t="s">
        <v>70</v>
      </c>
      <c r="E67" s="26" t="s">
        <v>164</v>
      </c>
      <c r="F67" s="41">
        <v>1</v>
      </c>
      <c r="G67" s="61" t="s">
        <v>28</v>
      </c>
      <c r="H67" s="24">
        <v>1</v>
      </c>
      <c r="I67" s="27">
        <v>194000000</v>
      </c>
      <c r="J67" s="27"/>
      <c r="K67" s="27"/>
      <c r="L67" s="42"/>
      <c r="M67" s="105" t="s">
        <v>177</v>
      </c>
      <c r="N67" s="42"/>
      <c r="O67" s="42"/>
      <c r="P67" s="42"/>
      <c r="Q67" s="42"/>
      <c r="R67" s="26"/>
      <c r="S67" s="53"/>
      <c r="T67" s="53"/>
      <c r="V67" s="46"/>
      <c r="X67" s="46"/>
    </row>
    <row r="68" spans="1:24" s="28" customFormat="1" ht="30" customHeight="1">
      <c r="A68" s="24"/>
      <c r="B68" s="25"/>
      <c r="C68" s="96" t="s">
        <v>56</v>
      </c>
      <c r="D68" s="29" t="s">
        <v>71</v>
      </c>
      <c r="E68" s="26" t="s">
        <v>164</v>
      </c>
      <c r="F68" s="41">
        <v>1</v>
      </c>
      <c r="G68" s="61" t="s">
        <v>28</v>
      </c>
      <c r="H68" s="24">
        <v>1</v>
      </c>
      <c r="I68" s="27">
        <v>194000000</v>
      </c>
      <c r="J68" s="27"/>
      <c r="K68" s="27"/>
      <c r="L68" s="42"/>
      <c r="M68" s="105" t="s">
        <v>177</v>
      </c>
      <c r="N68" s="42"/>
      <c r="O68" s="42"/>
      <c r="P68" s="42"/>
      <c r="Q68" s="42"/>
      <c r="R68" s="26"/>
      <c r="S68" s="53"/>
      <c r="T68" s="53"/>
      <c r="V68" s="46"/>
      <c r="X68" s="46"/>
    </row>
    <row r="69" spans="1:24" s="28" customFormat="1" ht="30" customHeight="1">
      <c r="A69" s="24"/>
      <c r="B69" s="25"/>
      <c r="C69" s="96" t="s">
        <v>56</v>
      </c>
      <c r="D69" s="29" t="s">
        <v>72</v>
      </c>
      <c r="E69" s="26" t="s">
        <v>164</v>
      </c>
      <c r="F69" s="41">
        <v>1</v>
      </c>
      <c r="G69" s="61" t="s">
        <v>28</v>
      </c>
      <c r="H69" s="24">
        <v>1</v>
      </c>
      <c r="I69" s="27">
        <v>194000000</v>
      </c>
      <c r="J69" s="27"/>
      <c r="K69" s="27"/>
      <c r="L69" s="42"/>
      <c r="M69" s="105" t="s">
        <v>177</v>
      </c>
      <c r="N69" s="42"/>
      <c r="O69" s="42"/>
      <c r="P69" s="42"/>
      <c r="Q69" s="42"/>
      <c r="R69" s="26"/>
      <c r="S69" s="53"/>
      <c r="T69" s="53"/>
      <c r="V69" s="46"/>
      <c r="X69" s="46"/>
    </row>
    <row r="70" spans="1:24" s="28" customFormat="1" ht="30" customHeight="1">
      <c r="A70" s="24"/>
      <c r="B70" s="25"/>
      <c r="C70" s="97" t="s">
        <v>56</v>
      </c>
      <c r="D70" s="29" t="s">
        <v>73</v>
      </c>
      <c r="E70" s="26" t="s">
        <v>164</v>
      </c>
      <c r="F70" s="41">
        <v>1</v>
      </c>
      <c r="G70" s="61" t="s">
        <v>28</v>
      </c>
      <c r="H70" s="24">
        <v>1</v>
      </c>
      <c r="I70" s="27">
        <v>174600000</v>
      </c>
      <c r="J70" s="27"/>
      <c r="K70" s="27"/>
      <c r="L70" s="42"/>
      <c r="M70" s="105" t="s">
        <v>177</v>
      </c>
      <c r="N70" s="42"/>
      <c r="O70" s="42"/>
      <c r="P70" s="42"/>
      <c r="Q70" s="42"/>
      <c r="R70" s="26"/>
      <c r="S70" s="53"/>
      <c r="T70" s="53"/>
      <c r="V70" s="46"/>
      <c r="X70" s="46"/>
    </row>
    <row r="71" spans="1:24" s="28" customFormat="1" ht="30" customHeight="1">
      <c r="A71" s="24"/>
      <c r="B71" s="25"/>
      <c r="C71" s="96" t="s">
        <v>56</v>
      </c>
      <c r="D71" s="29" t="s">
        <v>74</v>
      </c>
      <c r="E71" s="26" t="s">
        <v>164</v>
      </c>
      <c r="F71" s="41">
        <v>1</v>
      </c>
      <c r="G71" s="61" t="s">
        <v>28</v>
      </c>
      <c r="H71" s="24">
        <v>1</v>
      </c>
      <c r="I71" s="27">
        <v>169750000</v>
      </c>
      <c r="J71" s="27"/>
      <c r="K71" s="27"/>
      <c r="L71" s="42"/>
      <c r="M71" s="105" t="s">
        <v>177</v>
      </c>
      <c r="N71" s="42"/>
      <c r="O71" s="42"/>
      <c r="P71" s="42"/>
      <c r="Q71" s="42"/>
      <c r="R71" s="26"/>
      <c r="S71" s="53"/>
      <c r="T71" s="53"/>
      <c r="V71" s="46"/>
      <c r="X71" s="46"/>
    </row>
    <row r="72" spans="1:24" s="28" customFormat="1" ht="36.75" customHeight="1">
      <c r="A72" s="24"/>
      <c r="B72" s="25"/>
      <c r="C72" s="96" t="s">
        <v>56</v>
      </c>
      <c r="D72" s="29" t="s">
        <v>75</v>
      </c>
      <c r="E72" s="26" t="s">
        <v>164</v>
      </c>
      <c r="F72" s="41">
        <v>1</v>
      </c>
      <c r="G72" s="61" t="s">
        <v>28</v>
      </c>
      <c r="H72" s="24">
        <v>1</v>
      </c>
      <c r="I72" s="27">
        <v>145500000</v>
      </c>
      <c r="J72" s="27"/>
      <c r="K72" s="27"/>
      <c r="L72" s="42"/>
      <c r="M72" s="105" t="s">
        <v>177</v>
      </c>
      <c r="N72" s="42"/>
      <c r="O72" s="42"/>
      <c r="P72" s="42"/>
      <c r="Q72" s="42"/>
      <c r="R72" s="26"/>
      <c r="S72" s="53"/>
      <c r="T72" s="53"/>
      <c r="V72" s="46"/>
      <c r="X72" s="46"/>
    </row>
    <row r="73" spans="1:24" s="28" customFormat="1" ht="21" customHeight="1">
      <c r="A73" s="24"/>
      <c r="B73" s="25"/>
      <c r="C73" s="37"/>
      <c r="D73" s="88" t="s">
        <v>23</v>
      </c>
      <c r="E73" s="26"/>
      <c r="F73" s="41"/>
      <c r="G73" s="61"/>
      <c r="H73" s="24"/>
      <c r="I73" s="27">
        <v>98400000</v>
      </c>
      <c r="J73" s="27"/>
      <c r="K73" s="27"/>
      <c r="L73" s="42"/>
      <c r="M73" s="42"/>
      <c r="N73" s="42"/>
      <c r="O73" s="42"/>
      <c r="P73" s="42"/>
      <c r="Q73" s="42"/>
      <c r="R73" s="26"/>
      <c r="S73" s="53"/>
      <c r="T73" s="53"/>
      <c r="V73" s="46"/>
      <c r="X73" s="46"/>
    </row>
    <row r="74" spans="1:24" s="28" customFormat="1" ht="16.5" customHeight="1">
      <c r="A74" s="24"/>
      <c r="B74" s="25"/>
      <c r="C74" s="37"/>
      <c r="D74" s="33"/>
      <c r="E74" s="26"/>
      <c r="F74" s="41"/>
      <c r="G74" s="61"/>
      <c r="H74" s="24"/>
      <c r="I74" s="27"/>
      <c r="J74" s="27"/>
      <c r="K74" s="27"/>
      <c r="L74" s="42"/>
      <c r="M74" s="42"/>
      <c r="N74" s="42"/>
      <c r="O74" s="42"/>
      <c r="P74" s="42"/>
      <c r="Q74" s="42"/>
      <c r="R74" s="26"/>
      <c r="S74" s="53"/>
      <c r="T74" s="53"/>
      <c r="V74" s="46"/>
      <c r="X74" s="46"/>
    </row>
    <row r="75" spans="1:24" s="28" customFormat="1" ht="16.5" customHeight="1">
      <c r="A75" s="24"/>
      <c r="B75" s="25"/>
      <c r="C75" s="37"/>
      <c r="D75" s="88" t="s">
        <v>87</v>
      </c>
      <c r="E75" s="26"/>
      <c r="F75" s="41"/>
      <c r="G75" s="61"/>
      <c r="H75" s="24"/>
      <c r="I75" s="32">
        <f>SUM(I76:I85)</f>
        <v>1700000000</v>
      </c>
      <c r="J75" s="32">
        <f t="shared" ref="J75:K75" si="8">SUM(J76:J85)</f>
        <v>0</v>
      </c>
      <c r="K75" s="32">
        <f t="shared" si="8"/>
        <v>0</v>
      </c>
      <c r="L75" s="42"/>
      <c r="M75" s="42"/>
      <c r="N75" s="42"/>
      <c r="O75" s="42"/>
      <c r="P75" s="42"/>
      <c r="Q75" s="42"/>
      <c r="R75" s="26"/>
      <c r="S75" s="53"/>
      <c r="T75" s="99">
        <f>I75+I87</f>
        <v>1850000000</v>
      </c>
      <c r="V75" s="46"/>
      <c r="X75" s="46"/>
    </row>
    <row r="76" spans="1:24" s="28" customFormat="1" ht="30" customHeight="1">
      <c r="A76" s="24"/>
      <c r="B76" s="25"/>
      <c r="C76" s="106" t="s">
        <v>56</v>
      </c>
      <c r="D76" s="23" t="s">
        <v>76</v>
      </c>
      <c r="E76" s="26" t="s">
        <v>164</v>
      </c>
      <c r="F76" s="41">
        <v>1</v>
      </c>
      <c r="G76" s="61" t="s">
        <v>28</v>
      </c>
      <c r="H76" s="24">
        <v>1</v>
      </c>
      <c r="I76" s="27">
        <v>194000000</v>
      </c>
      <c r="J76" s="27"/>
      <c r="K76" s="27"/>
      <c r="L76" s="42"/>
      <c r="M76" s="105" t="s">
        <v>177</v>
      </c>
      <c r="N76" s="42"/>
      <c r="O76" s="42"/>
      <c r="P76" s="42"/>
      <c r="Q76" s="42"/>
      <c r="R76" s="26"/>
      <c r="S76" s="53"/>
      <c r="T76" s="99">
        <f>I75+I87+I91+I130+I134+I144</f>
        <v>10325000000</v>
      </c>
      <c r="V76" s="46"/>
      <c r="X76" s="46"/>
    </row>
    <row r="77" spans="1:24" s="28" customFormat="1" ht="30" customHeight="1">
      <c r="A77" s="24"/>
      <c r="B77" s="25"/>
      <c r="C77" s="106" t="s">
        <v>56</v>
      </c>
      <c r="D77" s="23" t="s">
        <v>77</v>
      </c>
      <c r="E77" s="26" t="s">
        <v>164</v>
      </c>
      <c r="F77" s="41">
        <v>1</v>
      </c>
      <c r="G77" s="61" t="s">
        <v>28</v>
      </c>
      <c r="H77" s="24">
        <v>1</v>
      </c>
      <c r="I77" s="27">
        <v>194000000</v>
      </c>
      <c r="J77" s="27"/>
      <c r="K77" s="27"/>
      <c r="L77" s="42"/>
      <c r="M77" s="105" t="s">
        <v>177</v>
      </c>
      <c r="N77" s="42"/>
      <c r="O77" s="42"/>
      <c r="P77" s="42"/>
      <c r="Q77" s="42"/>
      <c r="R77" s="26"/>
      <c r="S77" s="53"/>
      <c r="T77" s="53"/>
      <c r="V77" s="46"/>
      <c r="X77" s="46"/>
    </row>
    <row r="78" spans="1:24" s="28" customFormat="1" ht="30" customHeight="1">
      <c r="A78" s="24"/>
      <c r="B78" s="25"/>
      <c r="C78" s="106" t="s">
        <v>56</v>
      </c>
      <c r="D78" s="23" t="s">
        <v>78</v>
      </c>
      <c r="E78" s="26" t="s">
        <v>164</v>
      </c>
      <c r="F78" s="41">
        <v>1</v>
      </c>
      <c r="G78" s="61" t="s">
        <v>28</v>
      </c>
      <c r="H78" s="24">
        <v>1</v>
      </c>
      <c r="I78" s="27">
        <v>194000000</v>
      </c>
      <c r="J78" s="27"/>
      <c r="K78" s="27"/>
      <c r="L78" s="42"/>
      <c r="M78" s="105" t="s">
        <v>177</v>
      </c>
      <c r="N78" s="42"/>
      <c r="O78" s="42"/>
      <c r="P78" s="42"/>
      <c r="Q78" s="42"/>
      <c r="R78" s="26"/>
      <c r="S78" s="53"/>
      <c r="T78" s="53"/>
      <c r="V78" s="46"/>
      <c r="X78" s="46"/>
    </row>
    <row r="79" spans="1:24" s="28" customFormat="1" ht="30" customHeight="1">
      <c r="A79" s="24"/>
      <c r="B79" s="25"/>
      <c r="C79" s="106" t="s">
        <v>56</v>
      </c>
      <c r="D79" s="23" t="s">
        <v>79</v>
      </c>
      <c r="E79" s="26" t="s">
        <v>164</v>
      </c>
      <c r="F79" s="41">
        <v>1</v>
      </c>
      <c r="G79" s="61" t="s">
        <v>28</v>
      </c>
      <c r="H79" s="24">
        <v>1</v>
      </c>
      <c r="I79" s="27">
        <v>194000000</v>
      </c>
      <c r="J79" s="27"/>
      <c r="K79" s="27"/>
      <c r="L79" s="42"/>
      <c r="M79" s="105" t="s">
        <v>177</v>
      </c>
      <c r="N79" s="42"/>
      <c r="O79" s="42"/>
      <c r="P79" s="42"/>
      <c r="Q79" s="42"/>
      <c r="R79" s="26"/>
      <c r="S79" s="53"/>
      <c r="T79" s="53"/>
      <c r="V79" s="46"/>
      <c r="X79" s="46"/>
    </row>
    <row r="80" spans="1:24" s="28" customFormat="1" ht="30" customHeight="1">
      <c r="A80" s="24"/>
      <c r="B80" s="25"/>
      <c r="C80" s="106" t="s">
        <v>56</v>
      </c>
      <c r="D80" s="23" t="s">
        <v>80</v>
      </c>
      <c r="E80" s="26" t="s">
        <v>164</v>
      </c>
      <c r="F80" s="41">
        <v>1</v>
      </c>
      <c r="G80" s="61" t="s">
        <v>28</v>
      </c>
      <c r="H80" s="24">
        <v>1</v>
      </c>
      <c r="I80" s="27">
        <v>194000000</v>
      </c>
      <c r="J80" s="27"/>
      <c r="K80" s="27"/>
      <c r="L80" s="42"/>
      <c r="M80" s="105" t="s">
        <v>177</v>
      </c>
      <c r="N80" s="42"/>
      <c r="O80" s="42"/>
      <c r="P80" s="42"/>
      <c r="Q80" s="42"/>
      <c r="R80" s="26"/>
      <c r="S80" s="53"/>
      <c r="T80" s="53"/>
      <c r="V80" s="46"/>
      <c r="X80" s="46"/>
    </row>
    <row r="81" spans="1:24" s="28" customFormat="1" ht="30" customHeight="1">
      <c r="A81" s="24"/>
      <c r="B81" s="25"/>
      <c r="C81" s="106" t="s">
        <v>56</v>
      </c>
      <c r="D81" s="23" t="s">
        <v>81</v>
      </c>
      <c r="E81" s="26" t="s">
        <v>164</v>
      </c>
      <c r="F81" s="41">
        <v>1</v>
      </c>
      <c r="G81" s="61" t="s">
        <v>28</v>
      </c>
      <c r="H81" s="24">
        <v>1</v>
      </c>
      <c r="I81" s="27">
        <v>194000000</v>
      </c>
      <c r="J81" s="27"/>
      <c r="K81" s="27"/>
      <c r="L81" s="42"/>
      <c r="M81" s="105" t="s">
        <v>177</v>
      </c>
      <c r="N81" s="42"/>
      <c r="O81" s="42"/>
      <c r="P81" s="42"/>
      <c r="Q81" s="42"/>
      <c r="R81" s="26"/>
      <c r="S81" s="53"/>
      <c r="T81" s="53"/>
      <c r="V81" s="46"/>
      <c r="X81" s="46"/>
    </row>
    <row r="82" spans="1:24" s="28" customFormat="1" ht="37.5" customHeight="1">
      <c r="A82" s="24"/>
      <c r="B82" s="25"/>
      <c r="C82" s="106" t="s">
        <v>56</v>
      </c>
      <c r="D82" s="23" t="s">
        <v>82</v>
      </c>
      <c r="E82" s="26" t="s">
        <v>164</v>
      </c>
      <c r="F82" s="41">
        <v>1</v>
      </c>
      <c r="G82" s="61" t="s">
        <v>28</v>
      </c>
      <c r="H82" s="24">
        <v>1</v>
      </c>
      <c r="I82" s="27">
        <v>194000000</v>
      </c>
      <c r="J82" s="27"/>
      <c r="K82" s="27"/>
      <c r="L82" s="42"/>
      <c r="M82" s="105" t="s">
        <v>177</v>
      </c>
      <c r="N82" s="42"/>
      <c r="O82" s="42"/>
      <c r="P82" s="42"/>
      <c r="Q82" s="42"/>
      <c r="R82" s="26"/>
      <c r="S82" s="53"/>
      <c r="T82" s="53"/>
      <c r="V82" s="46"/>
      <c r="X82" s="46"/>
    </row>
    <row r="83" spans="1:24" s="28" customFormat="1" ht="30" customHeight="1">
      <c r="A83" s="24"/>
      <c r="B83" s="25"/>
      <c r="C83" s="106" t="s">
        <v>56</v>
      </c>
      <c r="D83" s="23" t="s">
        <v>83</v>
      </c>
      <c r="E83" s="26" t="s">
        <v>164</v>
      </c>
      <c r="F83" s="41">
        <v>1</v>
      </c>
      <c r="G83" s="61" t="s">
        <v>28</v>
      </c>
      <c r="H83" s="24">
        <v>1</v>
      </c>
      <c r="I83" s="27">
        <v>145500000</v>
      </c>
      <c r="J83" s="27"/>
      <c r="K83" s="27"/>
      <c r="L83" s="42"/>
      <c r="M83" s="105" t="s">
        <v>177</v>
      </c>
      <c r="N83" s="42"/>
      <c r="O83" s="42"/>
      <c r="P83" s="42"/>
      <c r="Q83" s="42"/>
      <c r="R83" s="26"/>
      <c r="S83" s="53"/>
      <c r="T83" s="53"/>
      <c r="V83" s="46"/>
      <c r="X83" s="46"/>
    </row>
    <row r="84" spans="1:24" s="28" customFormat="1" ht="30" customHeight="1">
      <c r="A84" s="24"/>
      <c r="B84" s="25"/>
      <c r="C84" s="106" t="s">
        <v>56</v>
      </c>
      <c r="D84" s="23" t="s">
        <v>84</v>
      </c>
      <c r="E84" s="26" t="s">
        <v>164</v>
      </c>
      <c r="F84" s="41">
        <v>1</v>
      </c>
      <c r="G84" s="61" t="s">
        <v>28</v>
      </c>
      <c r="H84" s="24">
        <v>1</v>
      </c>
      <c r="I84" s="27">
        <v>145500000</v>
      </c>
      <c r="J84" s="27"/>
      <c r="K84" s="27"/>
      <c r="L84" s="42"/>
      <c r="M84" s="105" t="s">
        <v>177</v>
      </c>
      <c r="N84" s="42"/>
      <c r="O84" s="42"/>
      <c r="P84" s="42"/>
      <c r="Q84" s="42"/>
      <c r="R84" s="26"/>
      <c r="S84" s="53"/>
      <c r="T84" s="53"/>
      <c r="V84" s="46"/>
      <c r="X84" s="46"/>
    </row>
    <row r="85" spans="1:24" s="28" customFormat="1" ht="23.25" customHeight="1">
      <c r="A85" s="24"/>
      <c r="B85" s="25"/>
      <c r="C85" s="37"/>
      <c r="D85" s="88" t="s">
        <v>23</v>
      </c>
      <c r="E85" s="26"/>
      <c r="F85" s="41"/>
      <c r="G85" s="61"/>
      <c r="H85" s="24"/>
      <c r="I85" s="27">
        <v>51000000</v>
      </c>
      <c r="J85" s="27"/>
      <c r="K85" s="27"/>
      <c r="L85" s="42"/>
      <c r="M85" s="42"/>
      <c r="N85" s="42"/>
      <c r="O85" s="42"/>
      <c r="P85" s="42"/>
      <c r="Q85" s="42"/>
      <c r="R85" s="26"/>
      <c r="S85" s="53"/>
      <c r="T85" s="53"/>
      <c r="V85" s="46"/>
      <c r="X85" s="46"/>
    </row>
    <row r="86" spans="1:24" s="28" customFormat="1" ht="12.75" customHeight="1">
      <c r="A86" s="24"/>
      <c r="B86" s="25"/>
      <c r="C86" s="37"/>
      <c r="D86" s="33"/>
      <c r="E86" s="26"/>
      <c r="F86" s="41"/>
      <c r="G86" s="61"/>
      <c r="H86" s="24"/>
      <c r="I86" s="27"/>
      <c r="J86" s="27"/>
      <c r="K86" s="27"/>
      <c r="L86" s="42"/>
      <c r="M86" s="42"/>
      <c r="N86" s="42"/>
      <c r="O86" s="42"/>
      <c r="P86" s="42"/>
      <c r="Q86" s="42"/>
      <c r="R86" s="26"/>
      <c r="S86" s="53"/>
      <c r="T86" s="53"/>
      <c r="V86" s="46"/>
      <c r="X86" s="46"/>
    </row>
    <row r="87" spans="1:24" s="28" customFormat="1" ht="30" customHeight="1">
      <c r="A87" s="24"/>
      <c r="B87" s="25"/>
      <c r="C87" s="37"/>
      <c r="D87" s="88" t="s">
        <v>85</v>
      </c>
      <c r="E87" s="26"/>
      <c r="F87" s="41"/>
      <c r="G87" s="61"/>
      <c r="H87" s="24"/>
      <c r="I87" s="32">
        <f>I89+I88</f>
        <v>150000000</v>
      </c>
      <c r="J87" s="32">
        <f t="shared" ref="J87:K87" si="9">J89+J88</f>
        <v>0</v>
      </c>
      <c r="K87" s="32">
        <f t="shared" si="9"/>
        <v>0</v>
      </c>
      <c r="L87" s="42"/>
      <c r="M87" s="42"/>
      <c r="N87" s="42"/>
      <c r="O87" s="42"/>
      <c r="P87" s="42"/>
      <c r="Q87" s="42"/>
      <c r="R87" s="26"/>
      <c r="S87" s="53"/>
      <c r="T87" s="53"/>
      <c r="V87" s="46"/>
      <c r="X87" s="46"/>
    </row>
    <row r="88" spans="1:24" s="28" customFormat="1" ht="30" customHeight="1">
      <c r="A88" s="24"/>
      <c r="B88" s="25"/>
      <c r="C88" s="79" t="s">
        <v>56</v>
      </c>
      <c r="D88" s="33" t="s">
        <v>86</v>
      </c>
      <c r="E88" s="26" t="s">
        <v>164</v>
      </c>
      <c r="F88" s="41">
        <v>1</v>
      </c>
      <c r="G88" s="61" t="s">
        <v>28</v>
      </c>
      <c r="H88" s="24">
        <v>1</v>
      </c>
      <c r="I88" s="27">
        <v>147000000</v>
      </c>
      <c r="J88" s="27"/>
      <c r="K88" s="27"/>
      <c r="L88" s="42"/>
      <c r="M88" s="105" t="s">
        <v>177</v>
      </c>
      <c r="N88" s="42"/>
      <c r="O88" s="42"/>
      <c r="P88" s="42"/>
      <c r="Q88" s="42"/>
      <c r="R88" s="26"/>
      <c r="S88" s="53"/>
      <c r="T88" s="53"/>
      <c r="V88" s="46"/>
      <c r="X88" s="46"/>
    </row>
    <row r="89" spans="1:24" s="28" customFormat="1" ht="21.75" customHeight="1">
      <c r="A89" s="24"/>
      <c r="B89" s="25"/>
      <c r="C89" s="37"/>
      <c r="D89" s="88" t="s">
        <v>23</v>
      </c>
      <c r="E89" s="26"/>
      <c r="F89" s="41"/>
      <c r="G89" s="61"/>
      <c r="H89" s="24"/>
      <c r="I89" s="27">
        <v>3000000</v>
      </c>
      <c r="J89" s="27"/>
      <c r="K89" s="27"/>
      <c r="L89" s="42"/>
      <c r="M89" s="42"/>
      <c r="N89" s="42"/>
      <c r="O89" s="42"/>
      <c r="P89" s="42"/>
      <c r="Q89" s="42"/>
      <c r="R89" s="26"/>
      <c r="S89" s="53"/>
      <c r="T89" s="53"/>
      <c r="V89" s="46"/>
      <c r="X89" s="46"/>
    </row>
    <row r="90" spans="1:24" s="28" customFormat="1" ht="14.25" customHeight="1">
      <c r="A90" s="24"/>
      <c r="B90" s="25"/>
      <c r="C90" s="37"/>
      <c r="D90" s="33"/>
      <c r="E90" s="26"/>
      <c r="F90" s="41"/>
      <c r="G90" s="61"/>
      <c r="H90" s="24"/>
      <c r="I90" s="27"/>
      <c r="J90" s="27"/>
      <c r="K90" s="27"/>
      <c r="L90" s="42"/>
      <c r="M90" s="42"/>
      <c r="N90" s="42"/>
      <c r="O90" s="42"/>
      <c r="P90" s="42"/>
      <c r="Q90" s="42"/>
      <c r="R90" s="26"/>
      <c r="S90" s="53"/>
      <c r="T90" s="53"/>
      <c r="V90" s="46"/>
      <c r="X90" s="46"/>
    </row>
    <row r="91" spans="1:24" s="28" customFormat="1" ht="21" customHeight="1">
      <c r="A91" s="24"/>
      <c r="B91" s="25"/>
      <c r="C91" s="37"/>
      <c r="D91" s="88" t="s">
        <v>21</v>
      </c>
      <c r="E91" s="26"/>
      <c r="F91" s="41"/>
      <c r="G91" s="61"/>
      <c r="H91" s="24"/>
      <c r="I91" s="32">
        <f>SUM(I92:I128)</f>
        <v>6250000000</v>
      </c>
      <c r="J91" s="32">
        <f t="shared" ref="J91:K91" si="10">SUM(J92:J128)</f>
        <v>0</v>
      </c>
      <c r="K91" s="32">
        <f t="shared" si="10"/>
        <v>0</v>
      </c>
      <c r="L91" s="42"/>
      <c r="M91" s="42"/>
      <c r="N91" s="42"/>
      <c r="O91" s="42"/>
      <c r="P91" s="42"/>
      <c r="Q91" s="42"/>
      <c r="R91" s="26"/>
      <c r="S91" s="53"/>
      <c r="T91" s="53"/>
      <c r="V91" s="46"/>
      <c r="X91" s="46"/>
    </row>
    <row r="92" spans="1:24" s="28" customFormat="1" ht="30" customHeight="1">
      <c r="A92" s="24"/>
      <c r="B92" s="25"/>
      <c r="C92" s="106" t="s">
        <v>56</v>
      </c>
      <c r="D92" s="23" t="s">
        <v>88</v>
      </c>
      <c r="E92" s="26" t="s">
        <v>164</v>
      </c>
      <c r="F92" s="41">
        <v>1</v>
      </c>
      <c r="G92" s="61" t="s">
        <v>28</v>
      </c>
      <c r="H92" s="24">
        <v>1</v>
      </c>
      <c r="I92" s="27">
        <v>195000000</v>
      </c>
      <c r="J92" s="27"/>
      <c r="K92" s="27"/>
      <c r="L92" s="42"/>
      <c r="M92" s="105" t="s">
        <v>177</v>
      </c>
      <c r="N92" s="42"/>
      <c r="O92" s="42"/>
      <c r="P92" s="42"/>
      <c r="Q92" s="42"/>
      <c r="R92" s="26"/>
      <c r="S92" s="53"/>
      <c r="T92" s="53"/>
      <c r="V92" s="46"/>
      <c r="X92" s="46"/>
    </row>
    <row r="93" spans="1:24" s="28" customFormat="1" ht="30" customHeight="1">
      <c r="A93" s="24"/>
      <c r="B93" s="25"/>
      <c r="C93" s="106" t="s">
        <v>56</v>
      </c>
      <c r="D93" s="23" t="s">
        <v>89</v>
      </c>
      <c r="E93" s="26" t="s">
        <v>164</v>
      </c>
      <c r="F93" s="41">
        <v>1</v>
      </c>
      <c r="G93" s="61" t="s">
        <v>28</v>
      </c>
      <c r="H93" s="24">
        <v>1</v>
      </c>
      <c r="I93" s="27">
        <v>195000000</v>
      </c>
      <c r="J93" s="27"/>
      <c r="K93" s="27"/>
      <c r="L93" s="42"/>
      <c r="M93" s="105" t="s">
        <v>177</v>
      </c>
      <c r="N93" s="42"/>
      <c r="O93" s="42"/>
      <c r="P93" s="42"/>
      <c r="Q93" s="42"/>
      <c r="R93" s="26"/>
      <c r="S93" s="53"/>
      <c r="T93" s="53"/>
      <c r="V93" s="46"/>
      <c r="X93" s="46"/>
    </row>
    <row r="94" spans="1:24" s="28" customFormat="1" ht="30" customHeight="1">
      <c r="A94" s="24"/>
      <c r="B94" s="25"/>
      <c r="C94" s="106" t="s">
        <v>56</v>
      </c>
      <c r="D94" s="23" t="s">
        <v>90</v>
      </c>
      <c r="E94" s="26" t="s">
        <v>164</v>
      </c>
      <c r="F94" s="41">
        <v>1</v>
      </c>
      <c r="G94" s="61" t="s">
        <v>28</v>
      </c>
      <c r="H94" s="24">
        <v>1</v>
      </c>
      <c r="I94" s="27">
        <v>146250000</v>
      </c>
      <c r="J94" s="27"/>
      <c r="K94" s="27"/>
      <c r="L94" s="42"/>
      <c r="M94" s="105" t="s">
        <v>177</v>
      </c>
      <c r="N94" s="42"/>
      <c r="O94" s="42"/>
      <c r="P94" s="42"/>
      <c r="Q94" s="42"/>
      <c r="R94" s="26"/>
      <c r="S94" s="53"/>
      <c r="T94" s="53"/>
      <c r="V94" s="46"/>
      <c r="X94" s="46"/>
    </row>
    <row r="95" spans="1:24" s="28" customFormat="1" ht="36" customHeight="1">
      <c r="A95" s="24"/>
      <c r="B95" s="25"/>
      <c r="C95" s="106" t="s">
        <v>56</v>
      </c>
      <c r="D95" s="23" t="s">
        <v>91</v>
      </c>
      <c r="E95" s="26" t="s">
        <v>164</v>
      </c>
      <c r="F95" s="41">
        <v>1</v>
      </c>
      <c r="G95" s="61" t="s">
        <v>28</v>
      </c>
      <c r="H95" s="24">
        <v>1</v>
      </c>
      <c r="I95" s="27">
        <v>195000000</v>
      </c>
      <c r="J95" s="27"/>
      <c r="K95" s="27"/>
      <c r="L95" s="42"/>
      <c r="M95" s="105" t="s">
        <v>177</v>
      </c>
      <c r="N95" s="42"/>
      <c r="O95" s="42"/>
      <c r="P95" s="42"/>
      <c r="Q95" s="42"/>
      <c r="R95" s="26"/>
      <c r="S95" s="53"/>
      <c r="T95" s="53"/>
      <c r="V95" s="46"/>
      <c r="X95" s="46"/>
    </row>
    <row r="96" spans="1:24" s="28" customFormat="1" ht="30" customHeight="1">
      <c r="A96" s="24"/>
      <c r="B96" s="25"/>
      <c r="C96" s="106" t="s">
        <v>56</v>
      </c>
      <c r="D96" s="23" t="s">
        <v>92</v>
      </c>
      <c r="E96" s="26" t="s">
        <v>164</v>
      </c>
      <c r="F96" s="41">
        <v>1</v>
      </c>
      <c r="G96" s="61" t="s">
        <v>28</v>
      </c>
      <c r="H96" s="24">
        <v>1</v>
      </c>
      <c r="I96" s="27">
        <v>195000000</v>
      </c>
      <c r="J96" s="27"/>
      <c r="K96" s="27"/>
      <c r="L96" s="42"/>
      <c r="M96" s="105" t="s">
        <v>177</v>
      </c>
      <c r="N96" s="42"/>
      <c r="O96" s="42"/>
      <c r="P96" s="42"/>
      <c r="Q96" s="42"/>
      <c r="R96" s="26"/>
      <c r="S96" s="53"/>
      <c r="T96" s="53"/>
      <c r="V96" s="46"/>
      <c r="X96" s="46"/>
    </row>
    <row r="97" spans="1:24" s="28" customFormat="1" ht="30" customHeight="1">
      <c r="A97" s="24"/>
      <c r="B97" s="25"/>
      <c r="C97" s="106" t="s">
        <v>56</v>
      </c>
      <c r="D97" s="23" t="s">
        <v>93</v>
      </c>
      <c r="E97" s="26" t="s">
        <v>164</v>
      </c>
      <c r="F97" s="41">
        <v>1</v>
      </c>
      <c r="G97" s="61" t="s">
        <v>28</v>
      </c>
      <c r="H97" s="24">
        <v>1</v>
      </c>
      <c r="I97" s="27">
        <v>195000000</v>
      </c>
      <c r="J97" s="27"/>
      <c r="K97" s="27"/>
      <c r="L97" s="42"/>
      <c r="M97" s="105" t="s">
        <v>177</v>
      </c>
      <c r="N97" s="42"/>
      <c r="O97" s="42"/>
      <c r="P97" s="42"/>
      <c r="Q97" s="42"/>
      <c r="R97" s="26"/>
      <c r="S97" s="53"/>
      <c r="T97" s="53"/>
      <c r="V97" s="46"/>
      <c r="X97" s="46"/>
    </row>
    <row r="98" spans="1:24" s="28" customFormat="1" ht="30" customHeight="1">
      <c r="A98" s="24"/>
      <c r="B98" s="25"/>
      <c r="C98" s="106" t="s">
        <v>56</v>
      </c>
      <c r="D98" s="23" t="s">
        <v>94</v>
      </c>
      <c r="E98" s="26" t="s">
        <v>164</v>
      </c>
      <c r="F98" s="41">
        <v>1</v>
      </c>
      <c r="G98" s="61" t="s">
        <v>28</v>
      </c>
      <c r="H98" s="24">
        <v>1</v>
      </c>
      <c r="I98" s="27">
        <v>195000000</v>
      </c>
      <c r="J98" s="27"/>
      <c r="K98" s="27"/>
      <c r="L98" s="42"/>
      <c r="M98" s="105" t="s">
        <v>177</v>
      </c>
      <c r="N98" s="42"/>
      <c r="O98" s="42"/>
      <c r="P98" s="42"/>
      <c r="Q98" s="42"/>
      <c r="R98" s="26"/>
      <c r="S98" s="53"/>
      <c r="T98" s="53"/>
      <c r="V98" s="46"/>
      <c r="X98" s="46"/>
    </row>
    <row r="99" spans="1:24" s="28" customFormat="1" ht="30" customHeight="1">
      <c r="A99" s="24"/>
      <c r="B99" s="25"/>
      <c r="C99" s="106" t="s">
        <v>56</v>
      </c>
      <c r="D99" s="23" t="s">
        <v>95</v>
      </c>
      <c r="E99" s="26" t="s">
        <v>164</v>
      </c>
      <c r="F99" s="41">
        <v>1</v>
      </c>
      <c r="G99" s="61" t="s">
        <v>28</v>
      </c>
      <c r="H99" s="24">
        <v>1</v>
      </c>
      <c r="I99" s="27">
        <v>195000000</v>
      </c>
      <c r="J99" s="27"/>
      <c r="K99" s="27"/>
      <c r="L99" s="42"/>
      <c r="M99" s="105" t="s">
        <v>177</v>
      </c>
      <c r="N99" s="42"/>
      <c r="O99" s="42"/>
      <c r="P99" s="42"/>
      <c r="Q99" s="42"/>
      <c r="R99" s="26"/>
      <c r="S99" s="53"/>
      <c r="T99" s="53"/>
      <c r="V99" s="46"/>
      <c r="X99" s="46"/>
    </row>
    <row r="100" spans="1:24" s="28" customFormat="1" ht="40.5" customHeight="1">
      <c r="A100" s="24"/>
      <c r="B100" s="25"/>
      <c r="C100" s="106" t="s">
        <v>56</v>
      </c>
      <c r="D100" s="23" t="s">
        <v>96</v>
      </c>
      <c r="E100" s="26" t="s">
        <v>164</v>
      </c>
      <c r="F100" s="41">
        <v>1</v>
      </c>
      <c r="G100" s="61" t="s">
        <v>28</v>
      </c>
      <c r="H100" s="24">
        <v>1</v>
      </c>
      <c r="I100" s="27">
        <v>97500000</v>
      </c>
      <c r="J100" s="27"/>
      <c r="K100" s="27"/>
      <c r="L100" s="42"/>
      <c r="M100" s="105" t="s">
        <v>177</v>
      </c>
      <c r="N100" s="42"/>
      <c r="O100" s="42"/>
      <c r="P100" s="42"/>
      <c r="Q100" s="42"/>
      <c r="R100" s="26"/>
      <c r="S100" s="53"/>
      <c r="T100" s="53"/>
      <c r="V100" s="46"/>
      <c r="X100" s="46"/>
    </row>
    <row r="101" spans="1:24" s="28" customFormat="1" ht="30" customHeight="1">
      <c r="A101" s="24"/>
      <c r="B101" s="25"/>
      <c r="C101" s="106" t="s">
        <v>56</v>
      </c>
      <c r="D101" s="23" t="s">
        <v>97</v>
      </c>
      <c r="E101" s="26" t="s">
        <v>164</v>
      </c>
      <c r="F101" s="41">
        <v>1</v>
      </c>
      <c r="G101" s="61" t="s">
        <v>28</v>
      </c>
      <c r="H101" s="24">
        <v>1</v>
      </c>
      <c r="I101" s="27">
        <v>146250000</v>
      </c>
      <c r="J101" s="27"/>
      <c r="K101" s="27"/>
      <c r="L101" s="42"/>
      <c r="M101" s="105" t="s">
        <v>177</v>
      </c>
      <c r="N101" s="42"/>
      <c r="O101" s="42"/>
      <c r="P101" s="42"/>
      <c r="Q101" s="42"/>
      <c r="R101" s="26"/>
      <c r="S101" s="53"/>
      <c r="T101" s="53"/>
      <c r="V101" s="46"/>
      <c r="X101" s="46"/>
    </row>
    <row r="102" spans="1:24" s="28" customFormat="1" ht="30" customHeight="1">
      <c r="A102" s="24"/>
      <c r="B102" s="25"/>
      <c r="C102" s="106" t="s">
        <v>56</v>
      </c>
      <c r="D102" s="23" t="s">
        <v>98</v>
      </c>
      <c r="E102" s="26" t="s">
        <v>164</v>
      </c>
      <c r="F102" s="41">
        <v>1</v>
      </c>
      <c r="G102" s="61" t="s">
        <v>28</v>
      </c>
      <c r="H102" s="24">
        <v>1</v>
      </c>
      <c r="I102" s="27">
        <v>146250000</v>
      </c>
      <c r="J102" s="27"/>
      <c r="K102" s="27"/>
      <c r="L102" s="42"/>
      <c r="M102" s="105" t="s">
        <v>177</v>
      </c>
      <c r="N102" s="42"/>
      <c r="O102" s="42"/>
      <c r="P102" s="42"/>
      <c r="Q102" s="42"/>
      <c r="R102" s="26"/>
      <c r="S102" s="53"/>
      <c r="T102" s="53"/>
      <c r="V102" s="46"/>
      <c r="X102" s="46"/>
    </row>
    <row r="103" spans="1:24" s="28" customFormat="1" ht="30" customHeight="1">
      <c r="A103" s="24"/>
      <c r="B103" s="25"/>
      <c r="C103" s="106" t="s">
        <v>56</v>
      </c>
      <c r="D103" s="23" t="s">
        <v>99</v>
      </c>
      <c r="E103" s="26" t="s">
        <v>164</v>
      </c>
      <c r="F103" s="41">
        <v>1</v>
      </c>
      <c r="G103" s="61" t="s">
        <v>28</v>
      </c>
      <c r="H103" s="24">
        <v>1</v>
      </c>
      <c r="I103" s="27">
        <v>195000000</v>
      </c>
      <c r="J103" s="27"/>
      <c r="K103" s="27"/>
      <c r="L103" s="42"/>
      <c r="M103" s="105" t="s">
        <v>177</v>
      </c>
      <c r="N103" s="42"/>
      <c r="O103" s="42"/>
      <c r="P103" s="42"/>
      <c r="Q103" s="42"/>
      <c r="R103" s="26"/>
      <c r="S103" s="53"/>
      <c r="T103" s="53"/>
      <c r="V103" s="46"/>
      <c r="X103" s="46"/>
    </row>
    <row r="104" spans="1:24" s="28" customFormat="1" ht="30" customHeight="1">
      <c r="A104" s="24"/>
      <c r="B104" s="25"/>
      <c r="C104" s="106" t="s">
        <v>56</v>
      </c>
      <c r="D104" s="23" t="s">
        <v>100</v>
      </c>
      <c r="E104" s="26" t="s">
        <v>164</v>
      </c>
      <c r="F104" s="41">
        <v>1</v>
      </c>
      <c r="G104" s="61" t="s">
        <v>28</v>
      </c>
      <c r="H104" s="24">
        <v>1</v>
      </c>
      <c r="I104" s="27">
        <v>195000000</v>
      </c>
      <c r="J104" s="27"/>
      <c r="K104" s="27"/>
      <c r="L104" s="42"/>
      <c r="M104" s="105" t="s">
        <v>177</v>
      </c>
      <c r="N104" s="42"/>
      <c r="O104" s="42"/>
      <c r="P104" s="42"/>
      <c r="Q104" s="42"/>
      <c r="R104" s="26"/>
      <c r="S104" s="53"/>
      <c r="T104" s="53"/>
      <c r="V104" s="46"/>
      <c r="X104" s="46"/>
    </row>
    <row r="105" spans="1:24" s="28" customFormat="1" ht="30" customHeight="1">
      <c r="A105" s="24"/>
      <c r="B105" s="25"/>
      <c r="C105" s="106" t="s">
        <v>56</v>
      </c>
      <c r="D105" s="23" t="s">
        <v>101</v>
      </c>
      <c r="E105" s="26" t="s">
        <v>164</v>
      </c>
      <c r="F105" s="41">
        <v>1</v>
      </c>
      <c r="G105" s="61" t="s">
        <v>28</v>
      </c>
      <c r="H105" s="24">
        <v>1</v>
      </c>
      <c r="I105" s="27">
        <v>195000000</v>
      </c>
      <c r="J105" s="27"/>
      <c r="K105" s="27"/>
      <c r="L105" s="42"/>
      <c r="M105" s="105" t="s">
        <v>177</v>
      </c>
      <c r="N105" s="42"/>
      <c r="O105" s="42"/>
      <c r="P105" s="42"/>
      <c r="Q105" s="42"/>
      <c r="R105" s="26"/>
      <c r="S105" s="53"/>
      <c r="T105" s="53"/>
      <c r="V105" s="46"/>
      <c r="X105" s="46"/>
    </row>
    <row r="106" spans="1:24" s="28" customFormat="1" ht="30" customHeight="1">
      <c r="A106" s="24"/>
      <c r="B106" s="25"/>
      <c r="C106" s="107" t="s">
        <v>56</v>
      </c>
      <c r="D106" s="23" t="s">
        <v>102</v>
      </c>
      <c r="E106" s="26" t="s">
        <v>164</v>
      </c>
      <c r="F106" s="41">
        <v>1</v>
      </c>
      <c r="G106" s="61" t="s">
        <v>28</v>
      </c>
      <c r="H106" s="24">
        <v>1</v>
      </c>
      <c r="I106" s="27">
        <v>195000000</v>
      </c>
      <c r="J106" s="27"/>
      <c r="K106" s="27"/>
      <c r="L106" s="42"/>
      <c r="M106" s="105" t="s">
        <v>177</v>
      </c>
      <c r="N106" s="42"/>
      <c r="O106" s="42"/>
      <c r="P106" s="42"/>
      <c r="Q106" s="42"/>
      <c r="R106" s="26"/>
      <c r="S106" s="53"/>
      <c r="T106" s="53"/>
      <c r="V106" s="46"/>
      <c r="X106" s="46"/>
    </row>
    <row r="107" spans="1:24" s="28" customFormat="1" ht="39.75" customHeight="1">
      <c r="A107" s="24"/>
      <c r="B107" s="25"/>
      <c r="C107" s="107" t="s">
        <v>56</v>
      </c>
      <c r="D107" s="23" t="s">
        <v>103</v>
      </c>
      <c r="E107" s="26" t="s">
        <v>164</v>
      </c>
      <c r="F107" s="41">
        <v>1</v>
      </c>
      <c r="G107" s="61" t="s">
        <v>28</v>
      </c>
      <c r="H107" s="24">
        <v>1</v>
      </c>
      <c r="I107" s="27">
        <v>195000000</v>
      </c>
      <c r="J107" s="27"/>
      <c r="K107" s="27"/>
      <c r="L107" s="42"/>
      <c r="M107" s="105" t="s">
        <v>177</v>
      </c>
      <c r="N107" s="42"/>
      <c r="O107" s="42"/>
      <c r="P107" s="42"/>
      <c r="Q107" s="42"/>
      <c r="R107" s="26"/>
      <c r="S107" s="53"/>
      <c r="T107" s="53"/>
      <c r="V107" s="46"/>
      <c r="X107" s="46"/>
    </row>
    <row r="108" spans="1:24" s="28" customFormat="1" ht="30" customHeight="1">
      <c r="A108" s="24"/>
      <c r="B108" s="25"/>
      <c r="C108" s="107" t="s">
        <v>56</v>
      </c>
      <c r="D108" s="23" t="s">
        <v>104</v>
      </c>
      <c r="E108" s="26" t="s">
        <v>164</v>
      </c>
      <c r="F108" s="41">
        <v>1</v>
      </c>
      <c r="G108" s="61" t="s">
        <v>28</v>
      </c>
      <c r="H108" s="24">
        <v>1</v>
      </c>
      <c r="I108" s="27">
        <v>195000000</v>
      </c>
      <c r="J108" s="27"/>
      <c r="K108" s="27"/>
      <c r="L108" s="42"/>
      <c r="M108" s="105" t="s">
        <v>177</v>
      </c>
      <c r="N108" s="42"/>
      <c r="O108" s="42"/>
      <c r="P108" s="42"/>
      <c r="Q108" s="42"/>
      <c r="R108" s="26"/>
      <c r="S108" s="53"/>
      <c r="T108" s="53"/>
      <c r="V108" s="46"/>
      <c r="X108" s="46"/>
    </row>
    <row r="109" spans="1:24" s="28" customFormat="1" ht="30" customHeight="1">
      <c r="A109" s="24"/>
      <c r="B109" s="25"/>
      <c r="C109" s="107" t="s">
        <v>56</v>
      </c>
      <c r="D109" s="23" t="s">
        <v>105</v>
      </c>
      <c r="E109" s="26" t="s">
        <v>164</v>
      </c>
      <c r="F109" s="41">
        <v>1</v>
      </c>
      <c r="G109" s="61" t="s">
        <v>28</v>
      </c>
      <c r="H109" s="24">
        <v>1</v>
      </c>
      <c r="I109" s="27">
        <v>195000000</v>
      </c>
      <c r="J109" s="27"/>
      <c r="K109" s="27"/>
      <c r="L109" s="42"/>
      <c r="M109" s="105" t="s">
        <v>177</v>
      </c>
      <c r="N109" s="42"/>
      <c r="O109" s="42"/>
      <c r="P109" s="42"/>
      <c r="Q109" s="42"/>
      <c r="R109" s="26"/>
      <c r="S109" s="53"/>
      <c r="T109" s="53"/>
      <c r="V109" s="46"/>
      <c r="X109" s="46"/>
    </row>
    <row r="110" spans="1:24" s="28" customFormat="1" ht="39" customHeight="1">
      <c r="A110" s="24"/>
      <c r="B110" s="25"/>
      <c r="C110" s="107" t="s">
        <v>56</v>
      </c>
      <c r="D110" s="23" t="s">
        <v>106</v>
      </c>
      <c r="E110" s="26" t="s">
        <v>164</v>
      </c>
      <c r="F110" s="41">
        <v>1</v>
      </c>
      <c r="G110" s="61" t="s">
        <v>28</v>
      </c>
      <c r="H110" s="24">
        <v>1</v>
      </c>
      <c r="I110" s="27">
        <v>195000000</v>
      </c>
      <c r="J110" s="27"/>
      <c r="K110" s="27"/>
      <c r="L110" s="42"/>
      <c r="M110" s="105" t="s">
        <v>177</v>
      </c>
      <c r="N110" s="42"/>
      <c r="O110" s="42"/>
      <c r="P110" s="42"/>
      <c r="Q110" s="42"/>
      <c r="R110" s="26"/>
      <c r="S110" s="53"/>
      <c r="T110" s="53"/>
      <c r="V110" s="46"/>
      <c r="X110" s="46"/>
    </row>
    <row r="111" spans="1:24" s="28" customFormat="1" ht="38.25" customHeight="1">
      <c r="A111" s="24"/>
      <c r="B111" s="25"/>
      <c r="C111" s="107" t="s">
        <v>56</v>
      </c>
      <c r="D111" s="23" t="s">
        <v>107</v>
      </c>
      <c r="E111" s="26" t="s">
        <v>164</v>
      </c>
      <c r="F111" s="41">
        <v>1</v>
      </c>
      <c r="G111" s="61" t="s">
        <v>28</v>
      </c>
      <c r="H111" s="24">
        <v>1</v>
      </c>
      <c r="I111" s="27">
        <v>97500000</v>
      </c>
      <c r="J111" s="27"/>
      <c r="K111" s="27"/>
      <c r="L111" s="42"/>
      <c r="M111" s="105" t="s">
        <v>177</v>
      </c>
      <c r="N111" s="42"/>
      <c r="O111" s="42"/>
      <c r="P111" s="42"/>
      <c r="Q111" s="42"/>
      <c r="R111" s="26"/>
      <c r="S111" s="53"/>
      <c r="T111" s="53"/>
      <c r="V111" s="46"/>
      <c r="X111" s="46"/>
    </row>
    <row r="112" spans="1:24" s="28" customFormat="1" ht="30" customHeight="1">
      <c r="A112" s="24"/>
      <c r="B112" s="25"/>
      <c r="C112" s="107" t="s">
        <v>56</v>
      </c>
      <c r="D112" s="23" t="s">
        <v>108</v>
      </c>
      <c r="E112" s="26" t="s">
        <v>164</v>
      </c>
      <c r="F112" s="41">
        <v>1</v>
      </c>
      <c r="G112" s="61" t="s">
        <v>28</v>
      </c>
      <c r="H112" s="24">
        <v>1</v>
      </c>
      <c r="I112" s="27">
        <v>195000000</v>
      </c>
      <c r="J112" s="27"/>
      <c r="K112" s="27"/>
      <c r="L112" s="42"/>
      <c r="M112" s="105" t="s">
        <v>177</v>
      </c>
      <c r="N112" s="42"/>
      <c r="O112" s="42"/>
      <c r="P112" s="42"/>
      <c r="Q112" s="42"/>
      <c r="R112" s="26"/>
      <c r="S112" s="53"/>
      <c r="T112" s="53"/>
      <c r="V112" s="46"/>
      <c r="X112" s="46"/>
    </row>
    <row r="113" spans="1:24" s="28" customFormat="1" ht="30" customHeight="1">
      <c r="A113" s="24"/>
      <c r="B113" s="25"/>
      <c r="C113" s="107" t="s">
        <v>56</v>
      </c>
      <c r="D113" s="23" t="s">
        <v>109</v>
      </c>
      <c r="E113" s="26" t="s">
        <v>164</v>
      </c>
      <c r="F113" s="41">
        <v>1</v>
      </c>
      <c r="G113" s="61" t="s">
        <v>28</v>
      </c>
      <c r="H113" s="24">
        <v>1</v>
      </c>
      <c r="I113" s="27">
        <v>195000000</v>
      </c>
      <c r="J113" s="27"/>
      <c r="K113" s="27"/>
      <c r="L113" s="42"/>
      <c r="M113" s="105" t="s">
        <v>177</v>
      </c>
      <c r="N113" s="42"/>
      <c r="O113" s="42"/>
      <c r="P113" s="42"/>
      <c r="Q113" s="42"/>
      <c r="R113" s="26"/>
      <c r="S113" s="53"/>
      <c r="T113" s="53"/>
      <c r="V113" s="46"/>
      <c r="X113" s="46"/>
    </row>
    <row r="114" spans="1:24" s="28" customFormat="1" ht="30" customHeight="1">
      <c r="A114" s="24"/>
      <c r="B114" s="25"/>
      <c r="C114" s="107" t="s">
        <v>56</v>
      </c>
      <c r="D114" s="23" t="s">
        <v>110</v>
      </c>
      <c r="E114" s="26" t="s">
        <v>164</v>
      </c>
      <c r="F114" s="41">
        <v>1</v>
      </c>
      <c r="G114" s="61" t="s">
        <v>28</v>
      </c>
      <c r="H114" s="24">
        <v>1</v>
      </c>
      <c r="I114" s="27">
        <v>97500000</v>
      </c>
      <c r="J114" s="27"/>
      <c r="K114" s="27"/>
      <c r="L114" s="42"/>
      <c r="M114" s="105" t="s">
        <v>177</v>
      </c>
      <c r="N114" s="42"/>
      <c r="O114" s="42"/>
      <c r="P114" s="42"/>
      <c r="Q114" s="42"/>
      <c r="R114" s="26"/>
      <c r="S114" s="53"/>
      <c r="T114" s="53"/>
      <c r="V114" s="46"/>
      <c r="X114" s="46"/>
    </row>
    <row r="115" spans="1:24" s="28" customFormat="1" ht="39" customHeight="1">
      <c r="A115" s="24"/>
      <c r="B115" s="25"/>
      <c r="C115" s="107" t="s">
        <v>56</v>
      </c>
      <c r="D115" s="23" t="s">
        <v>111</v>
      </c>
      <c r="E115" s="26" t="s">
        <v>164</v>
      </c>
      <c r="F115" s="41">
        <v>1</v>
      </c>
      <c r="G115" s="61" t="s">
        <v>28</v>
      </c>
      <c r="H115" s="24">
        <v>1</v>
      </c>
      <c r="I115" s="27">
        <v>195000000</v>
      </c>
      <c r="J115" s="27"/>
      <c r="K115" s="27"/>
      <c r="L115" s="42"/>
      <c r="M115" s="105" t="s">
        <v>177</v>
      </c>
      <c r="N115" s="42"/>
      <c r="O115" s="42"/>
      <c r="P115" s="42"/>
      <c r="Q115" s="42"/>
      <c r="R115" s="26"/>
      <c r="S115" s="53"/>
      <c r="T115" s="53"/>
      <c r="V115" s="46"/>
      <c r="X115" s="46"/>
    </row>
    <row r="116" spans="1:24" s="28" customFormat="1" ht="30" customHeight="1">
      <c r="A116" s="24"/>
      <c r="B116" s="25"/>
      <c r="C116" s="107" t="s">
        <v>56</v>
      </c>
      <c r="D116" s="23" t="s">
        <v>112</v>
      </c>
      <c r="E116" s="26" t="s">
        <v>164</v>
      </c>
      <c r="F116" s="41">
        <v>1</v>
      </c>
      <c r="G116" s="61" t="s">
        <v>28</v>
      </c>
      <c r="H116" s="24">
        <v>1</v>
      </c>
      <c r="I116" s="27">
        <v>48750000</v>
      </c>
      <c r="J116" s="27"/>
      <c r="K116" s="27"/>
      <c r="L116" s="42"/>
      <c r="M116" s="105" t="s">
        <v>177</v>
      </c>
      <c r="N116" s="42"/>
      <c r="O116" s="42"/>
      <c r="P116" s="42"/>
      <c r="Q116" s="42"/>
      <c r="R116" s="26"/>
      <c r="S116" s="53"/>
      <c r="T116" s="53"/>
      <c r="V116" s="46"/>
      <c r="X116" s="46"/>
    </row>
    <row r="117" spans="1:24" s="28" customFormat="1" ht="30" customHeight="1">
      <c r="A117" s="24"/>
      <c r="B117" s="25"/>
      <c r="C117" s="107" t="s">
        <v>56</v>
      </c>
      <c r="D117" s="23" t="s">
        <v>113</v>
      </c>
      <c r="E117" s="26" t="s">
        <v>164</v>
      </c>
      <c r="F117" s="41">
        <v>1</v>
      </c>
      <c r="G117" s="61" t="s">
        <v>28</v>
      </c>
      <c r="H117" s="24">
        <v>1</v>
      </c>
      <c r="I117" s="27">
        <v>97500000</v>
      </c>
      <c r="J117" s="27"/>
      <c r="K117" s="27"/>
      <c r="L117" s="42"/>
      <c r="M117" s="105" t="s">
        <v>177</v>
      </c>
      <c r="N117" s="42"/>
      <c r="O117" s="42"/>
      <c r="P117" s="42"/>
      <c r="Q117" s="42"/>
      <c r="R117" s="26"/>
      <c r="S117" s="53"/>
      <c r="T117" s="53"/>
      <c r="V117" s="46"/>
      <c r="X117" s="46"/>
    </row>
    <row r="118" spans="1:24" s="28" customFormat="1" ht="30" customHeight="1">
      <c r="A118" s="24"/>
      <c r="B118" s="25"/>
      <c r="C118" s="107" t="s">
        <v>56</v>
      </c>
      <c r="D118" s="23" t="s">
        <v>114</v>
      </c>
      <c r="E118" s="26" t="s">
        <v>164</v>
      </c>
      <c r="F118" s="41">
        <v>1</v>
      </c>
      <c r="G118" s="61" t="s">
        <v>28</v>
      </c>
      <c r="H118" s="24">
        <v>1</v>
      </c>
      <c r="I118" s="27">
        <v>195000000</v>
      </c>
      <c r="J118" s="27"/>
      <c r="K118" s="27"/>
      <c r="L118" s="42"/>
      <c r="M118" s="105" t="s">
        <v>177</v>
      </c>
      <c r="N118" s="42"/>
      <c r="O118" s="42"/>
      <c r="P118" s="42"/>
      <c r="Q118" s="42"/>
      <c r="R118" s="26"/>
      <c r="S118" s="53"/>
      <c r="T118" s="53"/>
      <c r="V118" s="46"/>
      <c r="X118" s="46"/>
    </row>
    <row r="119" spans="1:24" s="28" customFormat="1" ht="30" customHeight="1">
      <c r="A119" s="24"/>
      <c r="B119" s="25"/>
      <c r="C119" s="107" t="s">
        <v>56</v>
      </c>
      <c r="D119" s="23" t="s">
        <v>115</v>
      </c>
      <c r="E119" s="26" t="s">
        <v>164</v>
      </c>
      <c r="F119" s="41">
        <v>1</v>
      </c>
      <c r="G119" s="61" t="s">
        <v>28</v>
      </c>
      <c r="H119" s="24">
        <v>1</v>
      </c>
      <c r="I119" s="27">
        <v>195000000</v>
      </c>
      <c r="J119" s="27"/>
      <c r="K119" s="27"/>
      <c r="L119" s="42"/>
      <c r="M119" s="105" t="s">
        <v>177</v>
      </c>
      <c r="N119" s="42"/>
      <c r="O119" s="42"/>
      <c r="P119" s="42"/>
      <c r="Q119" s="42"/>
      <c r="R119" s="26"/>
      <c r="S119" s="53"/>
      <c r="T119" s="53"/>
      <c r="V119" s="46"/>
      <c r="X119" s="46"/>
    </row>
    <row r="120" spans="1:24" s="28" customFormat="1" ht="30" customHeight="1">
      <c r="A120" s="24"/>
      <c r="B120" s="25"/>
      <c r="C120" s="107" t="s">
        <v>56</v>
      </c>
      <c r="D120" s="23" t="s">
        <v>116</v>
      </c>
      <c r="E120" s="26" t="s">
        <v>164</v>
      </c>
      <c r="F120" s="41">
        <v>1</v>
      </c>
      <c r="G120" s="61" t="s">
        <v>28</v>
      </c>
      <c r="H120" s="24">
        <v>1</v>
      </c>
      <c r="I120" s="27">
        <v>195000000</v>
      </c>
      <c r="J120" s="27"/>
      <c r="K120" s="27"/>
      <c r="L120" s="42"/>
      <c r="M120" s="105" t="s">
        <v>177</v>
      </c>
      <c r="N120" s="42"/>
      <c r="O120" s="42"/>
      <c r="P120" s="42"/>
      <c r="Q120" s="42"/>
      <c r="R120" s="26"/>
      <c r="S120" s="53"/>
      <c r="T120" s="53"/>
      <c r="V120" s="46"/>
      <c r="X120" s="46"/>
    </row>
    <row r="121" spans="1:24" s="28" customFormat="1" ht="30" customHeight="1">
      <c r="A121" s="24"/>
      <c r="B121" s="25"/>
      <c r="C121" s="107" t="s">
        <v>56</v>
      </c>
      <c r="D121" s="23" t="s">
        <v>117</v>
      </c>
      <c r="E121" s="26" t="s">
        <v>164</v>
      </c>
      <c r="F121" s="41">
        <v>1</v>
      </c>
      <c r="G121" s="61" t="s">
        <v>28</v>
      </c>
      <c r="H121" s="24">
        <v>1</v>
      </c>
      <c r="I121" s="27">
        <v>195000000</v>
      </c>
      <c r="J121" s="27"/>
      <c r="K121" s="27"/>
      <c r="L121" s="42"/>
      <c r="M121" s="105" t="s">
        <v>177</v>
      </c>
      <c r="N121" s="42"/>
      <c r="O121" s="42"/>
      <c r="P121" s="42"/>
      <c r="Q121" s="42"/>
      <c r="R121" s="26"/>
      <c r="S121" s="53"/>
      <c r="T121" s="53"/>
      <c r="V121" s="46"/>
      <c r="X121" s="46"/>
    </row>
    <row r="122" spans="1:24" s="28" customFormat="1" ht="30" customHeight="1">
      <c r="A122" s="24"/>
      <c r="B122" s="25"/>
      <c r="C122" s="107" t="s">
        <v>56</v>
      </c>
      <c r="D122" s="23" t="s">
        <v>118</v>
      </c>
      <c r="E122" s="26" t="s">
        <v>164</v>
      </c>
      <c r="F122" s="41">
        <v>1</v>
      </c>
      <c r="G122" s="61" t="s">
        <v>28</v>
      </c>
      <c r="H122" s="24">
        <v>1</v>
      </c>
      <c r="I122" s="27">
        <v>195000000</v>
      </c>
      <c r="J122" s="27"/>
      <c r="K122" s="27"/>
      <c r="L122" s="42"/>
      <c r="M122" s="105" t="s">
        <v>177</v>
      </c>
      <c r="N122" s="42"/>
      <c r="O122" s="42"/>
      <c r="P122" s="42"/>
      <c r="Q122" s="42"/>
      <c r="R122" s="26"/>
      <c r="S122" s="53"/>
      <c r="T122" s="53"/>
      <c r="V122" s="46"/>
      <c r="X122" s="46"/>
    </row>
    <row r="123" spans="1:24" s="28" customFormat="1" ht="30" customHeight="1">
      <c r="A123" s="24"/>
      <c r="B123" s="25"/>
      <c r="C123" s="107" t="s">
        <v>56</v>
      </c>
      <c r="D123" s="23" t="s">
        <v>119</v>
      </c>
      <c r="E123" s="26" t="s">
        <v>164</v>
      </c>
      <c r="F123" s="41">
        <v>1</v>
      </c>
      <c r="G123" s="61" t="s">
        <v>28</v>
      </c>
      <c r="H123" s="24">
        <v>1</v>
      </c>
      <c r="I123" s="27">
        <v>146250000</v>
      </c>
      <c r="J123" s="27"/>
      <c r="K123" s="27"/>
      <c r="L123" s="42"/>
      <c r="M123" s="105" t="s">
        <v>177</v>
      </c>
      <c r="N123" s="42"/>
      <c r="O123" s="42"/>
      <c r="P123" s="42"/>
      <c r="Q123" s="42"/>
      <c r="R123" s="26"/>
      <c r="S123" s="53"/>
      <c r="T123" s="53"/>
      <c r="V123" s="46"/>
      <c r="X123" s="46"/>
    </row>
    <row r="124" spans="1:24" s="28" customFormat="1" ht="30" customHeight="1">
      <c r="A124" s="24"/>
      <c r="B124" s="25"/>
      <c r="C124" s="107" t="s">
        <v>56</v>
      </c>
      <c r="D124" s="23" t="s">
        <v>120</v>
      </c>
      <c r="E124" s="26" t="s">
        <v>164</v>
      </c>
      <c r="F124" s="41">
        <v>1</v>
      </c>
      <c r="G124" s="61" t="s">
        <v>28</v>
      </c>
      <c r="H124" s="24">
        <v>1</v>
      </c>
      <c r="I124" s="27">
        <v>146250000</v>
      </c>
      <c r="J124" s="27"/>
      <c r="K124" s="27"/>
      <c r="L124" s="42"/>
      <c r="M124" s="105" t="s">
        <v>177</v>
      </c>
      <c r="N124" s="42"/>
      <c r="O124" s="42"/>
      <c r="P124" s="42"/>
      <c r="Q124" s="42"/>
      <c r="R124" s="26"/>
      <c r="S124" s="53"/>
      <c r="T124" s="53"/>
      <c r="V124" s="46"/>
      <c r="X124" s="46"/>
    </row>
    <row r="125" spans="1:24" s="28" customFormat="1" ht="30" customHeight="1">
      <c r="A125" s="24"/>
      <c r="B125" s="25"/>
      <c r="C125" s="107" t="s">
        <v>56</v>
      </c>
      <c r="D125" s="23" t="s">
        <v>121</v>
      </c>
      <c r="E125" s="26" t="s">
        <v>164</v>
      </c>
      <c r="F125" s="41">
        <v>1</v>
      </c>
      <c r="G125" s="61" t="s">
        <v>28</v>
      </c>
      <c r="H125" s="24">
        <v>1</v>
      </c>
      <c r="I125" s="27">
        <v>97500000</v>
      </c>
      <c r="J125" s="27"/>
      <c r="K125" s="27"/>
      <c r="L125" s="42"/>
      <c r="M125" s="105" t="s">
        <v>177</v>
      </c>
      <c r="N125" s="42"/>
      <c r="O125" s="42"/>
      <c r="P125" s="42"/>
      <c r="Q125" s="42"/>
      <c r="R125" s="26"/>
      <c r="S125" s="53"/>
      <c r="T125" s="53"/>
      <c r="V125" s="46"/>
      <c r="X125" s="46"/>
    </row>
    <row r="126" spans="1:24" s="28" customFormat="1" ht="30" customHeight="1">
      <c r="A126" s="24"/>
      <c r="B126" s="25"/>
      <c r="C126" s="107" t="s">
        <v>56</v>
      </c>
      <c r="D126" s="23" t="s">
        <v>122</v>
      </c>
      <c r="E126" s="26" t="s">
        <v>164</v>
      </c>
      <c r="F126" s="41">
        <v>1</v>
      </c>
      <c r="G126" s="61" t="s">
        <v>28</v>
      </c>
      <c r="H126" s="24">
        <v>1</v>
      </c>
      <c r="I126" s="27">
        <v>195000000</v>
      </c>
      <c r="J126" s="27"/>
      <c r="K126" s="27"/>
      <c r="L126" s="42"/>
      <c r="M126" s="105" t="s">
        <v>177</v>
      </c>
      <c r="N126" s="42"/>
      <c r="O126" s="42"/>
      <c r="P126" s="42"/>
      <c r="Q126" s="42"/>
      <c r="R126" s="26"/>
      <c r="S126" s="53"/>
      <c r="T126" s="53"/>
      <c r="V126" s="46"/>
      <c r="X126" s="46"/>
    </row>
    <row r="127" spans="1:24" s="28" customFormat="1" ht="30" customHeight="1">
      <c r="A127" s="24"/>
      <c r="B127" s="25"/>
      <c r="C127" s="107" t="s">
        <v>56</v>
      </c>
      <c r="D127" s="23" t="s">
        <v>123</v>
      </c>
      <c r="E127" s="26" t="s">
        <v>164</v>
      </c>
      <c r="F127" s="41">
        <v>1</v>
      </c>
      <c r="G127" s="61" t="s">
        <v>28</v>
      </c>
      <c r="H127" s="24">
        <v>1</v>
      </c>
      <c r="I127" s="27">
        <v>146250000</v>
      </c>
      <c r="J127" s="27"/>
      <c r="K127" s="27"/>
      <c r="L127" s="42"/>
      <c r="M127" s="105" t="s">
        <v>177</v>
      </c>
      <c r="N127" s="42"/>
      <c r="O127" s="42"/>
      <c r="P127" s="42"/>
      <c r="Q127" s="42"/>
      <c r="R127" s="26"/>
      <c r="S127" s="53"/>
      <c r="T127" s="53"/>
      <c r="V127" s="46"/>
      <c r="X127" s="46"/>
    </row>
    <row r="128" spans="1:24" s="28" customFormat="1" ht="19.5" customHeight="1">
      <c r="A128" s="24"/>
      <c r="B128" s="25"/>
      <c r="C128" s="107"/>
      <c r="D128" s="88" t="s">
        <v>23</v>
      </c>
      <c r="E128" s="26"/>
      <c r="F128" s="41"/>
      <c r="G128" s="61"/>
      <c r="H128" s="24"/>
      <c r="I128" s="27">
        <v>156250000</v>
      </c>
      <c r="J128" s="27"/>
      <c r="K128" s="27"/>
      <c r="L128" s="42"/>
      <c r="M128" s="42"/>
      <c r="N128" s="42"/>
      <c r="O128" s="42"/>
      <c r="P128" s="42"/>
      <c r="Q128" s="42"/>
      <c r="R128" s="26"/>
      <c r="S128" s="53"/>
      <c r="T128" s="53"/>
      <c r="V128" s="46"/>
      <c r="X128" s="46"/>
    </row>
    <row r="129" spans="1:24" s="28" customFormat="1" ht="16.5" customHeight="1">
      <c r="A129" s="24"/>
      <c r="B129" s="25"/>
      <c r="C129" s="37"/>
      <c r="D129" s="33"/>
      <c r="E129" s="26"/>
      <c r="F129" s="41"/>
      <c r="G129" s="61"/>
      <c r="H129" s="24"/>
      <c r="I129" s="27"/>
      <c r="J129" s="27"/>
      <c r="K129" s="27"/>
      <c r="L129" s="42"/>
      <c r="M129" s="42"/>
      <c r="N129" s="42"/>
      <c r="O129" s="42"/>
      <c r="P129" s="42"/>
      <c r="Q129" s="42"/>
      <c r="R129" s="26"/>
      <c r="S129" s="53"/>
      <c r="T129" s="53"/>
      <c r="V129" s="46"/>
      <c r="X129" s="46"/>
    </row>
    <row r="130" spans="1:24" s="28" customFormat="1" ht="19.5" customHeight="1">
      <c r="A130" s="24"/>
      <c r="B130" s="25"/>
      <c r="C130" s="37"/>
      <c r="D130" s="88" t="s">
        <v>22</v>
      </c>
      <c r="E130" s="26"/>
      <c r="F130" s="41"/>
      <c r="G130" s="61"/>
      <c r="H130" s="24"/>
      <c r="I130" s="32">
        <f>I132+I131</f>
        <v>200000000</v>
      </c>
      <c r="J130" s="32">
        <f t="shared" ref="J130:K130" si="11">J132+J131</f>
        <v>0</v>
      </c>
      <c r="K130" s="32">
        <f t="shared" si="11"/>
        <v>0</v>
      </c>
      <c r="L130" s="42"/>
      <c r="M130" s="42"/>
      <c r="N130" s="42"/>
      <c r="O130" s="42"/>
      <c r="P130" s="42"/>
      <c r="Q130" s="42"/>
      <c r="R130" s="26"/>
      <c r="S130" s="53"/>
      <c r="T130" s="53"/>
      <c r="V130" s="46"/>
      <c r="X130" s="46"/>
    </row>
    <row r="131" spans="1:24" s="28" customFormat="1" ht="30" customHeight="1">
      <c r="A131" s="24"/>
      <c r="B131" s="25"/>
      <c r="C131" s="79" t="s">
        <v>56</v>
      </c>
      <c r="D131" s="33" t="s">
        <v>124</v>
      </c>
      <c r="E131" s="26" t="s">
        <v>164</v>
      </c>
      <c r="F131" s="41">
        <v>1</v>
      </c>
      <c r="G131" s="61" t="s">
        <v>28</v>
      </c>
      <c r="H131" s="24">
        <v>1</v>
      </c>
      <c r="I131" s="27">
        <v>194000000</v>
      </c>
      <c r="J131" s="27"/>
      <c r="K131" s="27"/>
      <c r="L131" s="42"/>
      <c r="M131" s="105" t="s">
        <v>177</v>
      </c>
      <c r="N131" s="42"/>
      <c r="O131" s="42"/>
      <c r="P131" s="42"/>
      <c r="Q131" s="42"/>
      <c r="R131" s="26"/>
      <c r="S131" s="53"/>
      <c r="T131" s="53"/>
      <c r="V131" s="46"/>
      <c r="X131" s="46"/>
    </row>
    <row r="132" spans="1:24" s="28" customFormat="1" ht="18" customHeight="1">
      <c r="A132" s="24"/>
      <c r="B132" s="25"/>
      <c r="C132" s="79"/>
      <c r="D132" s="88" t="s">
        <v>23</v>
      </c>
      <c r="E132" s="26"/>
      <c r="F132" s="41"/>
      <c r="G132" s="61"/>
      <c r="H132" s="24"/>
      <c r="I132" s="27">
        <v>6000000</v>
      </c>
      <c r="J132" s="27"/>
      <c r="K132" s="27"/>
      <c r="L132" s="42"/>
      <c r="M132" s="42"/>
      <c r="N132" s="42"/>
      <c r="O132" s="42"/>
      <c r="P132" s="42"/>
      <c r="Q132" s="42"/>
      <c r="R132" s="26"/>
      <c r="S132" s="53"/>
      <c r="T132" s="53"/>
      <c r="V132" s="46"/>
      <c r="X132" s="46"/>
    </row>
    <row r="133" spans="1:24" s="28" customFormat="1" ht="17.25" customHeight="1">
      <c r="A133" s="24"/>
      <c r="B133" s="25"/>
      <c r="C133" s="37"/>
      <c r="D133" s="33"/>
      <c r="E133" s="26"/>
      <c r="F133" s="41"/>
      <c r="G133" s="61"/>
      <c r="H133" s="24"/>
      <c r="I133" s="27"/>
      <c r="J133" s="27"/>
      <c r="K133" s="27"/>
      <c r="L133" s="42"/>
      <c r="M133" s="42"/>
      <c r="N133" s="42"/>
      <c r="O133" s="42"/>
      <c r="P133" s="42"/>
      <c r="Q133" s="42"/>
      <c r="R133" s="26"/>
      <c r="S133" s="53"/>
      <c r="T133" s="53"/>
      <c r="V133" s="46"/>
      <c r="X133" s="46"/>
    </row>
    <row r="134" spans="1:24" s="28" customFormat="1" ht="17.25" customHeight="1">
      <c r="A134" s="24"/>
      <c r="B134" s="25"/>
      <c r="C134" s="37"/>
      <c r="D134" s="88" t="s">
        <v>133</v>
      </c>
      <c r="E134" s="26"/>
      <c r="F134" s="41"/>
      <c r="G134" s="61"/>
      <c r="H134" s="24"/>
      <c r="I134" s="32">
        <f>SUM(I135:I142)</f>
        <v>1050000000</v>
      </c>
      <c r="J134" s="32">
        <f t="shared" ref="J134:K134" si="12">SUM(J135:J142)</f>
        <v>0</v>
      </c>
      <c r="K134" s="32">
        <f t="shared" si="12"/>
        <v>0</v>
      </c>
      <c r="L134" s="42"/>
      <c r="M134" s="42"/>
      <c r="N134" s="42"/>
      <c r="O134" s="42"/>
      <c r="P134" s="42"/>
      <c r="Q134" s="42"/>
      <c r="R134" s="26"/>
      <c r="S134" s="53"/>
      <c r="T134" s="53"/>
      <c r="V134" s="46"/>
      <c r="X134" s="46"/>
    </row>
    <row r="135" spans="1:24" s="28" customFormat="1" ht="30" customHeight="1">
      <c r="A135" s="24"/>
      <c r="B135" s="25"/>
      <c r="C135" s="106" t="s">
        <v>56</v>
      </c>
      <c r="D135" s="23" t="s">
        <v>125</v>
      </c>
      <c r="E135" s="26" t="s">
        <v>164</v>
      </c>
      <c r="F135" s="41">
        <v>1</v>
      </c>
      <c r="G135" s="61" t="s">
        <v>28</v>
      </c>
      <c r="H135" s="24">
        <v>1</v>
      </c>
      <c r="I135" s="27">
        <v>145500000</v>
      </c>
      <c r="J135" s="27"/>
      <c r="K135" s="27"/>
      <c r="L135" s="42"/>
      <c r="M135" s="105" t="s">
        <v>177</v>
      </c>
      <c r="N135" s="42"/>
      <c r="O135" s="42"/>
      <c r="P135" s="42"/>
      <c r="Q135" s="42"/>
      <c r="R135" s="26"/>
      <c r="S135" s="53"/>
      <c r="T135" s="53"/>
      <c r="V135" s="46"/>
      <c r="X135" s="46"/>
    </row>
    <row r="136" spans="1:24" s="28" customFormat="1" ht="30" customHeight="1">
      <c r="A136" s="24"/>
      <c r="B136" s="25"/>
      <c r="C136" s="106" t="s">
        <v>56</v>
      </c>
      <c r="D136" s="23" t="s">
        <v>126</v>
      </c>
      <c r="E136" s="26" t="s">
        <v>164</v>
      </c>
      <c r="F136" s="41">
        <v>1</v>
      </c>
      <c r="G136" s="61" t="s">
        <v>28</v>
      </c>
      <c r="H136" s="24">
        <v>1</v>
      </c>
      <c r="I136" s="27">
        <v>194000000</v>
      </c>
      <c r="J136" s="27"/>
      <c r="K136" s="27"/>
      <c r="L136" s="42"/>
      <c r="M136" s="105" t="s">
        <v>177</v>
      </c>
      <c r="N136" s="42"/>
      <c r="O136" s="42"/>
      <c r="P136" s="42"/>
      <c r="Q136" s="42"/>
      <c r="R136" s="26"/>
      <c r="S136" s="53"/>
      <c r="T136" s="53"/>
      <c r="V136" s="46"/>
      <c r="X136" s="46"/>
    </row>
    <row r="137" spans="1:24" s="28" customFormat="1" ht="30" customHeight="1">
      <c r="A137" s="24"/>
      <c r="B137" s="25"/>
      <c r="C137" s="106" t="s">
        <v>56</v>
      </c>
      <c r="D137" s="23" t="s">
        <v>127</v>
      </c>
      <c r="E137" s="26" t="s">
        <v>164</v>
      </c>
      <c r="F137" s="41">
        <v>1</v>
      </c>
      <c r="G137" s="61" t="s">
        <v>28</v>
      </c>
      <c r="H137" s="24">
        <v>1</v>
      </c>
      <c r="I137" s="27">
        <v>97000000</v>
      </c>
      <c r="J137" s="27"/>
      <c r="K137" s="27"/>
      <c r="L137" s="42"/>
      <c r="M137" s="105" t="s">
        <v>177</v>
      </c>
      <c r="N137" s="42"/>
      <c r="O137" s="42"/>
      <c r="P137" s="42"/>
      <c r="Q137" s="42"/>
      <c r="R137" s="26"/>
      <c r="S137" s="53"/>
      <c r="T137" s="53"/>
      <c r="V137" s="46"/>
      <c r="X137" s="46"/>
    </row>
    <row r="138" spans="1:24" s="28" customFormat="1" ht="30" customHeight="1">
      <c r="A138" s="24"/>
      <c r="B138" s="25"/>
      <c r="C138" s="106" t="s">
        <v>56</v>
      </c>
      <c r="D138" s="23" t="s">
        <v>128</v>
      </c>
      <c r="E138" s="26" t="s">
        <v>164</v>
      </c>
      <c r="F138" s="41">
        <v>1</v>
      </c>
      <c r="G138" s="61" t="s">
        <v>28</v>
      </c>
      <c r="H138" s="24">
        <v>1</v>
      </c>
      <c r="I138" s="27">
        <v>97000000</v>
      </c>
      <c r="J138" s="27"/>
      <c r="K138" s="27"/>
      <c r="L138" s="42"/>
      <c r="M138" s="105" t="s">
        <v>177</v>
      </c>
      <c r="N138" s="42"/>
      <c r="O138" s="42"/>
      <c r="P138" s="42"/>
      <c r="Q138" s="42"/>
      <c r="R138" s="26"/>
      <c r="S138" s="53"/>
      <c r="T138" s="53"/>
      <c r="V138" s="46"/>
      <c r="X138" s="46"/>
    </row>
    <row r="139" spans="1:24" s="28" customFormat="1" ht="30" customHeight="1">
      <c r="A139" s="24"/>
      <c r="B139" s="25"/>
      <c r="C139" s="106" t="s">
        <v>56</v>
      </c>
      <c r="D139" s="23" t="s">
        <v>129</v>
      </c>
      <c r="E139" s="26" t="s">
        <v>164</v>
      </c>
      <c r="F139" s="41">
        <v>1</v>
      </c>
      <c r="G139" s="61" t="s">
        <v>28</v>
      </c>
      <c r="H139" s="24">
        <v>1</v>
      </c>
      <c r="I139" s="27">
        <v>194000000</v>
      </c>
      <c r="J139" s="27"/>
      <c r="K139" s="27"/>
      <c r="L139" s="42"/>
      <c r="M139" s="105" t="s">
        <v>177</v>
      </c>
      <c r="N139" s="42"/>
      <c r="O139" s="42"/>
      <c r="P139" s="42"/>
      <c r="Q139" s="42"/>
      <c r="R139" s="26"/>
      <c r="S139" s="53"/>
      <c r="T139" s="53"/>
      <c r="V139" s="46"/>
      <c r="X139" s="46"/>
    </row>
    <row r="140" spans="1:24" s="28" customFormat="1" ht="30" customHeight="1">
      <c r="A140" s="24"/>
      <c r="B140" s="25"/>
      <c r="C140" s="106" t="s">
        <v>56</v>
      </c>
      <c r="D140" s="23" t="s">
        <v>130</v>
      </c>
      <c r="E140" s="26" t="s">
        <v>164</v>
      </c>
      <c r="F140" s="41">
        <v>1</v>
      </c>
      <c r="G140" s="61" t="s">
        <v>28</v>
      </c>
      <c r="H140" s="24">
        <v>1</v>
      </c>
      <c r="I140" s="27">
        <v>97000000</v>
      </c>
      <c r="J140" s="27"/>
      <c r="K140" s="27"/>
      <c r="L140" s="42"/>
      <c r="M140" s="105" t="s">
        <v>177</v>
      </c>
      <c r="N140" s="42"/>
      <c r="O140" s="42"/>
      <c r="P140" s="42"/>
      <c r="Q140" s="42"/>
      <c r="R140" s="26"/>
      <c r="S140" s="53"/>
      <c r="T140" s="53"/>
      <c r="V140" s="46"/>
      <c r="X140" s="46"/>
    </row>
    <row r="141" spans="1:24" s="28" customFormat="1" ht="36.75" customHeight="1">
      <c r="A141" s="24"/>
      <c r="B141" s="25"/>
      <c r="C141" s="106" t="s">
        <v>56</v>
      </c>
      <c r="D141" s="23" t="s">
        <v>131</v>
      </c>
      <c r="E141" s="26" t="s">
        <v>164</v>
      </c>
      <c r="F141" s="41">
        <v>1</v>
      </c>
      <c r="G141" s="61" t="s">
        <v>28</v>
      </c>
      <c r="H141" s="24">
        <v>1</v>
      </c>
      <c r="I141" s="27">
        <v>194000000</v>
      </c>
      <c r="J141" s="27"/>
      <c r="K141" s="27"/>
      <c r="L141" s="42"/>
      <c r="M141" s="105" t="s">
        <v>177</v>
      </c>
      <c r="N141" s="42"/>
      <c r="O141" s="42"/>
      <c r="P141" s="42"/>
      <c r="Q141" s="42"/>
      <c r="R141" s="26"/>
      <c r="S141" s="53"/>
      <c r="T141" s="53"/>
      <c r="V141" s="46"/>
      <c r="X141" s="46"/>
    </row>
    <row r="142" spans="1:24" s="28" customFormat="1" ht="18" customHeight="1">
      <c r="A142" s="24"/>
      <c r="B142" s="25"/>
      <c r="C142" s="106"/>
      <c r="D142" s="88" t="s">
        <v>23</v>
      </c>
      <c r="E142" s="26"/>
      <c r="F142" s="41"/>
      <c r="G142" s="61"/>
      <c r="H142" s="24"/>
      <c r="I142" s="27">
        <v>31500000</v>
      </c>
      <c r="J142" s="27"/>
      <c r="K142" s="27"/>
      <c r="L142" s="42"/>
      <c r="M142" s="42"/>
      <c r="N142" s="42"/>
      <c r="O142" s="42"/>
      <c r="P142" s="42"/>
      <c r="Q142" s="42"/>
      <c r="R142" s="26"/>
      <c r="S142" s="53"/>
      <c r="T142" s="53"/>
      <c r="V142" s="46"/>
      <c r="X142" s="46"/>
    </row>
    <row r="143" spans="1:24" s="28" customFormat="1" ht="18" customHeight="1">
      <c r="A143" s="24"/>
      <c r="B143" s="25"/>
      <c r="C143" s="37"/>
      <c r="D143" s="33"/>
      <c r="E143" s="26"/>
      <c r="F143" s="41"/>
      <c r="G143" s="61"/>
      <c r="H143" s="24"/>
      <c r="I143" s="27"/>
      <c r="J143" s="27"/>
      <c r="K143" s="27"/>
      <c r="L143" s="42"/>
      <c r="M143" s="42"/>
      <c r="N143" s="42"/>
      <c r="O143" s="42"/>
      <c r="P143" s="42"/>
      <c r="Q143" s="42"/>
      <c r="R143" s="26"/>
      <c r="S143" s="53"/>
      <c r="T143" s="53"/>
      <c r="V143" s="46"/>
      <c r="X143" s="46"/>
    </row>
    <row r="144" spans="1:24" s="28" customFormat="1" ht="30" customHeight="1">
      <c r="A144" s="24"/>
      <c r="B144" s="25"/>
      <c r="C144" s="37"/>
      <c r="D144" s="88" t="s">
        <v>134</v>
      </c>
      <c r="E144" s="26"/>
      <c r="F144" s="41"/>
      <c r="G144" s="61"/>
      <c r="H144" s="24"/>
      <c r="I144" s="32">
        <f>SUM(I145:I151)</f>
        <v>975000000</v>
      </c>
      <c r="J144" s="32">
        <f t="shared" ref="J144:K144" si="13">SUM(J145:J151)</f>
        <v>0</v>
      </c>
      <c r="K144" s="32">
        <f t="shared" si="13"/>
        <v>0</v>
      </c>
      <c r="L144" s="42"/>
      <c r="M144" s="42"/>
      <c r="N144" s="42"/>
      <c r="O144" s="42"/>
      <c r="P144" s="42"/>
      <c r="Q144" s="42"/>
      <c r="R144" s="26"/>
      <c r="S144" s="53"/>
      <c r="T144" s="99">
        <f>I144+515000</f>
        <v>975515000</v>
      </c>
      <c r="V144" s="46"/>
      <c r="X144" s="46"/>
    </row>
    <row r="145" spans="1:24" s="28" customFormat="1" ht="30" customHeight="1">
      <c r="A145" s="24"/>
      <c r="B145" s="25"/>
      <c r="C145" s="106" t="s">
        <v>56</v>
      </c>
      <c r="D145" s="23" t="s">
        <v>135</v>
      </c>
      <c r="E145" s="26" t="s">
        <v>164</v>
      </c>
      <c r="F145" s="41">
        <v>1</v>
      </c>
      <c r="G145" s="61" t="s">
        <v>28</v>
      </c>
      <c r="H145" s="24">
        <v>1</v>
      </c>
      <c r="I145" s="27">
        <v>73125000</v>
      </c>
      <c r="J145" s="27"/>
      <c r="K145" s="27"/>
      <c r="L145" s="42"/>
      <c r="M145" s="105" t="s">
        <v>177</v>
      </c>
      <c r="N145" s="42"/>
      <c r="O145" s="42"/>
      <c r="P145" s="42"/>
      <c r="Q145" s="42"/>
      <c r="R145" s="26"/>
      <c r="S145" s="53"/>
      <c r="T145" s="53"/>
      <c r="V145" s="46"/>
      <c r="X145" s="46"/>
    </row>
    <row r="146" spans="1:24" s="28" customFormat="1" ht="30" customHeight="1">
      <c r="A146" s="24"/>
      <c r="B146" s="25"/>
      <c r="C146" s="106" t="s">
        <v>56</v>
      </c>
      <c r="D146" s="23" t="s">
        <v>136</v>
      </c>
      <c r="E146" s="26" t="s">
        <v>164</v>
      </c>
      <c r="F146" s="41">
        <v>1</v>
      </c>
      <c r="G146" s="61" t="s">
        <v>28</v>
      </c>
      <c r="H146" s="24">
        <v>1</v>
      </c>
      <c r="I146" s="27">
        <v>195000000</v>
      </c>
      <c r="J146" s="27"/>
      <c r="K146" s="27"/>
      <c r="L146" s="42"/>
      <c r="M146" s="105" t="s">
        <v>177</v>
      </c>
      <c r="N146" s="42"/>
      <c r="O146" s="42"/>
      <c r="P146" s="42"/>
      <c r="Q146" s="42"/>
      <c r="R146" s="26"/>
      <c r="S146" s="53"/>
      <c r="T146" s="53"/>
      <c r="V146" s="46"/>
      <c r="X146" s="46"/>
    </row>
    <row r="147" spans="1:24" s="28" customFormat="1" ht="30" customHeight="1">
      <c r="A147" s="24"/>
      <c r="B147" s="25"/>
      <c r="C147" s="106" t="s">
        <v>56</v>
      </c>
      <c r="D147" s="23" t="s">
        <v>137</v>
      </c>
      <c r="E147" s="26" t="s">
        <v>164</v>
      </c>
      <c r="F147" s="41">
        <v>1</v>
      </c>
      <c r="G147" s="61" t="s">
        <v>28</v>
      </c>
      <c r="H147" s="24">
        <v>1</v>
      </c>
      <c r="I147" s="27">
        <v>195000000</v>
      </c>
      <c r="J147" s="27"/>
      <c r="K147" s="27"/>
      <c r="L147" s="42"/>
      <c r="M147" s="105" t="s">
        <v>177</v>
      </c>
      <c r="N147" s="42"/>
      <c r="O147" s="42"/>
      <c r="P147" s="42"/>
      <c r="Q147" s="42"/>
      <c r="R147" s="26"/>
      <c r="S147" s="53"/>
      <c r="T147" s="53"/>
      <c r="V147" s="46"/>
      <c r="X147" s="46"/>
    </row>
    <row r="148" spans="1:24" s="28" customFormat="1" ht="30" customHeight="1">
      <c r="A148" s="24"/>
      <c r="B148" s="25"/>
      <c r="C148" s="106" t="s">
        <v>56</v>
      </c>
      <c r="D148" s="23" t="s">
        <v>138</v>
      </c>
      <c r="E148" s="26" t="s">
        <v>164</v>
      </c>
      <c r="F148" s="41">
        <v>1</v>
      </c>
      <c r="G148" s="61" t="s">
        <v>28</v>
      </c>
      <c r="H148" s="24">
        <v>1</v>
      </c>
      <c r="I148" s="27">
        <v>146250000</v>
      </c>
      <c r="J148" s="27"/>
      <c r="K148" s="27"/>
      <c r="L148" s="42"/>
      <c r="M148" s="105" t="s">
        <v>177</v>
      </c>
      <c r="N148" s="42"/>
      <c r="O148" s="42"/>
      <c r="P148" s="42"/>
      <c r="Q148" s="42"/>
      <c r="R148" s="26"/>
      <c r="S148" s="53"/>
      <c r="T148" s="53"/>
      <c r="V148" s="46"/>
      <c r="X148" s="46"/>
    </row>
    <row r="149" spans="1:24" s="28" customFormat="1" ht="30" customHeight="1">
      <c r="A149" s="24"/>
      <c r="B149" s="25"/>
      <c r="C149" s="106" t="s">
        <v>56</v>
      </c>
      <c r="D149" s="23" t="s">
        <v>139</v>
      </c>
      <c r="E149" s="26" t="s">
        <v>164</v>
      </c>
      <c r="F149" s="41">
        <v>1</v>
      </c>
      <c r="G149" s="61" t="s">
        <v>28</v>
      </c>
      <c r="H149" s="24">
        <v>1</v>
      </c>
      <c r="I149" s="27">
        <v>195000000</v>
      </c>
      <c r="J149" s="27"/>
      <c r="K149" s="27"/>
      <c r="L149" s="42"/>
      <c r="M149" s="105" t="s">
        <v>177</v>
      </c>
      <c r="N149" s="42"/>
      <c r="O149" s="42"/>
      <c r="P149" s="42"/>
      <c r="Q149" s="42"/>
      <c r="R149" s="26"/>
      <c r="S149" s="53"/>
      <c r="T149" s="53"/>
      <c r="V149" s="46"/>
      <c r="X149" s="46"/>
    </row>
    <row r="150" spans="1:24" s="28" customFormat="1" ht="30" customHeight="1">
      <c r="A150" s="24"/>
      <c r="B150" s="25"/>
      <c r="C150" s="106" t="s">
        <v>56</v>
      </c>
      <c r="D150" s="23" t="s">
        <v>140</v>
      </c>
      <c r="E150" s="26" t="s">
        <v>164</v>
      </c>
      <c r="F150" s="41">
        <v>1</v>
      </c>
      <c r="G150" s="61" t="s">
        <v>28</v>
      </c>
      <c r="H150" s="24">
        <v>1</v>
      </c>
      <c r="I150" s="27">
        <v>145500000</v>
      </c>
      <c r="J150" s="27"/>
      <c r="K150" s="27"/>
      <c r="L150" s="42"/>
      <c r="M150" s="105" t="s">
        <v>177</v>
      </c>
      <c r="N150" s="42"/>
      <c r="O150" s="42"/>
      <c r="P150" s="42"/>
      <c r="Q150" s="42"/>
      <c r="R150" s="26"/>
      <c r="S150" s="53"/>
      <c r="T150" s="53"/>
      <c r="V150" s="46"/>
      <c r="X150" s="46"/>
    </row>
    <row r="151" spans="1:24" s="28" customFormat="1" ht="19.5" customHeight="1">
      <c r="A151" s="24"/>
      <c r="B151" s="25"/>
      <c r="C151" s="37"/>
      <c r="D151" s="88" t="s">
        <v>23</v>
      </c>
      <c r="E151" s="26"/>
      <c r="F151" s="41"/>
      <c r="G151" s="61"/>
      <c r="H151" s="24"/>
      <c r="I151" s="27">
        <f>24610000+515000</f>
        <v>25125000</v>
      </c>
      <c r="J151" s="27"/>
      <c r="K151" s="27"/>
      <c r="L151" s="42"/>
      <c r="M151" s="42"/>
      <c r="N151" s="42"/>
      <c r="O151" s="42"/>
      <c r="P151" s="42"/>
      <c r="Q151" s="42"/>
      <c r="R151" s="26"/>
      <c r="S151" s="53"/>
      <c r="T151" s="53"/>
      <c r="V151" s="46"/>
      <c r="X151" s="46"/>
    </row>
    <row r="152" spans="1:24" ht="15" customHeight="1">
      <c r="A152" s="16"/>
      <c r="B152" s="11"/>
      <c r="C152" s="36"/>
      <c r="D152" s="64"/>
      <c r="E152" s="16"/>
      <c r="F152" s="16"/>
      <c r="G152" s="62"/>
      <c r="H152" s="16" t="s">
        <v>29</v>
      </c>
      <c r="I152" s="21"/>
      <c r="J152" s="21"/>
      <c r="K152" s="21"/>
      <c r="L152" s="16"/>
      <c r="M152" s="16"/>
      <c r="N152" s="16"/>
      <c r="O152" s="16"/>
      <c r="P152" s="16"/>
      <c r="Q152" s="16"/>
      <c r="R152" s="16"/>
      <c r="S152" s="56"/>
      <c r="T152" s="56"/>
    </row>
    <row r="153" spans="1:24" ht="15" customHeight="1">
      <c r="A153" s="17"/>
      <c r="B153" s="12"/>
      <c r="C153" s="39"/>
      <c r="D153" s="13"/>
      <c r="E153" s="17"/>
      <c r="F153" s="17"/>
      <c r="G153" s="17"/>
      <c r="H153" s="17"/>
      <c r="I153" s="22"/>
      <c r="J153" s="17"/>
      <c r="K153" s="17"/>
      <c r="L153" s="17" t="s">
        <v>29</v>
      </c>
      <c r="M153" s="17"/>
      <c r="N153" s="17"/>
      <c r="O153" s="17"/>
      <c r="P153" s="17"/>
      <c r="Q153" s="17"/>
      <c r="R153" s="17"/>
      <c r="S153" s="56"/>
      <c r="T153" s="56"/>
    </row>
    <row r="155" spans="1:24" ht="15" customHeight="1">
      <c r="H155" s="2" t="s">
        <v>29</v>
      </c>
    </row>
    <row r="157" spans="1:24" ht="15" customHeight="1">
      <c r="O157" s="113" t="s">
        <v>179</v>
      </c>
    </row>
    <row r="158" spans="1:24" ht="15" customHeight="1">
      <c r="O158" s="113"/>
    </row>
    <row r="159" spans="1:24" ht="15" customHeight="1">
      <c r="O159" s="113"/>
    </row>
    <row r="160" spans="1:24" ht="15" customHeight="1">
      <c r="D160" s="2" t="s">
        <v>29</v>
      </c>
      <c r="O160" s="113"/>
    </row>
    <row r="161" spans="15:15" ht="15" customHeight="1">
      <c r="O161" s="114" t="s">
        <v>180</v>
      </c>
    </row>
    <row r="162" spans="15:15" ht="15" customHeight="1">
      <c r="O162" s="113" t="s">
        <v>181</v>
      </c>
    </row>
  </sheetData>
  <mergeCells count="12">
    <mergeCell ref="P7:P8"/>
    <mergeCell ref="B10:D10"/>
    <mergeCell ref="A1:R1"/>
    <mergeCell ref="A2:R2"/>
    <mergeCell ref="A5:A8"/>
    <mergeCell ref="B5:D8"/>
    <mergeCell ref="E5:F5"/>
    <mergeCell ref="H5:H8"/>
    <mergeCell ref="J5:L5"/>
    <mergeCell ref="M5:Q5"/>
    <mergeCell ref="F6:F8"/>
    <mergeCell ref="M7:M8"/>
  </mergeCells>
  <pageMargins left="0.25" right="0.25" top="0.75" bottom="0.75" header="0.3" footer="0.3"/>
  <pageSetup paperSize="768" scale="75" pageOrder="overThenDown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</sheetPr>
  <dimension ref="A1:T283"/>
  <sheetViews>
    <sheetView view="pageBreakPreview" topLeftCell="A254" zoomScaleSheetLayoutView="100" workbookViewId="0">
      <selection activeCell="A262" sqref="A262:XFD266"/>
    </sheetView>
  </sheetViews>
  <sheetFormatPr defaultRowHeight="15" customHeight="1"/>
  <cols>
    <col min="1" max="2" width="3.7109375" style="192" customWidth="1"/>
    <col min="3" max="3" width="2.5703125" style="194" customWidth="1"/>
    <col min="4" max="4" width="38" style="192" customWidth="1"/>
    <col min="5" max="5" width="19.140625" style="192" customWidth="1"/>
    <col min="6" max="6" width="8.140625" style="192" customWidth="1"/>
    <col min="7" max="7" width="13" style="192" customWidth="1"/>
    <col min="8" max="8" width="8.42578125" style="192" customWidth="1"/>
    <col min="9" max="10" width="13.140625" style="192" customWidth="1"/>
    <col min="11" max="11" width="9.85546875" style="192" customWidth="1"/>
    <col min="12" max="12" width="8.5703125" style="192" customWidth="1"/>
    <col min="13" max="13" width="11.5703125" style="192" customWidth="1"/>
    <col min="14" max="15" width="10.5703125" style="192" customWidth="1"/>
    <col min="16" max="16" width="12.42578125" style="192" customWidth="1"/>
    <col min="17" max="17" width="15.5703125" style="192" customWidth="1"/>
    <col min="18" max="18" width="10.7109375" style="192" customWidth="1"/>
    <col min="19" max="19" width="9.140625" style="192"/>
    <col min="20" max="20" width="12" style="192" bestFit="1" customWidth="1"/>
    <col min="21" max="16384" width="9.140625" style="192"/>
  </cols>
  <sheetData>
    <row r="1" spans="1:18" s="190" customFormat="1" ht="15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</row>
    <row r="2" spans="1:18" s="190" customFormat="1" ht="15" customHeight="1">
      <c r="A2" s="387" t="s">
        <v>178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</row>
    <row r="3" spans="1:18" s="190" customFormat="1" ht="1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</row>
    <row r="4" spans="1:18" ht="15" customHeight="1">
      <c r="B4" s="193" t="s">
        <v>280</v>
      </c>
      <c r="H4" s="192" t="s">
        <v>29</v>
      </c>
      <c r="L4" s="192" t="s">
        <v>29</v>
      </c>
      <c r="R4" s="192" t="s">
        <v>29</v>
      </c>
    </row>
    <row r="5" spans="1:18" s="193" customFormat="1" ht="15" customHeight="1">
      <c r="A5" s="388" t="s">
        <v>1</v>
      </c>
      <c r="B5" s="389" t="s">
        <v>2</v>
      </c>
      <c r="C5" s="390"/>
      <c r="D5" s="391"/>
      <c r="E5" s="384" t="s">
        <v>27</v>
      </c>
      <c r="F5" s="386"/>
      <c r="G5" s="195"/>
      <c r="H5" s="395" t="s">
        <v>7</v>
      </c>
      <c r="I5" s="196"/>
      <c r="J5" s="384" t="s">
        <v>10</v>
      </c>
      <c r="K5" s="385"/>
      <c r="L5" s="385"/>
      <c r="M5" s="384" t="s">
        <v>167</v>
      </c>
      <c r="N5" s="385"/>
      <c r="O5" s="385"/>
      <c r="P5" s="385"/>
      <c r="Q5" s="386"/>
      <c r="R5" s="195"/>
    </row>
    <row r="6" spans="1:18" s="193" customFormat="1" ht="15" customHeight="1">
      <c r="A6" s="383"/>
      <c r="B6" s="392"/>
      <c r="C6" s="393"/>
      <c r="D6" s="394"/>
      <c r="E6" s="196"/>
      <c r="F6" s="394" t="s">
        <v>5</v>
      </c>
      <c r="G6" s="197"/>
      <c r="H6" s="396"/>
      <c r="I6" s="197"/>
      <c r="J6" s="196"/>
      <c r="K6" s="196"/>
      <c r="L6" s="196"/>
      <c r="M6" s="196"/>
      <c r="N6" s="196"/>
      <c r="O6" s="196"/>
      <c r="P6" s="196"/>
      <c r="Q6" s="196" t="s">
        <v>172</v>
      </c>
      <c r="R6" s="197"/>
    </row>
    <row r="7" spans="1:18" s="193" customFormat="1" ht="15" customHeight="1">
      <c r="A7" s="383"/>
      <c r="B7" s="392"/>
      <c r="C7" s="393"/>
      <c r="D7" s="394"/>
      <c r="E7" s="197" t="s">
        <v>3</v>
      </c>
      <c r="F7" s="394"/>
      <c r="G7" s="197" t="s">
        <v>6</v>
      </c>
      <c r="H7" s="396"/>
      <c r="I7" s="197" t="s">
        <v>8</v>
      </c>
      <c r="J7" s="197" t="s">
        <v>11</v>
      </c>
      <c r="K7" s="197" t="s">
        <v>14</v>
      </c>
      <c r="L7" s="197" t="s">
        <v>14</v>
      </c>
      <c r="M7" s="383" t="s">
        <v>165</v>
      </c>
      <c r="N7" s="197" t="s">
        <v>168</v>
      </c>
      <c r="O7" s="197" t="s">
        <v>168</v>
      </c>
      <c r="P7" s="383" t="s">
        <v>171</v>
      </c>
      <c r="Q7" s="197" t="s">
        <v>173</v>
      </c>
      <c r="R7" s="197" t="s">
        <v>176</v>
      </c>
    </row>
    <row r="8" spans="1:18" s="193" customFormat="1" ht="15" customHeight="1">
      <c r="A8" s="383"/>
      <c r="B8" s="392"/>
      <c r="C8" s="393"/>
      <c r="D8" s="394"/>
      <c r="E8" s="197" t="s">
        <v>4</v>
      </c>
      <c r="F8" s="394"/>
      <c r="G8" s="198"/>
      <c r="H8" s="396"/>
      <c r="I8" s="197" t="s">
        <v>9</v>
      </c>
      <c r="J8" s="197" t="s">
        <v>12</v>
      </c>
      <c r="K8" s="197" t="s">
        <v>166</v>
      </c>
      <c r="L8" s="197" t="s">
        <v>13</v>
      </c>
      <c r="M8" s="383"/>
      <c r="N8" s="197" t="s">
        <v>169</v>
      </c>
      <c r="O8" s="197" t="s">
        <v>170</v>
      </c>
      <c r="P8" s="383"/>
      <c r="Q8" s="197" t="s">
        <v>174</v>
      </c>
      <c r="R8" s="197"/>
    </row>
    <row r="9" spans="1:18" s="193" customFormat="1" ht="15" customHeight="1">
      <c r="A9" s="199"/>
      <c r="B9" s="199"/>
      <c r="C9" s="200"/>
      <c r="D9" s="201"/>
      <c r="E9" s="202"/>
      <c r="F9" s="201"/>
      <c r="G9" s="203"/>
      <c r="H9" s="204"/>
      <c r="I9" s="202"/>
      <c r="J9" s="202"/>
      <c r="K9" s="202"/>
      <c r="L9" s="202"/>
      <c r="M9" s="202"/>
      <c r="N9" s="202"/>
      <c r="O9" s="202"/>
      <c r="P9" s="202"/>
      <c r="Q9" s="202" t="s">
        <v>175</v>
      </c>
      <c r="R9" s="202"/>
    </row>
    <row r="10" spans="1:18" s="193" customFormat="1" ht="15" customHeight="1">
      <c r="A10" s="205">
        <v>1</v>
      </c>
      <c r="B10" s="384">
        <v>2</v>
      </c>
      <c r="C10" s="385"/>
      <c r="D10" s="386"/>
      <c r="E10" s="206">
        <v>3</v>
      </c>
      <c r="F10" s="207">
        <v>4</v>
      </c>
      <c r="G10" s="206">
        <v>5</v>
      </c>
      <c r="H10" s="208">
        <v>6</v>
      </c>
      <c r="I10" s="206">
        <v>7</v>
      </c>
      <c r="J10" s="206">
        <v>8</v>
      </c>
      <c r="K10" s="206"/>
      <c r="L10" s="206">
        <v>9</v>
      </c>
      <c r="M10" s="206"/>
      <c r="N10" s="206"/>
      <c r="O10" s="206"/>
      <c r="P10" s="206"/>
      <c r="Q10" s="206"/>
      <c r="R10" s="206">
        <v>10</v>
      </c>
    </row>
    <row r="11" spans="1:18" ht="15" customHeight="1">
      <c r="A11" s="209"/>
      <c r="B11" s="210" t="s">
        <v>15</v>
      </c>
      <c r="C11" s="211"/>
      <c r="D11" s="212"/>
      <c r="E11" s="209"/>
      <c r="F11" s="209"/>
      <c r="G11" s="213" t="s">
        <v>29</v>
      </c>
      <c r="H11" s="214"/>
      <c r="I11" s="214"/>
      <c r="J11" s="214"/>
      <c r="K11" s="214"/>
      <c r="L11" s="215"/>
      <c r="M11" s="215"/>
      <c r="N11" s="215"/>
      <c r="O11" s="215"/>
      <c r="P11" s="215"/>
      <c r="Q11" s="215"/>
      <c r="R11" s="216"/>
    </row>
    <row r="12" spans="1:18" s="193" customFormat="1" ht="30" customHeight="1">
      <c r="A12" s="217"/>
      <c r="B12" s="218" t="s">
        <v>16</v>
      </c>
      <c r="C12" s="219"/>
      <c r="D12" s="220" t="s">
        <v>17</v>
      </c>
      <c r="E12" s="217"/>
      <c r="F12" s="217"/>
      <c r="G12" s="221"/>
      <c r="H12" s="222">
        <f>H13</f>
        <v>1</v>
      </c>
      <c r="I12" s="222">
        <f>I13</f>
        <v>50000000</v>
      </c>
      <c r="J12" s="222">
        <f>J13</f>
        <v>49628000</v>
      </c>
      <c r="K12" s="223">
        <f>J12/I12*100</f>
        <v>99.256</v>
      </c>
      <c r="L12" s="217"/>
      <c r="M12" s="217"/>
      <c r="N12" s="217"/>
      <c r="O12" s="217"/>
      <c r="P12" s="222"/>
      <c r="Q12" s="217"/>
      <c r="R12" s="217"/>
    </row>
    <row r="13" spans="1:18" s="187" customFormat="1" ht="30" customHeight="1">
      <c r="A13" s="178"/>
      <c r="B13" s="179">
        <v>1</v>
      </c>
      <c r="C13" s="224"/>
      <c r="D13" s="225" t="s">
        <v>30</v>
      </c>
      <c r="E13" s="180" t="s">
        <v>150</v>
      </c>
      <c r="F13" s="181">
        <v>1</v>
      </c>
      <c r="G13" s="182" t="s">
        <v>28</v>
      </c>
      <c r="H13" s="178">
        <v>1</v>
      </c>
      <c r="I13" s="165">
        <v>50000000</v>
      </c>
      <c r="J13" s="165">
        <v>49628000</v>
      </c>
      <c r="K13" s="183">
        <f>J13/I13*100</f>
        <v>99.256</v>
      </c>
      <c r="L13" s="188">
        <v>1</v>
      </c>
      <c r="M13" s="226" t="s">
        <v>177</v>
      </c>
      <c r="N13" s="186" t="s">
        <v>215</v>
      </c>
      <c r="O13" s="186" t="s">
        <v>216</v>
      </c>
      <c r="P13" s="165">
        <f>J13</f>
        <v>49628000</v>
      </c>
      <c r="Q13" s="226" t="s">
        <v>222</v>
      </c>
      <c r="R13" s="178"/>
    </row>
    <row r="14" spans="1:18" ht="13.5" customHeight="1">
      <c r="A14" s="227"/>
      <c r="B14" s="228"/>
      <c r="C14" s="229"/>
      <c r="D14" s="230"/>
      <c r="E14" s="227"/>
      <c r="F14" s="227"/>
      <c r="G14" s="231"/>
      <c r="H14" s="227"/>
      <c r="I14" s="166"/>
      <c r="J14" s="166"/>
      <c r="K14" s="223"/>
      <c r="L14" s="227"/>
      <c r="M14" s="227"/>
      <c r="N14" s="227"/>
      <c r="O14" s="227"/>
      <c r="P14" s="166"/>
      <c r="Q14" s="227"/>
      <c r="R14" s="227"/>
    </row>
    <row r="15" spans="1:18" s="193" customFormat="1" ht="30" customHeight="1">
      <c r="A15" s="217"/>
      <c r="B15" s="218" t="s">
        <v>18</v>
      </c>
      <c r="C15" s="219"/>
      <c r="D15" s="220" t="s">
        <v>31</v>
      </c>
      <c r="E15" s="217"/>
      <c r="F15" s="217"/>
      <c r="G15" s="221"/>
      <c r="H15" s="222">
        <f>H16</f>
        <v>1</v>
      </c>
      <c r="I15" s="222">
        <f>I16</f>
        <v>30000000</v>
      </c>
      <c r="J15" s="222">
        <f>J16</f>
        <v>7945000</v>
      </c>
      <c r="K15" s="223">
        <f>J15/I15*100</f>
        <v>26.483333333333331</v>
      </c>
      <c r="L15" s="217"/>
      <c r="M15" s="217"/>
      <c r="N15" s="217"/>
      <c r="O15" s="217"/>
      <c r="P15" s="222"/>
      <c r="Q15" s="217"/>
      <c r="R15" s="217"/>
    </row>
    <row r="16" spans="1:18" s="187" customFormat="1" ht="30" customHeight="1">
      <c r="A16" s="178"/>
      <c r="B16" s="179">
        <v>1</v>
      </c>
      <c r="C16" s="224"/>
      <c r="D16" s="225" t="s">
        <v>32</v>
      </c>
      <c r="E16" s="180" t="s">
        <v>151</v>
      </c>
      <c r="F16" s="181">
        <v>1</v>
      </c>
      <c r="G16" s="182" t="s">
        <v>28</v>
      </c>
      <c r="H16" s="178">
        <v>1</v>
      </c>
      <c r="I16" s="165">
        <v>30000000</v>
      </c>
      <c r="J16" s="165">
        <v>7945000</v>
      </c>
      <c r="K16" s="183">
        <f>J16/I16*100</f>
        <v>26.483333333333331</v>
      </c>
      <c r="L16" s="184"/>
      <c r="M16" s="184"/>
      <c r="N16" s="184"/>
      <c r="O16" s="184"/>
      <c r="P16" s="165"/>
      <c r="Q16" s="184"/>
      <c r="R16" s="180"/>
    </row>
    <row r="17" spans="1:18" s="187" customFormat="1" ht="12.75" customHeight="1">
      <c r="A17" s="178"/>
      <c r="B17" s="179"/>
      <c r="C17" s="224"/>
      <c r="D17" s="225"/>
      <c r="E17" s="180"/>
      <c r="F17" s="181"/>
      <c r="G17" s="182"/>
      <c r="H17" s="178"/>
      <c r="I17" s="165"/>
      <c r="J17" s="165"/>
      <c r="K17" s="183"/>
      <c r="L17" s="184"/>
      <c r="M17" s="184"/>
      <c r="N17" s="184"/>
      <c r="O17" s="184"/>
      <c r="P17" s="165"/>
      <c r="Q17" s="184"/>
      <c r="R17" s="180"/>
    </row>
    <row r="18" spans="1:18" s="241" customFormat="1" ht="50.25" customHeight="1">
      <c r="A18" s="232"/>
      <c r="B18" s="233" t="s">
        <v>19</v>
      </c>
      <c r="C18" s="234"/>
      <c r="D18" s="235" t="s">
        <v>33</v>
      </c>
      <c r="E18" s="236"/>
      <c r="F18" s="237"/>
      <c r="G18" s="238"/>
      <c r="H18" s="232"/>
      <c r="I18" s="164">
        <f>I19</f>
        <v>20000000</v>
      </c>
      <c r="J18" s="164">
        <f>J19</f>
        <v>20000000</v>
      </c>
      <c r="K18" s="183">
        <f>J18/I18*100</f>
        <v>100</v>
      </c>
      <c r="L18" s="240"/>
      <c r="M18" s="240"/>
      <c r="N18" s="240"/>
      <c r="O18" s="240"/>
      <c r="P18" s="164"/>
      <c r="Q18" s="240"/>
      <c r="R18" s="236"/>
    </row>
    <row r="19" spans="1:18" s="187" customFormat="1" ht="38.25" customHeight="1">
      <c r="A19" s="178"/>
      <c r="B19" s="179"/>
      <c r="C19" s="224"/>
      <c r="D19" s="225" t="s">
        <v>34</v>
      </c>
      <c r="E19" s="180" t="s">
        <v>152</v>
      </c>
      <c r="F19" s="181">
        <v>1</v>
      </c>
      <c r="G19" s="182" t="s">
        <v>28</v>
      </c>
      <c r="H19" s="178">
        <v>1</v>
      </c>
      <c r="I19" s="165">
        <v>20000000</v>
      </c>
      <c r="J19" s="165">
        <v>20000000</v>
      </c>
      <c r="K19" s="183">
        <f>J19/I19*100</f>
        <v>100</v>
      </c>
      <c r="L19" s="184"/>
      <c r="M19" s="184"/>
      <c r="N19" s="184"/>
      <c r="O19" s="184"/>
      <c r="P19" s="165"/>
      <c r="Q19" s="184"/>
      <c r="R19" s="180"/>
    </row>
    <row r="20" spans="1:18" s="187" customFormat="1" ht="15.75" customHeight="1">
      <c r="A20" s="178"/>
      <c r="B20" s="179"/>
      <c r="C20" s="224"/>
      <c r="D20" s="225"/>
      <c r="E20" s="180"/>
      <c r="F20" s="181"/>
      <c r="G20" s="182"/>
      <c r="H20" s="178"/>
      <c r="I20" s="165"/>
      <c r="J20" s="165"/>
      <c r="K20" s="183"/>
      <c r="L20" s="184"/>
      <c r="M20" s="184"/>
      <c r="N20" s="184"/>
      <c r="O20" s="184"/>
      <c r="P20" s="165"/>
      <c r="Q20" s="184"/>
      <c r="R20" s="180"/>
    </row>
    <row r="21" spans="1:18" s="241" customFormat="1" ht="30" customHeight="1">
      <c r="A21" s="232"/>
      <c r="B21" s="233" t="s">
        <v>24</v>
      </c>
      <c r="C21" s="234"/>
      <c r="D21" s="235" t="s">
        <v>35</v>
      </c>
      <c r="E21" s="236"/>
      <c r="F21" s="237"/>
      <c r="G21" s="238"/>
      <c r="H21" s="232"/>
      <c r="I21" s="164">
        <f>I22+I23</f>
        <v>100000000</v>
      </c>
      <c r="J21" s="164">
        <f t="shared" ref="J21" si="0">J22+J23</f>
        <v>79150000</v>
      </c>
      <c r="K21" s="183">
        <f>J21/I21*100</f>
        <v>79.149999999999991</v>
      </c>
      <c r="L21" s="240"/>
      <c r="M21" s="240"/>
      <c r="N21" s="240"/>
      <c r="O21" s="240"/>
      <c r="P21" s="164"/>
      <c r="Q21" s="240"/>
      <c r="R21" s="236"/>
    </row>
    <row r="22" spans="1:18" s="187" customFormat="1" ht="49.5" customHeight="1">
      <c r="A22" s="178"/>
      <c r="B22" s="179"/>
      <c r="C22" s="224"/>
      <c r="D22" s="225" t="s">
        <v>36</v>
      </c>
      <c r="E22" s="180" t="s">
        <v>153</v>
      </c>
      <c r="F22" s="181">
        <v>1</v>
      </c>
      <c r="G22" s="182" t="s">
        <v>28</v>
      </c>
      <c r="H22" s="178">
        <v>1</v>
      </c>
      <c r="I22" s="165">
        <v>50000000</v>
      </c>
      <c r="J22" s="165">
        <v>29654000</v>
      </c>
      <c r="K22" s="183">
        <f>J22/I22*100</f>
        <v>59.308000000000007</v>
      </c>
      <c r="L22" s="184"/>
      <c r="M22" s="184"/>
      <c r="N22" s="184"/>
      <c r="O22" s="184"/>
      <c r="P22" s="165"/>
      <c r="Q22" s="184"/>
      <c r="R22" s="180"/>
    </row>
    <row r="23" spans="1:18" s="187" customFormat="1" ht="36.75" customHeight="1">
      <c r="A23" s="178"/>
      <c r="B23" s="179"/>
      <c r="C23" s="224"/>
      <c r="D23" s="225" t="s">
        <v>37</v>
      </c>
      <c r="E23" s="180" t="s">
        <v>154</v>
      </c>
      <c r="F23" s="181">
        <v>1</v>
      </c>
      <c r="G23" s="182" t="s">
        <v>28</v>
      </c>
      <c r="H23" s="178">
        <v>1</v>
      </c>
      <c r="I23" s="165">
        <v>50000000</v>
      </c>
      <c r="J23" s="165">
        <v>49496000</v>
      </c>
      <c r="K23" s="183">
        <f>J23/I23*100</f>
        <v>98.992000000000004</v>
      </c>
      <c r="L23" s="242" t="s">
        <v>187</v>
      </c>
      <c r="M23" s="185" t="s">
        <v>177</v>
      </c>
      <c r="N23" s="184" t="s">
        <v>188</v>
      </c>
      <c r="O23" s="184" t="s">
        <v>189</v>
      </c>
      <c r="P23" s="165">
        <v>49170000</v>
      </c>
      <c r="Q23" s="185" t="s">
        <v>186</v>
      </c>
      <c r="R23" s="180"/>
    </row>
    <row r="24" spans="1:18" s="187" customFormat="1" ht="17.25" customHeight="1">
      <c r="A24" s="178"/>
      <c r="B24" s="179"/>
      <c r="C24" s="224"/>
      <c r="D24" s="225"/>
      <c r="E24" s="180"/>
      <c r="F24" s="181"/>
      <c r="G24" s="182"/>
      <c r="H24" s="178"/>
      <c r="I24" s="165"/>
      <c r="J24" s="165"/>
      <c r="K24" s="183"/>
      <c r="L24" s="184"/>
      <c r="M24" s="184"/>
      <c r="N24" s="184"/>
      <c r="O24" s="184"/>
      <c r="P24" s="165"/>
      <c r="Q24" s="185"/>
      <c r="R24" s="180"/>
    </row>
    <row r="25" spans="1:18" s="241" customFormat="1" ht="30" customHeight="1">
      <c r="A25" s="232"/>
      <c r="B25" s="233" t="s">
        <v>141</v>
      </c>
      <c r="C25" s="234"/>
      <c r="D25" s="235" t="s">
        <v>38</v>
      </c>
      <c r="E25" s="236"/>
      <c r="F25" s="237"/>
      <c r="G25" s="238"/>
      <c r="H25" s="232"/>
      <c r="I25" s="164"/>
      <c r="J25" s="164"/>
      <c r="K25" s="239"/>
      <c r="L25" s="240"/>
      <c r="M25" s="240"/>
      <c r="N25" s="240"/>
      <c r="O25" s="240"/>
      <c r="P25" s="164"/>
      <c r="Q25" s="243"/>
      <c r="R25" s="236"/>
    </row>
    <row r="26" spans="1:18" s="187" customFormat="1" ht="40.5" customHeight="1">
      <c r="A26" s="178"/>
      <c r="B26" s="179"/>
      <c r="C26" s="224"/>
      <c r="D26" s="225" t="s">
        <v>39</v>
      </c>
      <c r="E26" s="180" t="s">
        <v>155</v>
      </c>
      <c r="F26" s="181">
        <v>1</v>
      </c>
      <c r="G26" s="182" t="s">
        <v>28</v>
      </c>
      <c r="H26" s="178">
        <v>1</v>
      </c>
      <c r="I26" s="165">
        <v>30000000</v>
      </c>
      <c r="J26" s="165">
        <v>0</v>
      </c>
      <c r="K26" s="183"/>
      <c r="L26" s="184"/>
      <c r="M26" s="184"/>
      <c r="N26" s="184"/>
      <c r="O26" s="184"/>
      <c r="P26" s="165"/>
      <c r="Q26" s="185"/>
      <c r="R26" s="180"/>
    </row>
    <row r="27" spans="1:18" s="187" customFormat="1" ht="16.5" customHeight="1">
      <c r="A27" s="178"/>
      <c r="B27" s="179"/>
      <c r="C27" s="224"/>
      <c r="D27" s="225"/>
      <c r="E27" s="180"/>
      <c r="F27" s="181"/>
      <c r="G27" s="182"/>
      <c r="H27" s="178"/>
      <c r="I27" s="165"/>
      <c r="J27" s="165"/>
      <c r="K27" s="183"/>
      <c r="L27" s="184"/>
      <c r="M27" s="184"/>
      <c r="N27" s="184"/>
      <c r="O27" s="184"/>
      <c r="P27" s="165"/>
      <c r="Q27" s="185"/>
      <c r="R27" s="180"/>
    </row>
    <row r="28" spans="1:18" s="241" customFormat="1" ht="30" customHeight="1">
      <c r="A28" s="232"/>
      <c r="B28" s="233" t="s">
        <v>26</v>
      </c>
      <c r="C28" s="234"/>
      <c r="D28" s="235" t="s">
        <v>40</v>
      </c>
      <c r="E28" s="236"/>
      <c r="F28" s="237"/>
      <c r="G28" s="238"/>
      <c r="H28" s="232"/>
      <c r="I28" s="164">
        <f>I29</f>
        <v>55000000</v>
      </c>
      <c r="J28" s="164">
        <f>J29</f>
        <v>1657700</v>
      </c>
      <c r="K28" s="239"/>
      <c r="L28" s="240"/>
      <c r="M28" s="240"/>
      <c r="N28" s="240"/>
      <c r="O28" s="240"/>
      <c r="P28" s="164"/>
      <c r="Q28" s="243"/>
      <c r="R28" s="236"/>
    </row>
    <row r="29" spans="1:18" s="187" customFormat="1" ht="39.75" customHeight="1">
      <c r="A29" s="178"/>
      <c r="B29" s="179"/>
      <c r="C29" s="224"/>
      <c r="D29" s="225" t="s">
        <v>41</v>
      </c>
      <c r="E29" s="180" t="s">
        <v>156</v>
      </c>
      <c r="F29" s="181">
        <v>1</v>
      </c>
      <c r="G29" s="182" t="s">
        <v>28</v>
      </c>
      <c r="H29" s="178">
        <v>1</v>
      </c>
      <c r="I29" s="165">
        <v>55000000</v>
      </c>
      <c r="J29" s="165">
        <v>1657700</v>
      </c>
      <c r="K29" s="183"/>
      <c r="L29" s="184"/>
      <c r="M29" s="184"/>
      <c r="N29" s="184"/>
      <c r="O29" s="184"/>
      <c r="P29" s="165"/>
      <c r="Q29" s="185"/>
      <c r="R29" s="180"/>
    </row>
    <row r="30" spans="1:18" s="187" customFormat="1" ht="15.75" customHeight="1">
      <c r="A30" s="178"/>
      <c r="B30" s="179"/>
      <c r="C30" s="224"/>
      <c r="D30" s="225"/>
      <c r="E30" s="180"/>
      <c r="F30" s="181"/>
      <c r="G30" s="182"/>
      <c r="H30" s="178"/>
      <c r="I30" s="165"/>
      <c r="J30" s="165"/>
      <c r="K30" s="183"/>
      <c r="L30" s="184"/>
      <c r="M30" s="184"/>
      <c r="N30" s="184"/>
      <c r="O30" s="184"/>
      <c r="P30" s="165"/>
      <c r="Q30" s="185"/>
      <c r="R30" s="180"/>
    </row>
    <row r="31" spans="1:18" s="241" customFormat="1" ht="30" customHeight="1">
      <c r="A31" s="232"/>
      <c r="B31" s="233" t="s">
        <v>142</v>
      </c>
      <c r="C31" s="234"/>
      <c r="D31" s="235" t="s">
        <v>42</v>
      </c>
      <c r="E31" s="236"/>
      <c r="F31" s="237"/>
      <c r="G31" s="238"/>
      <c r="H31" s="232"/>
      <c r="I31" s="164">
        <f>I32</f>
        <v>105000000</v>
      </c>
      <c r="J31" s="164">
        <f>J32</f>
        <v>105000000</v>
      </c>
      <c r="K31" s="183">
        <f>J31/I31*100</f>
        <v>100</v>
      </c>
      <c r="L31" s="240"/>
      <c r="M31" s="240"/>
      <c r="N31" s="240"/>
      <c r="O31" s="240"/>
      <c r="P31" s="164"/>
      <c r="Q31" s="243"/>
      <c r="R31" s="236"/>
    </row>
    <row r="32" spans="1:18" s="187" customFormat="1" ht="38.25" customHeight="1">
      <c r="A32" s="178"/>
      <c r="B32" s="179"/>
      <c r="C32" s="224"/>
      <c r="D32" s="225" t="s">
        <v>43</v>
      </c>
      <c r="E32" s="180" t="s">
        <v>157</v>
      </c>
      <c r="F32" s="181">
        <v>1</v>
      </c>
      <c r="G32" s="182" t="s">
        <v>28</v>
      </c>
      <c r="H32" s="178">
        <v>1</v>
      </c>
      <c r="I32" s="165">
        <v>105000000</v>
      </c>
      <c r="J32" s="165">
        <v>105000000</v>
      </c>
      <c r="K32" s="183">
        <f>J32/I32*100</f>
        <v>100</v>
      </c>
      <c r="L32" s="184"/>
      <c r="M32" s="184"/>
      <c r="N32" s="184"/>
      <c r="O32" s="184"/>
      <c r="P32" s="165"/>
      <c r="Q32" s="185"/>
      <c r="R32" s="180"/>
    </row>
    <row r="33" spans="1:18" s="187" customFormat="1" ht="15.75" customHeight="1">
      <c r="A33" s="178"/>
      <c r="B33" s="179"/>
      <c r="C33" s="224"/>
      <c r="D33" s="225"/>
      <c r="E33" s="180"/>
      <c r="F33" s="181"/>
      <c r="G33" s="182"/>
      <c r="H33" s="178"/>
      <c r="I33" s="165"/>
      <c r="J33" s="165"/>
      <c r="K33" s="183"/>
      <c r="L33" s="184"/>
      <c r="M33" s="184"/>
      <c r="N33" s="184"/>
      <c r="O33" s="184"/>
      <c r="P33" s="165"/>
      <c r="Q33" s="185"/>
      <c r="R33" s="180"/>
    </row>
    <row r="34" spans="1:18" s="241" customFormat="1" ht="30" customHeight="1">
      <c r="A34" s="232"/>
      <c r="B34" s="233" t="s">
        <v>143</v>
      </c>
      <c r="C34" s="234"/>
      <c r="D34" s="235" t="s">
        <v>44</v>
      </c>
      <c r="E34" s="236"/>
      <c r="F34" s="237"/>
      <c r="G34" s="238"/>
      <c r="H34" s="232"/>
      <c r="I34" s="164">
        <f>I35</f>
        <v>60000000</v>
      </c>
      <c r="J34" s="164">
        <f>J35</f>
        <v>52585000</v>
      </c>
      <c r="K34" s="183">
        <f>J34/I34*100</f>
        <v>87.641666666666666</v>
      </c>
      <c r="L34" s="240"/>
      <c r="M34" s="240"/>
      <c r="N34" s="240"/>
      <c r="O34" s="240"/>
      <c r="P34" s="164"/>
      <c r="Q34" s="243"/>
      <c r="R34" s="236"/>
    </row>
    <row r="35" spans="1:18" s="187" customFormat="1" ht="30" customHeight="1">
      <c r="A35" s="178"/>
      <c r="B35" s="179"/>
      <c r="C35" s="224"/>
      <c r="D35" s="225" t="s">
        <v>45</v>
      </c>
      <c r="E35" s="180" t="s">
        <v>158</v>
      </c>
      <c r="F35" s="181">
        <v>1</v>
      </c>
      <c r="G35" s="182" t="s">
        <v>28</v>
      </c>
      <c r="H35" s="178">
        <v>1</v>
      </c>
      <c r="I35" s="165">
        <v>60000000</v>
      </c>
      <c r="J35" s="165">
        <v>52585000</v>
      </c>
      <c r="K35" s="183">
        <f>J35/I35*100</f>
        <v>87.641666666666666</v>
      </c>
      <c r="L35" s="184"/>
      <c r="M35" s="184"/>
      <c r="N35" s="184"/>
      <c r="O35" s="184"/>
      <c r="P35" s="165"/>
      <c r="Q35" s="185"/>
      <c r="R35" s="180"/>
    </row>
    <row r="36" spans="1:18" s="187" customFormat="1" ht="15.75" customHeight="1">
      <c r="A36" s="178"/>
      <c r="B36" s="179"/>
      <c r="C36" s="224"/>
      <c r="D36" s="225"/>
      <c r="E36" s="180"/>
      <c r="F36" s="181"/>
      <c r="G36" s="182"/>
      <c r="H36" s="178"/>
      <c r="I36" s="165"/>
      <c r="J36" s="165"/>
      <c r="K36" s="183"/>
      <c r="L36" s="184"/>
      <c r="M36" s="184"/>
      <c r="N36" s="184"/>
      <c r="O36" s="184"/>
      <c r="P36" s="165"/>
      <c r="Q36" s="185"/>
      <c r="R36" s="180"/>
    </row>
    <row r="37" spans="1:18" s="241" customFormat="1" ht="30" customHeight="1">
      <c r="A37" s="232"/>
      <c r="B37" s="233" t="s">
        <v>144</v>
      </c>
      <c r="C37" s="234"/>
      <c r="D37" s="235" t="s">
        <v>46</v>
      </c>
      <c r="E37" s="236"/>
      <c r="F37" s="237"/>
      <c r="G37" s="238"/>
      <c r="H37" s="232"/>
      <c r="I37" s="164">
        <f>I38</f>
        <v>60000000</v>
      </c>
      <c r="J37" s="164">
        <f>J38</f>
        <v>33338600</v>
      </c>
      <c r="K37" s="183">
        <f>J37/I37*100</f>
        <v>55.564333333333337</v>
      </c>
      <c r="L37" s="240"/>
      <c r="M37" s="240"/>
      <c r="N37" s="240"/>
      <c r="O37" s="240"/>
      <c r="P37" s="164"/>
      <c r="Q37" s="243"/>
      <c r="R37" s="236"/>
    </row>
    <row r="38" spans="1:18" s="187" customFormat="1" ht="47.25" customHeight="1">
      <c r="A38" s="178"/>
      <c r="B38" s="179"/>
      <c r="C38" s="224"/>
      <c r="D38" s="225" t="s">
        <v>47</v>
      </c>
      <c r="E38" s="180" t="s">
        <v>159</v>
      </c>
      <c r="F38" s="181">
        <v>1</v>
      </c>
      <c r="G38" s="182" t="s">
        <v>28</v>
      </c>
      <c r="H38" s="178">
        <v>1</v>
      </c>
      <c r="I38" s="165">
        <v>60000000</v>
      </c>
      <c r="J38" s="165">
        <v>33338600</v>
      </c>
      <c r="K38" s="183">
        <f>J38/I38*100</f>
        <v>55.564333333333337</v>
      </c>
      <c r="L38" s="184"/>
      <c r="M38" s="184"/>
      <c r="N38" s="184"/>
      <c r="O38" s="184"/>
      <c r="P38" s="165"/>
      <c r="Q38" s="185"/>
      <c r="R38" s="180"/>
    </row>
    <row r="39" spans="1:18" s="187" customFormat="1" ht="16.5" customHeight="1">
      <c r="A39" s="178"/>
      <c r="B39" s="179"/>
      <c r="C39" s="224"/>
      <c r="D39" s="225"/>
      <c r="E39" s="180"/>
      <c r="F39" s="181"/>
      <c r="G39" s="182"/>
      <c r="H39" s="178"/>
      <c r="I39" s="165"/>
      <c r="J39" s="165"/>
      <c r="K39" s="183"/>
      <c r="L39" s="184"/>
      <c r="M39" s="184"/>
      <c r="N39" s="184"/>
      <c r="O39" s="184"/>
      <c r="P39" s="165"/>
      <c r="Q39" s="185"/>
      <c r="R39" s="180"/>
    </row>
    <row r="40" spans="1:18" s="241" customFormat="1" ht="30" customHeight="1">
      <c r="A40" s="232"/>
      <c r="B40" s="233" t="s">
        <v>145</v>
      </c>
      <c r="C40" s="234"/>
      <c r="D40" s="235" t="s">
        <v>25</v>
      </c>
      <c r="E40" s="236"/>
      <c r="F40" s="237"/>
      <c r="G40" s="238"/>
      <c r="H40" s="232"/>
      <c r="I40" s="164">
        <f>I41</f>
        <v>20000000</v>
      </c>
      <c r="J40" s="164">
        <f>J41</f>
        <v>19920000</v>
      </c>
      <c r="K40" s="183">
        <f>J40/I40*100</f>
        <v>99.6</v>
      </c>
      <c r="L40" s="240"/>
      <c r="M40" s="240"/>
      <c r="N40" s="240"/>
      <c r="O40" s="240"/>
      <c r="P40" s="164"/>
      <c r="Q40" s="243"/>
      <c r="R40" s="236"/>
    </row>
    <row r="41" spans="1:18" s="187" customFormat="1" ht="39" customHeight="1">
      <c r="A41" s="178"/>
      <c r="B41" s="179"/>
      <c r="C41" s="224"/>
      <c r="D41" s="225" t="s">
        <v>48</v>
      </c>
      <c r="E41" s="180" t="s">
        <v>160</v>
      </c>
      <c r="F41" s="181">
        <v>1</v>
      </c>
      <c r="G41" s="182" t="s">
        <v>28</v>
      </c>
      <c r="H41" s="178">
        <v>1</v>
      </c>
      <c r="I41" s="165">
        <v>20000000</v>
      </c>
      <c r="J41" s="165">
        <v>19920000</v>
      </c>
      <c r="K41" s="183">
        <f>J41/I41*100</f>
        <v>99.6</v>
      </c>
      <c r="L41" s="184"/>
      <c r="M41" s="184"/>
      <c r="N41" s="184"/>
      <c r="O41" s="184"/>
      <c r="P41" s="165"/>
      <c r="Q41" s="185"/>
      <c r="R41" s="180"/>
    </row>
    <row r="42" spans="1:18" s="187" customFormat="1" ht="17.25" customHeight="1">
      <c r="A42" s="178"/>
      <c r="B42" s="179"/>
      <c r="C42" s="224"/>
      <c r="D42" s="225"/>
      <c r="E42" s="180"/>
      <c r="F42" s="181"/>
      <c r="G42" s="182"/>
      <c r="H42" s="178"/>
      <c r="I42" s="165"/>
      <c r="J42" s="165"/>
      <c r="K42" s="183"/>
      <c r="L42" s="184"/>
      <c r="M42" s="184"/>
      <c r="N42" s="184"/>
      <c r="O42" s="184"/>
      <c r="P42" s="165"/>
      <c r="Q42" s="185"/>
      <c r="R42" s="180"/>
    </row>
    <row r="43" spans="1:18" s="241" customFormat="1" ht="30" customHeight="1">
      <c r="A43" s="232"/>
      <c r="B43" s="233" t="s">
        <v>146</v>
      </c>
      <c r="C43" s="234"/>
      <c r="D43" s="235" t="s">
        <v>49</v>
      </c>
      <c r="E43" s="236"/>
      <c r="F43" s="237"/>
      <c r="G43" s="238"/>
      <c r="H43" s="232"/>
      <c r="I43" s="164">
        <f>I44</f>
        <v>20000000</v>
      </c>
      <c r="J43" s="164">
        <f>J44</f>
        <v>0</v>
      </c>
      <c r="K43" s="239"/>
      <c r="L43" s="240"/>
      <c r="M43" s="240"/>
      <c r="N43" s="240"/>
      <c r="O43" s="240"/>
      <c r="P43" s="164"/>
      <c r="Q43" s="243"/>
      <c r="R43" s="236"/>
    </row>
    <row r="44" spans="1:18" s="187" customFormat="1" ht="50.25" customHeight="1">
      <c r="A44" s="178"/>
      <c r="B44" s="179"/>
      <c r="C44" s="224"/>
      <c r="D44" s="225" t="s">
        <v>50</v>
      </c>
      <c r="E44" s="180" t="s">
        <v>161</v>
      </c>
      <c r="F44" s="181">
        <v>1</v>
      </c>
      <c r="G44" s="182" t="s">
        <v>28</v>
      </c>
      <c r="H44" s="178">
        <v>1</v>
      </c>
      <c r="I44" s="165">
        <v>20000000</v>
      </c>
      <c r="J44" s="165">
        <v>0</v>
      </c>
      <c r="K44" s="183"/>
      <c r="L44" s="184"/>
      <c r="M44" s="184"/>
      <c r="N44" s="184"/>
      <c r="O44" s="184"/>
      <c r="P44" s="165"/>
      <c r="Q44" s="185"/>
      <c r="R44" s="180"/>
    </row>
    <row r="45" spans="1:18" s="187" customFormat="1" ht="15" customHeight="1">
      <c r="A45" s="178"/>
      <c r="B45" s="179"/>
      <c r="C45" s="224"/>
      <c r="D45" s="225"/>
      <c r="E45" s="180"/>
      <c r="F45" s="181"/>
      <c r="G45" s="182"/>
      <c r="H45" s="178"/>
      <c r="I45" s="165"/>
      <c r="J45" s="165"/>
      <c r="K45" s="183"/>
      <c r="L45" s="184"/>
      <c r="M45" s="184"/>
      <c r="N45" s="184"/>
      <c r="O45" s="184"/>
      <c r="P45" s="165"/>
      <c r="Q45" s="185"/>
      <c r="R45" s="180"/>
    </row>
    <row r="46" spans="1:18" s="241" customFormat="1" ht="30" customHeight="1">
      <c r="A46" s="232"/>
      <c r="B46" s="233" t="s">
        <v>147</v>
      </c>
      <c r="C46" s="234"/>
      <c r="D46" s="235" t="s">
        <v>51</v>
      </c>
      <c r="E46" s="236"/>
      <c r="F46" s="237"/>
      <c r="G46" s="238"/>
      <c r="H46" s="232"/>
      <c r="I46" s="164">
        <f>I47</f>
        <v>20000000</v>
      </c>
      <c r="J46" s="164">
        <f>J47</f>
        <v>20000000</v>
      </c>
      <c r="K46" s="183">
        <f>J46/I46*100</f>
        <v>100</v>
      </c>
      <c r="L46" s="240"/>
      <c r="M46" s="240"/>
      <c r="N46" s="240"/>
      <c r="O46" s="240"/>
      <c r="P46" s="164"/>
      <c r="Q46" s="243"/>
      <c r="R46" s="236"/>
    </row>
    <row r="47" spans="1:18" s="187" customFormat="1" ht="30" customHeight="1">
      <c r="A47" s="178"/>
      <c r="B47" s="179"/>
      <c r="C47" s="224"/>
      <c r="D47" s="225" t="s">
        <v>52</v>
      </c>
      <c r="E47" s="180" t="s">
        <v>162</v>
      </c>
      <c r="F47" s="181">
        <v>1</v>
      </c>
      <c r="G47" s="182" t="s">
        <v>28</v>
      </c>
      <c r="H47" s="178">
        <v>1</v>
      </c>
      <c r="I47" s="165">
        <v>20000000</v>
      </c>
      <c r="J47" s="165">
        <v>20000000</v>
      </c>
      <c r="K47" s="183">
        <f>J47/I47*100</f>
        <v>100</v>
      </c>
      <c r="L47" s="184"/>
      <c r="M47" s="184"/>
      <c r="N47" s="184"/>
      <c r="O47" s="184"/>
      <c r="P47" s="165"/>
      <c r="Q47" s="185"/>
      <c r="R47" s="180"/>
    </row>
    <row r="48" spans="1:18" s="187" customFormat="1" ht="15" customHeight="1">
      <c r="A48" s="178"/>
      <c r="B48" s="179"/>
      <c r="C48" s="224"/>
      <c r="D48" s="225"/>
      <c r="E48" s="180"/>
      <c r="F48" s="181"/>
      <c r="G48" s="182"/>
      <c r="H48" s="178"/>
      <c r="I48" s="165"/>
      <c r="J48" s="165"/>
      <c r="K48" s="183"/>
      <c r="L48" s="184"/>
      <c r="M48" s="184"/>
      <c r="N48" s="184"/>
      <c r="O48" s="184"/>
      <c r="P48" s="165"/>
      <c r="Q48" s="185"/>
      <c r="R48" s="180"/>
    </row>
    <row r="49" spans="1:20" s="241" customFormat="1" ht="30" customHeight="1">
      <c r="A49" s="232"/>
      <c r="B49" s="233" t="s">
        <v>148</v>
      </c>
      <c r="C49" s="234"/>
      <c r="D49" s="235" t="s">
        <v>53</v>
      </c>
      <c r="E49" s="236"/>
      <c r="F49" s="237"/>
      <c r="G49" s="238"/>
      <c r="H49" s="232"/>
      <c r="I49" s="164">
        <f>I50</f>
        <v>30000000</v>
      </c>
      <c r="J49" s="164"/>
      <c r="K49" s="239"/>
      <c r="L49" s="240"/>
      <c r="M49" s="240"/>
      <c r="N49" s="240"/>
      <c r="O49" s="240"/>
      <c r="P49" s="164"/>
      <c r="Q49" s="243"/>
      <c r="R49" s="236"/>
    </row>
    <row r="50" spans="1:20" s="187" customFormat="1" ht="48.75" customHeight="1">
      <c r="A50" s="178"/>
      <c r="B50" s="179"/>
      <c r="C50" s="224"/>
      <c r="D50" s="225" t="s">
        <v>54</v>
      </c>
      <c r="E50" s="180" t="s">
        <v>163</v>
      </c>
      <c r="F50" s="181">
        <v>1</v>
      </c>
      <c r="G50" s="182" t="s">
        <v>28</v>
      </c>
      <c r="H50" s="178">
        <v>1</v>
      </c>
      <c r="I50" s="165">
        <v>30000000</v>
      </c>
      <c r="J50" s="165">
        <v>0</v>
      </c>
      <c r="K50" s="183"/>
      <c r="L50" s="184"/>
      <c r="M50" s="184"/>
      <c r="N50" s="184"/>
      <c r="O50" s="184"/>
      <c r="P50" s="165"/>
      <c r="Q50" s="185"/>
      <c r="R50" s="180"/>
    </row>
    <row r="51" spans="1:20" s="187" customFormat="1" ht="16.5" customHeight="1">
      <c r="A51" s="178"/>
      <c r="B51" s="179"/>
      <c r="C51" s="224"/>
      <c r="D51" s="225"/>
      <c r="E51" s="180"/>
      <c r="F51" s="181"/>
      <c r="G51" s="182"/>
      <c r="H51" s="178"/>
      <c r="I51" s="165"/>
      <c r="J51" s="165"/>
      <c r="K51" s="183"/>
      <c r="L51" s="184"/>
      <c r="M51" s="184"/>
      <c r="N51" s="184"/>
      <c r="O51" s="184"/>
      <c r="P51" s="165"/>
      <c r="Q51" s="185"/>
      <c r="R51" s="180"/>
    </row>
    <row r="52" spans="1:20" s="241" customFormat="1" ht="30" customHeight="1">
      <c r="A52" s="232"/>
      <c r="B52" s="233" t="s">
        <v>149</v>
      </c>
      <c r="C52" s="234"/>
      <c r="D52" s="235" t="s">
        <v>20</v>
      </c>
      <c r="E52" s="236"/>
      <c r="F52" s="237"/>
      <c r="G52" s="238"/>
      <c r="H52" s="232">
        <f>SUM(H54:H256)</f>
        <v>116</v>
      </c>
      <c r="I52" s="164">
        <f>I53+I87+I113+I118+I228+I232+I250</f>
        <v>20107094000</v>
      </c>
      <c r="J52" s="164">
        <f>J53+J87+J113+J118+J228+J232+J250</f>
        <v>13104748000</v>
      </c>
      <c r="K52" s="239">
        <f>J52/I52*100</f>
        <v>65.174748772746568</v>
      </c>
      <c r="L52" s="240"/>
      <c r="M52" s="240"/>
      <c r="N52" s="244"/>
      <c r="O52" s="240"/>
      <c r="P52" s="164"/>
      <c r="Q52" s="243"/>
      <c r="R52" s="236"/>
      <c r="T52" s="245">
        <f>I52-J52</f>
        <v>7002346000</v>
      </c>
    </row>
    <row r="53" spans="1:20" s="187" customFormat="1" ht="30" customHeight="1">
      <c r="A53" s="178"/>
      <c r="B53" s="179"/>
      <c r="C53" s="224"/>
      <c r="D53" s="225" t="s">
        <v>55</v>
      </c>
      <c r="E53" s="180" t="s">
        <v>164</v>
      </c>
      <c r="F53" s="181">
        <v>1</v>
      </c>
      <c r="G53" s="182" t="s">
        <v>28</v>
      </c>
      <c r="H53" s="178"/>
      <c r="I53" s="164">
        <f>SUM(I54:I85)</f>
        <v>3969500000</v>
      </c>
      <c r="J53" s="164">
        <f>SUM(J54:J85)</f>
        <v>3011708000</v>
      </c>
      <c r="K53" s="239">
        <f>J53/I53*100</f>
        <v>75.87121803753621</v>
      </c>
      <c r="L53" s="184"/>
      <c r="M53" s="184"/>
      <c r="N53" s="186"/>
      <c r="O53" s="184"/>
      <c r="P53" s="165"/>
      <c r="Q53" s="185"/>
      <c r="R53" s="180"/>
      <c r="T53" s="245">
        <f>I53-J53</f>
        <v>957792000</v>
      </c>
    </row>
    <row r="54" spans="1:20" s="187" customFormat="1" ht="30" customHeight="1">
      <c r="A54" s="178"/>
      <c r="B54" s="179"/>
      <c r="C54" s="96" t="s">
        <v>56</v>
      </c>
      <c r="D54" s="29" t="s">
        <v>57</v>
      </c>
      <c r="E54" s="180" t="s">
        <v>164</v>
      </c>
      <c r="F54" s="181">
        <v>1</v>
      </c>
      <c r="G54" s="182" t="s">
        <v>28</v>
      </c>
      <c r="H54" s="178">
        <v>1</v>
      </c>
      <c r="I54" s="165">
        <v>194000000</v>
      </c>
      <c r="J54" s="165">
        <v>193474000</v>
      </c>
      <c r="K54" s="183">
        <f>J54/I54*100</f>
        <v>99.728865979381439</v>
      </c>
      <c r="L54" s="188">
        <v>1</v>
      </c>
      <c r="M54" s="185" t="s">
        <v>177</v>
      </c>
      <c r="N54" s="246" t="s">
        <v>254</v>
      </c>
      <c r="O54" s="184" t="s">
        <v>196</v>
      </c>
      <c r="P54" s="165">
        <f t="shared" ref="P54:P85" si="1">J54</f>
        <v>193474000</v>
      </c>
      <c r="Q54" s="185" t="s">
        <v>197</v>
      </c>
      <c r="R54" s="180"/>
      <c r="S54" s="187" t="s">
        <v>210</v>
      </c>
    </row>
    <row r="55" spans="1:20" s="187" customFormat="1" ht="30" customHeight="1">
      <c r="A55" s="178"/>
      <c r="B55" s="179"/>
      <c r="C55" s="96" t="s">
        <v>56</v>
      </c>
      <c r="D55" s="29" t="s">
        <v>58</v>
      </c>
      <c r="E55" s="180" t="s">
        <v>164</v>
      </c>
      <c r="F55" s="181">
        <v>1</v>
      </c>
      <c r="G55" s="182" t="s">
        <v>28</v>
      </c>
      <c r="H55" s="178">
        <v>1</v>
      </c>
      <c r="I55" s="165">
        <v>145500000</v>
      </c>
      <c r="J55" s="165">
        <v>145133000</v>
      </c>
      <c r="K55" s="183">
        <f>J55/I55*100</f>
        <v>99.747766323024052</v>
      </c>
      <c r="L55" s="184"/>
      <c r="M55" s="185" t="s">
        <v>177</v>
      </c>
      <c r="N55" s="246" t="s">
        <v>242</v>
      </c>
      <c r="O55" s="189" t="s">
        <v>258</v>
      </c>
      <c r="P55" s="165">
        <f t="shared" si="1"/>
        <v>145133000</v>
      </c>
      <c r="Q55" s="185" t="s">
        <v>259</v>
      </c>
      <c r="R55" s="180"/>
    </row>
    <row r="56" spans="1:20" s="187" customFormat="1" ht="30" customHeight="1">
      <c r="A56" s="178"/>
      <c r="B56" s="179"/>
      <c r="C56" s="97" t="s">
        <v>56</v>
      </c>
      <c r="D56" s="23" t="s">
        <v>59</v>
      </c>
      <c r="E56" s="180" t="s">
        <v>164</v>
      </c>
      <c r="F56" s="181">
        <v>1</v>
      </c>
      <c r="G56" s="182" t="s">
        <v>28</v>
      </c>
      <c r="H56" s="178">
        <v>1</v>
      </c>
      <c r="I56" s="165">
        <v>169750000</v>
      </c>
      <c r="J56" s="165">
        <v>169235000</v>
      </c>
      <c r="K56" s="183">
        <f t="shared" ref="K56:K85" si="2">J56/I56*100</f>
        <v>99.696612665684839</v>
      </c>
      <c r="L56" s="188">
        <v>1</v>
      </c>
      <c r="M56" s="185" t="s">
        <v>177</v>
      </c>
      <c r="N56" s="246" t="s">
        <v>242</v>
      </c>
      <c r="O56" s="189" t="s">
        <v>277</v>
      </c>
      <c r="P56" s="165">
        <f t="shared" si="1"/>
        <v>169235000</v>
      </c>
      <c r="Q56" s="185" t="s">
        <v>253</v>
      </c>
      <c r="R56" s="180"/>
    </row>
    <row r="57" spans="1:20" s="187" customFormat="1" ht="30" customHeight="1">
      <c r="A57" s="178"/>
      <c r="B57" s="179"/>
      <c r="C57" s="96" t="s">
        <v>56</v>
      </c>
      <c r="D57" s="23" t="s">
        <v>60</v>
      </c>
      <c r="E57" s="180" t="s">
        <v>164</v>
      </c>
      <c r="F57" s="181">
        <v>1</v>
      </c>
      <c r="G57" s="182" t="s">
        <v>28</v>
      </c>
      <c r="H57" s="178">
        <v>1</v>
      </c>
      <c r="I57" s="165">
        <v>194000000</v>
      </c>
      <c r="J57" s="165">
        <v>193230000</v>
      </c>
      <c r="K57" s="183">
        <f t="shared" si="2"/>
        <v>99.603092783505147</v>
      </c>
      <c r="L57" s="188">
        <v>1</v>
      </c>
      <c r="M57" s="185" t="s">
        <v>177</v>
      </c>
      <c r="N57" s="246" t="s">
        <v>266</v>
      </c>
      <c r="O57" s="184" t="s">
        <v>217</v>
      </c>
      <c r="P57" s="165">
        <f t="shared" si="1"/>
        <v>193230000</v>
      </c>
      <c r="Q57" s="185" t="s">
        <v>223</v>
      </c>
      <c r="R57" s="180"/>
      <c r="S57" s="187" t="s">
        <v>210</v>
      </c>
    </row>
    <row r="58" spans="1:20" s="187" customFormat="1" ht="30" customHeight="1">
      <c r="A58" s="178"/>
      <c r="B58" s="179"/>
      <c r="C58" s="96" t="s">
        <v>56</v>
      </c>
      <c r="D58" s="23" t="s">
        <v>61</v>
      </c>
      <c r="E58" s="180" t="s">
        <v>164</v>
      </c>
      <c r="F58" s="181">
        <v>1</v>
      </c>
      <c r="G58" s="182" t="s">
        <v>28</v>
      </c>
      <c r="H58" s="178">
        <v>1</v>
      </c>
      <c r="I58" s="165">
        <v>145500000</v>
      </c>
      <c r="J58" s="165">
        <v>145005000</v>
      </c>
      <c r="K58" s="183">
        <f t="shared" si="2"/>
        <v>99.659793814432987</v>
      </c>
      <c r="L58" s="188">
        <v>1</v>
      </c>
      <c r="M58" s="185" t="s">
        <v>177</v>
      </c>
      <c r="N58" s="246" t="s">
        <v>254</v>
      </c>
      <c r="O58" s="184" t="s">
        <v>196</v>
      </c>
      <c r="P58" s="165">
        <f t="shared" si="1"/>
        <v>145005000</v>
      </c>
      <c r="Q58" s="185" t="s">
        <v>197</v>
      </c>
      <c r="R58" s="180"/>
      <c r="S58" s="187" t="s">
        <v>210</v>
      </c>
    </row>
    <row r="59" spans="1:20" s="187" customFormat="1" ht="30" customHeight="1">
      <c r="A59" s="178"/>
      <c r="B59" s="179"/>
      <c r="C59" s="97" t="s">
        <v>56</v>
      </c>
      <c r="D59" s="23" t="s">
        <v>62</v>
      </c>
      <c r="E59" s="180" t="s">
        <v>164</v>
      </c>
      <c r="F59" s="181">
        <v>1</v>
      </c>
      <c r="G59" s="182" t="s">
        <v>28</v>
      </c>
      <c r="H59" s="178">
        <v>1</v>
      </c>
      <c r="I59" s="165">
        <v>145500000</v>
      </c>
      <c r="J59" s="165">
        <v>144755000</v>
      </c>
      <c r="K59" s="183">
        <f t="shared" si="2"/>
        <v>99.487972508591056</v>
      </c>
      <c r="L59" s="188">
        <v>1</v>
      </c>
      <c r="M59" s="185" t="s">
        <v>177</v>
      </c>
      <c r="N59" s="246" t="s">
        <v>264</v>
      </c>
      <c r="O59" s="184" t="s">
        <v>217</v>
      </c>
      <c r="P59" s="165">
        <f t="shared" si="1"/>
        <v>144755000</v>
      </c>
      <c r="Q59" s="185" t="s">
        <v>265</v>
      </c>
      <c r="R59" s="180"/>
    </row>
    <row r="60" spans="1:20" s="187" customFormat="1" ht="30" customHeight="1">
      <c r="A60" s="178"/>
      <c r="B60" s="179"/>
      <c r="C60" s="96" t="s">
        <v>56</v>
      </c>
      <c r="D60" s="23" t="s">
        <v>63</v>
      </c>
      <c r="E60" s="180" t="s">
        <v>164</v>
      </c>
      <c r="F60" s="181">
        <v>1</v>
      </c>
      <c r="G60" s="182" t="s">
        <v>28</v>
      </c>
      <c r="H60" s="178">
        <v>1</v>
      </c>
      <c r="I60" s="165">
        <v>194000000</v>
      </c>
      <c r="J60" s="165">
        <v>193468000</v>
      </c>
      <c r="K60" s="183">
        <f t="shared" si="2"/>
        <v>99.725773195876286</v>
      </c>
      <c r="L60" s="188">
        <v>1</v>
      </c>
      <c r="M60" s="185" t="s">
        <v>177</v>
      </c>
      <c r="N60" s="246" t="s">
        <v>239</v>
      </c>
      <c r="O60" s="189" t="s">
        <v>240</v>
      </c>
      <c r="P60" s="165">
        <f t="shared" si="1"/>
        <v>193468000</v>
      </c>
      <c r="Q60" s="185" t="s">
        <v>243</v>
      </c>
      <c r="R60" s="180"/>
    </row>
    <row r="61" spans="1:20" s="187" customFormat="1" ht="30" customHeight="1">
      <c r="A61" s="178"/>
      <c r="B61" s="179"/>
      <c r="C61" s="96" t="s">
        <v>56</v>
      </c>
      <c r="D61" s="23" t="s">
        <v>64</v>
      </c>
      <c r="E61" s="180" t="s">
        <v>164</v>
      </c>
      <c r="F61" s="181">
        <v>1</v>
      </c>
      <c r="G61" s="182" t="s">
        <v>28</v>
      </c>
      <c r="H61" s="178">
        <v>1</v>
      </c>
      <c r="I61" s="165">
        <v>97000000</v>
      </c>
      <c r="J61" s="165">
        <v>96515000</v>
      </c>
      <c r="K61" s="183">
        <f t="shared" si="2"/>
        <v>99.5</v>
      </c>
      <c r="L61" s="188">
        <v>1</v>
      </c>
      <c r="M61" s="185" t="s">
        <v>177</v>
      </c>
      <c r="N61" s="186">
        <v>42919</v>
      </c>
      <c r="O61" s="184" t="s">
        <v>218</v>
      </c>
      <c r="P61" s="165">
        <f t="shared" si="1"/>
        <v>96515000</v>
      </c>
      <c r="Q61" s="185" t="s">
        <v>224</v>
      </c>
      <c r="R61" s="180"/>
      <c r="S61" s="187" t="s">
        <v>213</v>
      </c>
    </row>
    <row r="62" spans="1:20" s="187" customFormat="1" ht="30" customHeight="1">
      <c r="A62" s="178"/>
      <c r="B62" s="179"/>
      <c r="C62" s="97" t="s">
        <v>56</v>
      </c>
      <c r="D62" s="29" t="s">
        <v>65</v>
      </c>
      <c r="E62" s="180" t="s">
        <v>164</v>
      </c>
      <c r="F62" s="181">
        <v>1</v>
      </c>
      <c r="G62" s="182" t="s">
        <v>28</v>
      </c>
      <c r="H62" s="178">
        <v>1</v>
      </c>
      <c r="I62" s="165">
        <v>145500000</v>
      </c>
      <c r="J62" s="165">
        <v>144940000</v>
      </c>
      <c r="K62" s="183">
        <f t="shared" si="2"/>
        <v>99.615120274914091</v>
      </c>
      <c r="L62" s="188">
        <v>1</v>
      </c>
      <c r="M62" s="185" t="s">
        <v>177</v>
      </c>
      <c r="N62" s="246" t="s">
        <v>214</v>
      </c>
      <c r="O62" s="247">
        <v>42926</v>
      </c>
      <c r="P62" s="165">
        <f t="shared" si="1"/>
        <v>144940000</v>
      </c>
      <c r="Q62" s="185" t="s">
        <v>243</v>
      </c>
      <c r="R62" s="180"/>
    </row>
    <row r="63" spans="1:20" s="187" customFormat="1" ht="30" customHeight="1">
      <c r="A63" s="178"/>
      <c r="B63" s="179"/>
      <c r="C63" s="96" t="s">
        <v>56</v>
      </c>
      <c r="D63" s="29" t="s">
        <v>66</v>
      </c>
      <c r="E63" s="180" t="s">
        <v>164</v>
      </c>
      <c r="F63" s="181">
        <v>1</v>
      </c>
      <c r="G63" s="182" t="s">
        <v>28</v>
      </c>
      <c r="H63" s="178">
        <v>1</v>
      </c>
      <c r="I63" s="165">
        <v>194000000</v>
      </c>
      <c r="J63" s="165">
        <v>0</v>
      </c>
      <c r="K63" s="183">
        <f t="shared" si="2"/>
        <v>0</v>
      </c>
      <c r="L63" s="184"/>
      <c r="M63" s="185" t="s">
        <v>177</v>
      </c>
      <c r="N63" s="186"/>
      <c r="O63" s="184"/>
      <c r="P63" s="165"/>
      <c r="Q63" s="185"/>
      <c r="R63" s="180"/>
    </row>
    <row r="64" spans="1:20" s="187" customFormat="1" ht="30" customHeight="1">
      <c r="A64" s="178"/>
      <c r="B64" s="179"/>
      <c r="C64" s="96" t="s">
        <v>56</v>
      </c>
      <c r="D64" s="29" t="s">
        <v>67</v>
      </c>
      <c r="E64" s="180" t="s">
        <v>164</v>
      </c>
      <c r="F64" s="181">
        <v>1</v>
      </c>
      <c r="G64" s="182" t="s">
        <v>28</v>
      </c>
      <c r="H64" s="178">
        <v>1</v>
      </c>
      <c r="I64" s="165">
        <v>97000000</v>
      </c>
      <c r="J64" s="165">
        <v>96476000</v>
      </c>
      <c r="K64" s="183">
        <f t="shared" si="2"/>
        <v>99.459793814432999</v>
      </c>
      <c r="L64" s="188">
        <v>1</v>
      </c>
      <c r="M64" s="185" t="s">
        <v>177</v>
      </c>
      <c r="N64" s="186" t="s">
        <v>239</v>
      </c>
      <c r="O64" s="184" t="s">
        <v>281</v>
      </c>
      <c r="P64" s="165">
        <f t="shared" si="1"/>
        <v>96476000</v>
      </c>
      <c r="Q64" s="185" t="s">
        <v>282</v>
      </c>
      <c r="R64" s="180"/>
    </row>
    <row r="65" spans="1:19" s="187" customFormat="1" ht="37.5" customHeight="1">
      <c r="A65" s="178"/>
      <c r="B65" s="179"/>
      <c r="C65" s="96" t="s">
        <v>56</v>
      </c>
      <c r="D65" s="29" t="s">
        <v>68</v>
      </c>
      <c r="E65" s="180" t="s">
        <v>164</v>
      </c>
      <c r="F65" s="181">
        <v>1</v>
      </c>
      <c r="G65" s="182" t="s">
        <v>28</v>
      </c>
      <c r="H65" s="178">
        <v>1</v>
      </c>
      <c r="I65" s="165">
        <v>194000000</v>
      </c>
      <c r="J65" s="165">
        <v>193208000</v>
      </c>
      <c r="K65" s="183">
        <f t="shared" si="2"/>
        <v>99.591752577319596</v>
      </c>
      <c r="L65" s="188">
        <v>1</v>
      </c>
      <c r="M65" s="185" t="s">
        <v>177</v>
      </c>
      <c r="N65" s="186">
        <v>43016</v>
      </c>
      <c r="O65" s="184">
        <v>42958</v>
      </c>
      <c r="P65" s="165">
        <f>J65</f>
        <v>193208000</v>
      </c>
      <c r="Q65" s="185" t="s">
        <v>291</v>
      </c>
      <c r="R65" s="180"/>
    </row>
    <row r="66" spans="1:19" s="187" customFormat="1" ht="30" customHeight="1">
      <c r="A66" s="178"/>
      <c r="B66" s="179"/>
      <c r="C66" s="97" t="s">
        <v>56</v>
      </c>
      <c r="D66" s="29" t="s">
        <v>69</v>
      </c>
      <c r="E66" s="180" t="s">
        <v>164</v>
      </c>
      <c r="F66" s="181">
        <v>1</v>
      </c>
      <c r="G66" s="182" t="s">
        <v>28</v>
      </c>
      <c r="H66" s="178">
        <v>1</v>
      </c>
      <c r="I66" s="165">
        <v>194000000</v>
      </c>
      <c r="J66" s="165">
        <v>193429000</v>
      </c>
      <c r="K66" s="183">
        <f t="shared" si="2"/>
        <v>99.705670103092785</v>
      </c>
      <c r="L66" s="188">
        <v>1</v>
      </c>
      <c r="M66" s="185" t="s">
        <v>177</v>
      </c>
      <c r="N66" s="184" t="s">
        <v>214</v>
      </c>
      <c r="O66" s="184" t="s">
        <v>219</v>
      </c>
      <c r="P66" s="165">
        <f t="shared" si="1"/>
        <v>193429000</v>
      </c>
      <c r="Q66" s="185" t="s">
        <v>238</v>
      </c>
      <c r="R66" s="180"/>
      <c r="S66" s="187" t="s">
        <v>213</v>
      </c>
    </row>
    <row r="67" spans="1:19" s="187" customFormat="1" ht="30" customHeight="1">
      <c r="A67" s="178"/>
      <c r="B67" s="179"/>
      <c r="C67" s="96" t="s">
        <v>56</v>
      </c>
      <c r="D67" s="29" t="s">
        <v>70</v>
      </c>
      <c r="E67" s="180" t="s">
        <v>164</v>
      </c>
      <c r="F67" s="181">
        <v>1</v>
      </c>
      <c r="G67" s="182" t="s">
        <v>28</v>
      </c>
      <c r="H67" s="178">
        <v>1</v>
      </c>
      <c r="I67" s="165">
        <v>194000000</v>
      </c>
      <c r="J67" s="165">
        <v>193405000</v>
      </c>
      <c r="K67" s="183">
        <f t="shared" si="2"/>
        <v>99.69329896907216</v>
      </c>
      <c r="L67" s="188">
        <v>1</v>
      </c>
      <c r="M67" s="185" t="s">
        <v>177</v>
      </c>
      <c r="N67" s="184" t="s">
        <v>212</v>
      </c>
      <c r="O67" s="184" t="s">
        <v>220</v>
      </c>
      <c r="P67" s="165">
        <f t="shared" si="1"/>
        <v>193405000</v>
      </c>
      <c r="Q67" s="185" t="s">
        <v>238</v>
      </c>
      <c r="R67" s="180"/>
      <c r="S67" s="187" t="s">
        <v>213</v>
      </c>
    </row>
    <row r="68" spans="1:19" s="187" customFormat="1" ht="30" customHeight="1">
      <c r="A68" s="178"/>
      <c r="B68" s="179"/>
      <c r="C68" s="96" t="s">
        <v>56</v>
      </c>
      <c r="D68" s="29" t="s">
        <v>71</v>
      </c>
      <c r="E68" s="180" t="s">
        <v>164</v>
      </c>
      <c r="F68" s="181">
        <v>1</v>
      </c>
      <c r="G68" s="182" t="s">
        <v>28</v>
      </c>
      <c r="H68" s="178">
        <v>1</v>
      </c>
      <c r="I68" s="165">
        <v>194000000</v>
      </c>
      <c r="J68" s="165">
        <v>193462000</v>
      </c>
      <c r="K68" s="183">
        <f t="shared" si="2"/>
        <v>99.722680412371133</v>
      </c>
      <c r="L68" s="188">
        <v>1</v>
      </c>
      <c r="M68" s="185" t="s">
        <v>177</v>
      </c>
      <c r="N68" s="189" t="s">
        <v>214</v>
      </c>
      <c r="O68" s="189" t="s">
        <v>220</v>
      </c>
      <c r="P68" s="165">
        <f t="shared" si="1"/>
        <v>193462000</v>
      </c>
      <c r="Q68" s="185" t="s">
        <v>278</v>
      </c>
      <c r="R68" s="180"/>
    </row>
    <row r="69" spans="1:19" s="187" customFormat="1" ht="30" customHeight="1">
      <c r="A69" s="178"/>
      <c r="B69" s="179"/>
      <c r="C69" s="96" t="s">
        <v>56</v>
      </c>
      <c r="D69" s="29" t="s">
        <v>72</v>
      </c>
      <c r="E69" s="180" t="s">
        <v>164</v>
      </c>
      <c r="F69" s="181">
        <v>1</v>
      </c>
      <c r="G69" s="182" t="s">
        <v>28</v>
      </c>
      <c r="H69" s="178">
        <v>1</v>
      </c>
      <c r="I69" s="165">
        <v>194000000</v>
      </c>
      <c r="J69" s="165">
        <v>193557000</v>
      </c>
      <c r="K69" s="183">
        <f t="shared" si="2"/>
        <v>99.771649484536084</v>
      </c>
      <c r="L69" s="188">
        <v>1</v>
      </c>
      <c r="M69" s="185" t="s">
        <v>177</v>
      </c>
      <c r="N69" s="189" t="s">
        <v>242</v>
      </c>
      <c r="O69" s="189" t="s">
        <v>199</v>
      </c>
      <c r="P69" s="165">
        <f t="shared" si="1"/>
        <v>193557000</v>
      </c>
      <c r="Q69" s="248" t="s">
        <v>241</v>
      </c>
      <c r="R69" s="180"/>
    </row>
    <row r="70" spans="1:19" s="187" customFormat="1" ht="30" customHeight="1">
      <c r="A70" s="178"/>
      <c r="B70" s="179"/>
      <c r="C70" s="97" t="s">
        <v>56</v>
      </c>
      <c r="D70" s="29" t="s">
        <v>73</v>
      </c>
      <c r="E70" s="180" t="s">
        <v>164</v>
      </c>
      <c r="F70" s="181">
        <v>1</v>
      </c>
      <c r="G70" s="182" t="s">
        <v>28</v>
      </c>
      <c r="H70" s="178">
        <v>1</v>
      </c>
      <c r="I70" s="165">
        <v>174600000</v>
      </c>
      <c r="J70" s="165">
        <v>174105000</v>
      </c>
      <c r="K70" s="183">
        <f t="shared" si="2"/>
        <v>99.716494845360828</v>
      </c>
      <c r="L70" s="188">
        <v>1</v>
      </c>
      <c r="M70" s="185" t="s">
        <v>177</v>
      </c>
      <c r="N70" s="189" t="s">
        <v>242</v>
      </c>
      <c r="O70" s="189" t="s">
        <v>258</v>
      </c>
      <c r="P70" s="165">
        <f t="shared" si="1"/>
        <v>174105000</v>
      </c>
      <c r="Q70" s="185" t="s">
        <v>278</v>
      </c>
      <c r="R70" s="180"/>
    </row>
    <row r="71" spans="1:19" s="187" customFormat="1" ht="30" customHeight="1">
      <c r="A71" s="178"/>
      <c r="B71" s="179"/>
      <c r="C71" s="96" t="s">
        <v>56</v>
      </c>
      <c r="D71" s="29" t="s">
        <v>74</v>
      </c>
      <c r="E71" s="180" t="s">
        <v>164</v>
      </c>
      <c r="F71" s="181">
        <v>1</v>
      </c>
      <c r="G71" s="182" t="s">
        <v>28</v>
      </c>
      <c r="H71" s="178">
        <v>1</v>
      </c>
      <c r="I71" s="165">
        <v>169750000</v>
      </c>
      <c r="J71" s="165">
        <v>169356000</v>
      </c>
      <c r="K71" s="183">
        <f t="shared" si="2"/>
        <v>99.767893961708396</v>
      </c>
      <c r="L71" s="188">
        <v>1</v>
      </c>
      <c r="M71" s="185" t="s">
        <v>177</v>
      </c>
      <c r="N71" s="189" t="s">
        <v>239</v>
      </c>
      <c r="O71" s="189" t="s">
        <v>240</v>
      </c>
      <c r="P71" s="165">
        <f t="shared" si="1"/>
        <v>169356000</v>
      </c>
      <c r="Q71" s="248" t="s">
        <v>241</v>
      </c>
      <c r="R71" s="180"/>
    </row>
    <row r="72" spans="1:19" s="187" customFormat="1" ht="36.75" customHeight="1">
      <c r="A72" s="178"/>
      <c r="B72" s="179"/>
      <c r="C72" s="96" t="s">
        <v>56</v>
      </c>
      <c r="D72" s="29" t="s">
        <v>75</v>
      </c>
      <c r="E72" s="180" t="s">
        <v>164</v>
      </c>
      <c r="F72" s="181">
        <v>1</v>
      </c>
      <c r="G72" s="182" t="s">
        <v>28</v>
      </c>
      <c r="H72" s="178">
        <v>1</v>
      </c>
      <c r="I72" s="165">
        <v>145500000</v>
      </c>
      <c r="J72" s="165">
        <v>144930000</v>
      </c>
      <c r="K72" s="183">
        <f t="shared" si="2"/>
        <v>99.608247422680407</v>
      </c>
      <c r="L72" s="188">
        <v>1</v>
      </c>
      <c r="M72" s="185" t="s">
        <v>177</v>
      </c>
      <c r="N72" s="189" t="s">
        <v>194</v>
      </c>
      <c r="O72" s="189" t="s">
        <v>196</v>
      </c>
      <c r="P72" s="165">
        <f t="shared" si="1"/>
        <v>144930000</v>
      </c>
      <c r="Q72" s="185" t="s">
        <v>276</v>
      </c>
      <c r="R72" s="180"/>
    </row>
    <row r="73" spans="1:19" s="187" customFormat="1" ht="30" customHeight="1">
      <c r="A73" s="178"/>
      <c r="B73" s="179"/>
      <c r="C73" s="96"/>
      <c r="D73" s="273" t="s">
        <v>297</v>
      </c>
      <c r="E73" s="180" t="s">
        <v>164</v>
      </c>
      <c r="F73" s="181">
        <v>1</v>
      </c>
      <c r="G73" s="182" t="s">
        <v>28</v>
      </c>
      <c r="H73" s="178">
        <v>1</v>
      </c>
      <c r="I73" s="165">
        <v>147750000</v>
      </c>
      <c r="J73" s="165"/>
      <c r="K73" s="183">
        <f t="shared" si="2"/>
        <v>0</v>
      </c>
      <c r="L73" s="188">
        <v>1</v>
      </c>
      <c r="M73" s="185" t="s">
        <v>177</v>
      </c>
      <c r="N73" s="189"/>
      <c r="O73" s="189"/>
      <c r="P73" s="165"/>
      <c r="Q73" s="185"/>
      <c r="R73" s="180"/>
    </row>
    <row r="74" spans="1:19" s="187" customFormat="1" ht="30" customHeight="1">
      <c r="A74" s="178"/>
      <c r="B74" s="179"/>
      <c r="C74" s="96"/>
      <c r="D74" s="272" t="s">
        <v>298</v>
      </c>
      <c r="E74" s="180" t="s">
        <v>164</v>
      </c>
      <c r="F74" s="181">
        <v>1</v>
      </c>
      <c r="G74" s="182" t="s">
        <v>28</v>
      </c>
      <c r="H74" s="178">
        <v>1</v>
      </c>
      <c r="I74" s="269">
        <v>147750000</v>
      </c>
      <c r="J74" s="266"/>
      <c r="K74" s="183">
        <f t="shared" si="2"/>
        <v>0</v>
      </c>
      <c r="L74" s="188">
        <v>1</v>
      </c>
      <c r="M74" s="185" t="s">
        <v>177</v>
      </c>
      <c r="N74" s="266"/>
      <c r="O74" s="266"/>
      <c r="P74" s="266"/>
      <c r="Q74" s="185"/>
      <c r="R74" s="180"/>
    </row>
    <row r="75" spans="1:19" s="187" customFormat="1" ht="30" customHeight="1">
      <c r="A75" s="178"/>
      <c r="B75" s="179"/>
      <c r="C75" s="96"/>
      <c r="D75" s="272" t="s">
        <v>299</v>
      </c>
      <c r="E75" s="180" t="s">
        <v>164</v>
      </c>
      <c r="F75" s="181">
        <v>1</v>
      </c>
      <c r="G75" s="182" t="s">
        <v>28</v>
      </c>
      <c r="H75" s="178">
        <v>1</v>
      </c>
      <c r="I75" s="269">
        <v>98500000</v>
      </c>
      <c r="J75" s="266"/>
      <c r="K75" s="183">
        <f t="shared" si="2"/>
        <v>0</v>
      </c>
      <c r="L75" s="188">
        <v>1</v>
      </c>
      <c r="M75" s="185" t="s">
        <v>177</v>
      </c>
      <c r="N75" s="266"/>
      <c r="O75" s="266"/>
      <c r="P75" s="266"/>
      <c r="Q75" s="185"/>
      <c r="R75" s="180"/>
    </row>
    <row r="76" spans="1:19" s="187" customFormat="1" ht="30" customHeight="1">
      <c r="A76" s="178"/>
      <c r="B76" s="179"/>
      <c r="C76" s="96"/>
      <c r="D76" s="272" t="s">
        <v>300</v>
      </c>
      <c r="E76" s="180" t="s">
        <v>164</v>
      </c>
      <c r="F76" s="181">
        <v>1</v>
      </c>
      <c r="G76" s="182" t="s">
        <v>28</v>
      </c>
      <c r="H76" s="178">
        <v>1</v>
      </c>
      <c r="I76" s="269">
        <v>98500000</v>
      </c>
      <c r="J76" s="266"/>
      <c r="K76" s="183">
        <f t="shared" si="2"/>
        <v>0</v>
      </c>
      <c r="L76" s="188">
        <v>1</v>
      </c>
      <c r="M76" s="185" t="s">
        <v>177</v>
      </c>
      <c r="N76" s="266"/>
      <c r="O76" s="266"/>
      <c r="P76" s="266"/>
      <c r="Q76" s="185"/>
      <c r="R76" s="180"/>
    </row>
    <row r="77" spans="1:19" s="187" customFormat="1" ht="30" customHeight="1">
      <c r="A77" s="178"/>
      <c r="B77" s="179"/>
      <c r="C77" s="96"/>
      <c r="D77" s="272" t="s">
        <v>301</v>
      </c>
      <c r="E77" s="180" t="s">
        <v>164</v>
      </c>
      <c r="F77" s="181">
        <v>1</v>
      </c>
      <c r="G77" s="182" t="s">
        <v>28</v>
      </c>
      <c r="H77" s="178">
        <v>1</v>
      </c>
      <c r="I77" s="269">
        <v>197000000</v>
      </c>
      <c r="J77" s="266"/>
      <c r="K77" s="183">
        <f t="shared" si="2"/>
        <v>0</v>
      </c>
      <c r="L77" s="188">
        <v>1</v>
      </c>
      <c r="M77" s="185" t="s">
        <v>177</v>
      </c>
      <c r="N77" s="266"/>
      <c r="O77" s="266"/>
      <c r="P77" s="266"/>
      <c r="Q77" s="185"/>
      <c r="R77" s="180"/>
    </row>
    <row r="78" spans="1:19" s="187" customFormat="1" ht="30" customHeight="1">
      <c r="A78" s="178"/>
      <c r="B78" s="179"/>
      <c r="C78" s="96"/>
      <c r="D78" s="272"/>
      <c r="E78" s="180"/>
      <c r="F78" s="181"/>
      <c r="G78" s="182"/>
      <c r="H78" s="178"/>
      <c r="I78" s="269"/>
      <c r="J78" s="266"/>
      <c r="K78" s="183"/>
      <c r="L78" s="188"/>
      <c r="M78" s="185"/>
      <c r="N78" s="266"/>
      <c r="O78" s="266"/>
      <c r="P78" s="266"/>
      <c r="Q78" s="185"/>
      <c r="R78" s="180"/>
    </row>
    <row r="79" spans="1:19" s="187" customFormat="1" ht="30" customHeight="1">
      <c r="A79" s="178"/>
      <c r="B79" s="179"/>
      <c r="C79" s="96"/>
      <c r="D79" s="272"/>
      <c r="E79" s="180"/>
      <c r="F79" s="181"/>
      <c r="G79" s="182"/>
      <c r="H79" s="178"/>
      <c r="I79" s="269"/>
      <c r="J79" s="266"/>
      <c r="K79" s="183"/>
      <c r="L79" s="188"/>
      <c r="M79" s="185"/>
      <c r="N79" s="266"/>
      <c r="O79" s="266"/>
      <c r="P79" s="266"/>
      <c r="Q79" s="185"/>
      <c r="R79" s="180"/>
    </row>
    <row r="80" spans="1:19" s="187" customFormat="1" ht="30" customHeight="1">
      <c r="A80" s="178"/>
      <c r="B80" s="179"/>
      <c r="C80" s="96"/>
      <c r="D80" s="272"/>
      <c r="E80" s="180"/>
      <c r="F80" s="181"/>
      <c r="G80" s="182"/>
      <c r="H80" s="178"/>
      <c r="I80" s="269"/>
      <c r="J80" s="266"/>
      <c r="K80" s="183"/>
      <c r="L80" s="188"/>
      <c r="M80" s="185"/>
      <c r="N80" s="266"/>
      <c r="O80" s="266"/>
      <c r="P80" s="266"/>
      <c r="Q80" s="185"/>
      <c r="R80" s="180"/>
    </row>
    <row r="81" spans="1:20" s="187" customFormat="1" ht="30" customHeight="1">
      <c r="A81" s="178"/>
      <c r="B81" s="179"/>
      <c r="C81" s="96"/>
      <c r="D81" s="272"/>
      <c r="E81" s="180"/>
      <c r="F81" s="181"/>
      <c r="G81" s="182"/>
      <c r="H81" s="178"/>
      <c r="I81" s="269"/>
      <c r="J81" s="266"/>
      <c r="K81" s="183"/>
      <c r="L81" s="188"/>
      <c r="M81" s="185"/>
      <c r="N81" s="266"/>
      <c r="O81" s="266"/>
      <c r="P81" s="266"/>
      <c r="Q81" s="185"/>
      <c r="R81" s="180"/>
    </row>
    <row r="82" spans="1:20" s="187" customFormat="1" ht="30" customHeight="1">
      <c r="A82" s="178"/>
      <c r="B82" s="179"/>
      <c r="C82" s="96"/>
      <c r="D82" s="272"/>
      <c r="E82" s="180"/>
      <c r="F82" s="181"/>
      <c r="G82" s="182"/>
      <c r="H82" s="178"/>
      <c r="I82" s="269"/>
      <c r="J82" s="266"/>
      <c r="K82" s="183"/>
      <c r="L82" s="188"/>
      <c r="M82" s="185"/>
      <c r="N82" s="266"/>
      <c r="O82" s="266"/>
      <c r="P82" s="266"/>
      <c r="Q82" s="185"/>
      <c r="R82" s="180"/>
    </row>
    <row r="83" spans="1:20" s="187" customFormat="1" ht="30" customHeight="1">
      <c r="A83" s="178"/>
      <c r="B83" s="179"/>
      <c r="C83" s="96"/>
      <c r="D83" s="272"/>
      <c r="E83" s="180"/>
      <c r="F83" s="181"/>
      <c r="G83" s="182"/>
      <c r="H83" s="178"/>
      <c r="I83" s="269"/>
      <c r="J83" s="266"/>
      <c r="K83" s="183"/>
      <c r="L83" s="188"/>
      <c r="M83" s="185"/>
      <c r="N83" s="266"/>
      <c r="O83" s="266"/>
      <c r="P83" s="266"/>
      <c r="Q83" s="185"/>
      <c r="R83" s="180"/>
    </row>
    <row r="84" spans="1:20" s="187" customFormat="1" ht="15.75" customHeight="1">
      <c r="A84" s="178"/>
      <c r="B84" s="179"/>
      <c r="C84" s="96"/>
      <c r="D84" s="273"/>
      <c r="E84" s="180"/>
      <c r="F84" s="181"/>
      <c r="G84" s="182"/>
      <c r="H84" s="178"/>
      <c r="I84" s="165"/>
      <c r="J84" s="165"/>
      <c r="K84" s="183"/>
      <c r="L84" s="188"/>
      <c r="M84" s="185"/>
      <c r="N84" s="189"/>
      <c r="O84" s="189"/>
      <c r="P84" s="165"/>
      <c r="Q84" s="185"/>
      <c r="R84" s="180"/>
    </row>
    <row r="85" spans="1:20" s="187" customFormat="1" ht="24.75" customHeight="1">
      <c r="A85" s="178"/>
      <c r="B85" s="179"/>
      <c r="C85" s="224"/>
      <c r="D85" s="235" t="s">
        <v>23</v>
      </c>
      <c r="E85" s="180"/>
      <c r="F85" s="181"/>
      <c r="G85" s="182"/>
      <c r="H85" s="178"/>
      <c r="I85" s="165">
        <v>98400000</v>
      </c>
      <c r="J85" s="165">
        <v>34025000</v>
      </c>
      <c r="K85" s="183">
        <f t="shared" si="2"/>
        <v>34.578252032520325</v>
      </c>
      <c r="L85" s="184"/>
      <c r="M85" s="184"/>
      <c r="N85" s="184"/>
      <c r="O85" s="184"/>
      <c r="P85" s="165">
        <f t="shared" si="1"/>
        <v>34025000</v>
      </c>
      <c r="Q85" s="185" t="s">
        <v>230</v>
      </c>
      <c r="R85" s="180"/>
    </row>
    <row r="86" spans="1:20" s="187" customFormat="1" ht="11.25" customHeight="1">
      <c r="A86" s="178"/>
      <c r="B86" s="179"/>
      <c r="C86" s="224"/>
      <c r="D86" s="225"/>
      <c r="E86" s="180"/>
      <c r="F86" s="181"/>
      <c r="G86" s="182"/>
      <c r="H86" s="178"/>
      <c r="I86" s="165"/>
      <c r="J86" s="165"/>
      <c r="K86" s="183"/>
      <c r="L86" s="184"/>
      <c r="M86" s="184"/>
      <c r="N86" s="184"/>
      <c r="O86" s="184"/>
      <c r="P86" s="165"/>
      <c r="Q86" s="185"/>
      <c r="R86" s="180"/>
    </row>
    <row r="87" spans="1:20" s="187" customFormat="1" ht="16.5" customHeight="1">
      <c r="A87" s="178"/>
      <c r="B87" s="179"/>
      <c r="C87" s="224"/>
      <c r="D87" s="235" t="s">
        <v>87</v>
      </c>
      <c r="E87" s="180"/>
      <c r="F87" s="181"/>
      <c r="G87" s="182"/>
      <c r="H87" s="178"/>
      <c r="I87" s="164">
        <f>SUM(I88:I111)</f>
        <v>2591622000</v>
      </c>
      <c r="J87" s="164">
        <f>SUM(J88:J111)</f>
        <v>1660483000</v>
      </c>
      <c r="K87" s="239">
        <f>J87/I87*100</f>
        <v>64.07118785069737</v>
      </c>
      <c r="L87" s="184"/>
      <c r="M87" s="184"/>
      <c r="N87" s="184"/>
      <c r="O87" s="184"/>
      <c r="P87" s="165"/>
      <c r="Q87" s="185"/>
      <c r="R87" s="180"/>
      <c r="T87" s="245">
        <f>I87-J87</f>
        <v>931139000</v>
      </c>
    </row>
    <row r="88" spans="1:20" s="187" customFormat="1" ht="30" customHeight="1">
      <c r="A88" s="178"/>
      <c r="B88" s="179"/>
      <c r="C88" s="106" t="s">
        <v>56</v>
      </c>
      <c r="D88" s="23" t="s">
        <v>76</v>
      </c>
      <c r="E88" s="180" t="s">
        <v>164</v>
      </c>
      <c r="F88" s="181">
        <v>1</v>
      </c>
      <c r="G88" s="182" t="s">
        <v>28</v>
      </c>
      <c r="H88" s="178">
        <v>1</v>
      </c>
      <c r="I88" s="165">
        <v>194000000</v>
      </c>
      <c r="J88" s="165">
        <v>193467000</v>
      </c>
      <c r="K88" s="183">
        <f>J88/I88*100</f>
        <v>99.725257731958763</v>
      </c>
      <c r="L88" s="188">
        <v>1</v>
      </c>
      <c r="M88" s="185" t="s">
        <v>177</v>
      </c>
      <c r="N88" s="189" t="s">
        <v>251</v>
      </c>
      <c r="O88" s="189" t="s">
        <v>221</v>
      </c>
      <c r="P88" s="165">
        <f>J88</f>
        <v>193467000</v>
      </c>
      <c r="Q88" s="185" t="s">
        <v>296</v>
      </c>
      <c r="R88" s="180"/>
    </row>
    <row r="89" spans="1:20" s="187" customFormat="1" ht="30" customHeight="1">
      <c r="A89" s="178"/>
      <c r="B89" s="179"/>
      <c r="C89" s="106" t="s">
        <v>56</v>
      </c>
      <c r="D89" s="23" t="s">
        <v>77</v>
      </c>
      <c r="E89" s="180" t="s">
        <v>164</v>
      </c>
      <c r="F89" s="181">
        <v>1</v>
      </c>
      <c r="G89" s="182" t="s">
        <v>28</v>
      </c>
      <c r="H89" s="178">
        <v>1</v>
      </c>
      <c r="I89" s="165">
        <v>194000000</v>
      </c>
      <c r="J89" s="165">
        <v>193512000</v>
      </c>
      <c r="K89" s="183">
        <f>J89/I89*100</f>
        <v>99.748453608247416</v>
      </c>
      <c r="L89" s="188">
        <v>1</v>
      </c>
      <c r="M89" s="185" t="s">
        <v>177</v>
      </c>
      <c r="N89" s="189" t="s">
        <v>251</v>
      </c>
      <c r="O89" s="189" t="s">
        <v>221</v>
      </c>
      <c r="P89" s="165">
        <f>J89</f>
        <v>193512000</v>
      </c>
      <c r="Q89" s="185" t="s">
        <v>228</v>
      </c>
      <c r="R89" s="180"/>
    </row>
    <row r="90" spans="1:20" s="187" customFormat="1" ht="30" customHeight="1">
      <c r="A90" s="178"/>
      <c r="B90" s="179"/>
      <c r="C90" s="106" t="s">
        <v>56</v>
      </c>
      <c r="D90" s="23" t="s">
        <v>78</v>
      </c>
      <c r="E90" s="180" t="s">
        <v>164</v>
      </c>
      <c r="F90" s="181">
        <v>1</v>
      </c>
      <c r="G90" s="182" t="s">
        <v>28</v>
      </c>
      <c r="H90" s="178">
        <v>1</v>
      </c>
      <c r="I90" s="165">
        <v>194000000</v>
      </c>
      <c r="J90" s="165">
        <v>193114000</v>
      </c>
      <c r="K90" s="183">
        <f>J90/I90*100</f>
        <v>99.543298969072168</v>
      </c>
      <c r="L90" s="188">
        <v>1</v>
      </c>
      <c r="M90" s="185" t="s">
        <v>177</v>
      </c>
      <c r="N90" s="189" t="s">
        <v>251</v>
      </c>
      <c r="O90" s="189" t="s">
        <v>283</v>
      </c>
      <c r="P90" s="165">
        <f>J90</f>
        <v>193114000</v>
      </c>
      <c r="Q90" s="185" t="s">
        <v>295</v>
      </c>
      <c r="R90" s="180"/>
    </row>
    <row r="91" spans="1:20" s="187" customFormat="1" ht="30" customHeight="1">
      <c r="A91" s="178"/>
      <c r="B91" s="179"/>
      <c r="C91" s="106" t="s">
        <v>56</v>
      </c>
      <c r="D91" s="23" t="s">
        <v>79</v>
      </c>
      <c r="E91" s="180" t="s">
        <v>164</v>
      </c>
      <c r="F91" s="181">
        <v>1</v>
      </c>
      <c r="G91" s="182" t="s">
        <v>28</v>
      </c>
      <c r="H91" s="178">
        <v>1</v>
      </c>
      <c r="I91" s="165">
        <v>194000000</v>
      </c>
      <c r="J91" s="165">
        <v>192644000</v>
      </c>
      <c r="K91" s="183">
        <f>J91/I91*100</f>
        <v>99.301030927835058</v>
      </c>
      <c r="L91" s="188">
        <v>1</v>
      </c>
      <c r="M91" s="185" t="s">
        <v>177</v>
      </c>
      <c r="N91" s="189" t="s">
        <v>288</v>
      </c>
      <c r="O91" s="189" t="s">
        <v>289</v>
      </c>
      <c r="P91" s="165">
        <f t="shared" ref="P91" si="3">J91</f>
        <v>192644000</v>
      </c>
      <c r="Q91" s="185" t="s">
        <v>200</v>
      </c>
      <c r="R91" s="180"/>
    </row>
    <row r="92" spans="1:20" s="187" customFormat="1" ht="30" customHeight="1">
      <c r="A92" s="178"/>
      <c r="B92" s="179"/>
      <c r="C92" s="106" t="s">
        <v>56</v>
      </c>
      <c r="D92" s="23" t="s">
        <v>80</v>
      </c>
      <c r="E92" s="180" t="s">
        <v>164</v>
      </c>
      <c r="F92" s="181">
        <v>1</v>
      </c>
      <c r="G92" s="182" t="s">
        <v>28</v>
      </c>
      <c r="H92" s="178">
        <v>1</v>
      </c>
      <c r="I92" s="165">
        <v>194000000</v>
      </c>
      <c r="J92" s="165">
        <v>193430000</v>
      </c>
      <c r="K92" s="183">
        <f t="shared" ref="K92:K93" si="4">J92/I92*100</f>
        <v>99.706185567010309</v>
      </c>
      <c r="L92" s="188">
        <v>1</v>
      </c>
      <c r="M92" s="185" t="s">
        <v>177</v>
      </c>
      <c r="N92" s="184"/>
      <c r="O92" s="184"/>
      <c r="P92" s="165">
        <f>J92</f>
        <v>193430000</v>
      </c>
      <c r="Q92" s="185" t="s">
        <v>340</v>
      </c>
      <c r="R92" s="180"/>
    </row>
    <row r="93" spans="1:20" s="187" customFormat="1" ht="30" customHeight="1">
      <c r="A93" s="178"/>
      <c r="B93" s="179"/>
      <c r="C93" s="106" t="s">
        <v>56</v>
      </c>
      <c r="D93" s="23" t="s">
        <v>81</v>
      </c>
      <c r="E93" s="180" t="s">
        <v>164</v>
      </c>
      <c r="F93" s="181">
        <v>1</v>
      </c>
      <c r="G93" s="182" t="s">
        <v>28</v>
      </c>
      <c r="H93" s="178">
        <v>1</v>
      </c>
      <c r="I93" s="165">
        <v>194000000</v>
      </c>
      <c r="J93" s="165">
        <v>193576000</v>
      </c>
      <c r="K93" s="183">
        <f t="shared" si="4"/>
        <v>99.78144329896908</v>
      </c>
      <c r="L93" s="188">
        <v>1</v>
      </c>
      <c r="M93" s="185" t="s">
        <v>177</v>
      </c>
      <c r="N93" s="184"/>
      <c r="O93" s="184"/>
      <c r="P93" s="165">
        <f>J93</f>
        <v>193576000</v>
      </c>
      <c r="Q93" s="185" t="s">
        <v>287</v>
      </c>
      <c r="R93" s="180"/>
    </row>
    <row r="94" spans="1:20" s="187" customFormat="1" ht="37.5" customHeight="1">
      <c r="A94" s="178"/>
      <c r="B94" s="179"/>
      <c r="C94" s="106" t="s">
        <v>56</v>
      </c>
      <c r="D94" s="23" t="s">
        <v>82</v>
      </c>
      <c r="E94" s="180" t="s">
        <v>164</v>
      </c>
      <c r="F94" s="181">
        <v>1</v>
      </c>
      <c r="G94" s="182" t="s">
        <v>28</v>
      </c>
      <c r="H94" s="178">
        <v>1</v>
      </c>
      <c r="I94" s="165">
        <v>194000000</v>
      </c>
      <c r="J94" s="165">
        <v>193380000</v>
      </c>
      <c r="K94" s="183">
        <f>J94/I94*100</f>
        <v>99.680412371134025</v>
      </c>
      <c r="L94" s="188">
        <v>1</v>
      </c>
      <c r="M94" s="185" t="s">
        <v>177</v>
      </c>
      <c r="N94" s="189" t="s">
        <v>194</v>
      </c>
      <c r="O94" s="189" t="s">
        <v>196</v>
      </c>
      <c r="P94" s="165">
        <f>J94</f>
        <v>193380000</v>
      </c>
      <c r="Q94" s="185" t="s">
        <v>292</v>
      </c>
      <c r="R94" s="180"/>
    </row>
    <row r="95" spans="1:20" s="187" customFormat="1" ht="30" customHeight="1">
      <c r="A95" s="178"/>
      <c r="B95" s="179"/>
      <c r="C95" s="106" t="s">
        <v>56</v>
      </c>
      <c r="D95" s="23" t="s">
        <v>83</v>
      </c>
      <c r="E95" s="180" t="s">
        <v>164</v>
      </c>
      <c r="F95" s="181">
        <v>1</v>
      </c>
      <c r="G95" s="182" t="s">
        <v>28</v>
      </c>
      <c r="H95" s="178">
        <v>1</v>
      </c>
      <c r="I95" s="165">
        <v>145500000</v>
      </c>
      <c r="J95" s="165">
        <v>144903000</v>
      </c>
      <c r="K95" s="183">
        <f>J95/I95*100</f>
        <v>99.589690721649475</v>
      </c>
      <c r="L95" s="188">
        <v>1</v>
      </c>
      <c r="M95" s="185" t="s">
        <v>177</v>
      </c>
      <c r="N95" s="189" t="s">
        <v>194</v>
      </c>
      <c r="O95" s="189" t="s">
        <v>196</v>
      </c>
      <c r="P95" s="165">
        <f t="shared" ref="P95:P111" si="5">J95</f>
        <v>144903000</v>
      </c>
      <c r="Q95" s="185" t="s">
        <v>234</v>
      </c>
      <c r="R95" s="180"/>
    </row>
    <row r="96" spans="1:20" s="187" customFormat="1" ht="30" customHeight="1">
      <c r="A96" s="178"/>
      <c r="B96" s="179"/>
      <c r="C96" s="106" t="s">
        <v>56</v>
      </c>
      <c r="D96" s="23" t="s">
        <v>84</v>
      </c>
      <c r="E96" s="180" t="s">
        <v>164</v>
      </c>
      <c r="F96" s="181">
        <v>1</v>
      </c>
      <c r="G96" s="182" t="s">
        <v>28</v>
      </c>
      <c r="H96" s="178">
        <v>1</v>
      </c>
      <c r="I96" s="165">
        <v>145500000</v>
      </c>
      <c r="J96" s="165">
        <v>145000000</v>
      </c>
      <c r="K96" s="183">
        <f>J96/I96*100</f>
        <v>99.656357388316152</v>
      </c>
      <c r="L96" s="188">
        <v>1</v>
      </c>
      <c r="M96" s="185" t="s">
        <v>177</v>
      </c>
      <c r="N96" s="189" t="s">
        <v>194</v>
      </c>
      <c r="O96" s="189" t="s">
        <v>196</v>
      </c>
      <c r="P96" s="165">
        <f t="shared" si="5"/>
        <v>145000000</v>
      </c>
      <c r="Q96" s="185" t="s">
        <v>272</v>
      </c>
      <c r="R96" s="180"/>
    </row>
    <row r="97" spans="1:18" s="187" customFormat="1" ht="30" customHeight="1">
      <c r="A97" s="178"/>
      <c r="B97" s="179"/>
      <c r="C97" s="106"/>
      <c r="D97" s="264" t="s">
        <v>302</v>
      </c>
      <c r="E97" s="180" t="s">
        <v>164</v>
      </c>
      <c r="F97" s="181">
        <v>1</v>
      </c>
      <c r="G97" s="182" t="s">
        <v>28</v>
      </c>
      <c r="H97" s="178">
        <v>1</v>
      </c>
      <c r="I97" s="267">
        <v>152872000</v>
      </c>
      <c r="J97" s="266"/>
      <c r="K97" s="183">
        <f t="shared" ref="K97:K101" si="6">J97/I97*100</f>
        <v>0</v>
      </c>
      <c r="L97" s="188">
        <v>1</v>
      </c>
      <c r="M97" s="185" t="s">
        <v>177</v>
      </c>
      <c r="N97" s="266"/>
      <c r="O97" s="266"/>
      <c r="P97" s="266"/>
      <c r="Q97" s="185"/>
      <c r="R97" s="180"/>
    </row>
    <row r="98" spans="1:18" s="187" customFormat="1" ht="30" customHeight="1">
      <c r="A98" s="178"/>
      <c r="B98" s="179"/>
      <c r="C98" s="106"/>
      <c r="D98" s="264" t="s">
        <v>303</v>
      </c>
      <c r="E98" s="180" t="s">
        <v>164</v>
      </c>
      <c r="F98" s="181">
        <v>1</v>
      </c>
      <c r="G98" s="182" t="s">
        <v>28</v>
      </c>
      <c r="H98" s="178">
        <v>1</v>
      </c>
      <c r="I98" s="267">
        <v>197000000</v>
      </c>
      <c r="J98" s="266"/>
      <c r="K98" s="183">
        <f t="shared" si="6"/>
        <v>0</v>
      </c>
      <c r="L98" s="188">
        <v>1</v>
      </c>
      <c r="M98" s="185" t="s">
        <v>177</v>
      </c>
      <c r="N98" s="266"/>
      <c r="O98" s="266"/>
      <c r="P98" s="266"/>
      <c r="Q98" s="185"/>
      <c r="R98" s="180"/>
    </row>
    <row r="99" spans="1:18" s="187" customFormat="1" ht="30" customHeight="1">
      <c r="A99" s="178"/>
      <c r="B99" s="179"/>
      <c r="C99" s="106"/>
      <c r="D99" s="264" t="s">
        <v>304</v>
      </c>
      <c r="E99" s="180" t="s">
        <v>164</v>
      </c>
      <c r="F99" s="181">
        <v>1</v>
      </c>
      <c r="G99" s="182" t="s">
        <v>28</v>
      </c>
      <c r="H99" s="178">
        <v>1</v>
      </c>
      <c r="I99" s="267">
        <v>197000000</v>
      </c>
      <c r="J99" s="266"/>
      <c r="K99" s="183">
        <f t="shared" si="6"/>
        <v>0</v>
      </c>
      <c r="L99" s="188">
        <v>1</v>
      </c>
      <c r="M99" s="185" t="s">
        <v>177</v>
      </c>
      <c r="N99" s="266"/>
      <c r="O99" s="266"/>
      <c r="P99" s="266"/>
      <c r="Q99" s="185"/>
      <c r="R99" s="180"/>
    </row>
    <row r="100" spans="1:18" s="187" customFormat="1" ht="30" customHeight="1">
      <c r="A100" s="178"/>
      <c r="B100" s="179"/>
      <c r="C100" s="106"/>
      <c r="D100" s="264" t="s">
        <v>305</v>
      </c>
      <c r="E100" s="180" t="s">
        <v>164</v>
      </c>
      <c r="F100" s="181">
        <v>1</v>
      </c>
      <c r="G100" s="182" t="s">
        <v>28</v>
      </c>
      <c r="H100" s="178">
        <v>1</v>
      </c>
      <c r="I100" s="267">
        <v>197000000</v>
      </c>
      <c r="J100" s="266"/>
      <c r="K100" s="183">
        <f t="shared" si="6"/>
        <v>0</v>
      </c>
      <c r="L100" s="188">
        <v>1</v>
      </c>
      <c r="M100" s="185" t="s">
        <v>177</v>
      </c>
      <c r="N100" s="266"/>
      <c r="O100" s="266"/>
      <c r="P100" s="266"/>
      <c r="Q100" s="185"/>
      <c r="R100" s="180"/>
    </row>
    <row r="101" spans="1:18" s="187" customFormat="1" ht="38.25" customHeight="1">
      <c r="A101" s="178"/>
      <c r="B101" s="179"/>
      <c r="C101" s="106"/>
      <c r="D101" s="264" t="s">
        <v>306</v>
      </c>
      <c r="E101" s="180" t="s">
        <v>164</v>
      </c>
      <c r="F101" s="181">
        <v>1</v>
      </c>
      <c r="G101" s="182" t="s">
        <v>28</v>
      </c>
      <c r="H101" s="178">
        <v>1</v>
      </c>
      <c r="I101" s="267">
        <v>147750000</v>
      </c>
      <c r="J101" s="266"/>
      <c r="K101" s="183">
        <f t="shared" si="6"/>
        <v>0</v>
      </c>
      <c r="L101" s="188">
        <v>1</v>
      </c>
      <c r="M101" s="185" t="s">
        <v>177</v>
      </c>
      <c r="N101" s="266"/>
      <c r="O101" s="266"/>
      <c r="P101" s="266"/>
      <c r="Q101" s="185"/>
      <c r="R101" s="180"/>
    </row>
    <row r="102" spans="1:18" s="187" customFormat="1" ht="38.25" customHeight="1">
      <c r="A102" s="178"/>
      <c r="B102" s="179"/>
      <c r="C102" s="106"/>
      <c r="D102" s="264"/>
      <c r="E102" s="180"/>
      <c r="F102" s="181"/>
      <c r="G102" s="182"/>
      <c r="H102" s="178"/>
      <c r="I102" s="267"/>
      <c r="J102" s="266"/>
      <c r="K102" s="183"/>
      <c r="L102" s="188"/>
      <c r="M102" s="185"/>
      <c r="N102" s="266"/>
      <c r="O102" s="266"/>
      <c r="P102" s="266"/>
      <c r="Q102" s="185"/>
      <c r="R102" s="180"/>
    </row>
    <row r="103" spans="1:18" s="187" customFormat="1" ht="38.25" customHeight="1">
      <c r="A103" s="178"/>
      <c r="B103" s="179"/>
      <c r="C103" s="106"/>
      <c r="D103" s="264"/>
      <c r="E103" s="180"/>
      <c r="F103" s="181"/>
      <c r="G103" s="182"/>
      <c r="H103" s="178"/>
      <c r="I103" s="267"/>
      <c r="J103" s="266"/>
      <c r="K103" s="183"/>
      <c r="L103" s="188"/>
      <c r="M103" s="185"/>
      <c r="N103" s="266"/>
      <c r="O103" s="266"/>
      <c r="P103" s="266"/>
      <c r="Q103" s="185"/>
      <c r="R103" s="180"/>
    </row>
    <row r="104" spans="1:18" s="187" customFormat="1" ht="38.25" customHeight="1">
      <c r="A104" s="178"/>
      <c r="B104" s="179"/>
      <c r="C104" s="106"/>
      <c r="D104" s="264"/>
      <c r="E104" s="180"/>
      <c r="F104" s="181"/>
      <c r="G104" s="182"/>
      <c r="H104" s="178"/>
      <c r="I104" s="267"/>
      <c r="J104" s="266"/>
      <c r="K104" s="183"/>
      <c r="L104" s="188"/>
      <c r="M104" s="185"/>
      <c r="N104" s="266"/>
      <c r="O104" s="266"/>
      <c r="P104" s="266"/>
      <c r="Q104" s="185"/>
      <c r="R104" s="180"/>
    </row>
    <row r="105" spans="1:18" s="187" customFormat="1" ht="38.25" customHeight="1">
      <c r="A105" s="178"/>
      <c r="B105" s="179"/>
      <c r="C105" s="106"/>
      <c r="D105" s="264"/>
      <c r="E105" s="180"/>
      <c r="F105" s="181"/>
      <c r="G105" s="182"/>
      <c r="H105" s="178"/>
      <c r="I105" s="267"/>
      <c r="J105" s="266"/>
      <c r="K105" s="183"/>
      <c r="L105" s="188"/>
      <c r="M105" s="185"/>
      <c r="N105" s="266"/>
      <c r="O105" s="266"/>
      <c r="P105" s="266"/>
      <c r="Q105" s="185"/>
      <c r="R105" s="180"/>
    </row>
    <row r="106" spans="1:18" s="187" customFormat="1" ht="38.25" customHeight="1">
      <c r="A106" s="178"/>
      <c r="B106" s="179"/>
      <c r="C106" s="106"/>
      <c r="D106" s="264"/>
      <c r="E106" s="180"/>
      <c r="F106" s="181"/>
      <c r="G106" s="182"/>
      <c r="H106" s="178"/>
      <c r="I106" s="267"/>
      <c r="J106" s="266"/>
      <c r="K106" s="183"/>
      <c r="L106" s="188"/>
      <c r="M106" s="185"/>
      <c r="N106" s="266"/>
      <c r="O106" s="266"/>
      <c r="P106" s="266"/>
      <c r="Q106" s="185"/>
      <c r="R106" s="180"/>
    </row>
    <row r="107" spans="1:18" s="187" customFormat="1" ht="38.25" customHeight="1">
      <c r="A107" s="178"/>
      <c r="B107" s="179"/>
      <c r="C107" s="106"/>
      <c r="D107" s="264"/>
      <c r="E107" s="180"/>
      <c r="F107" s="181"/>
      <c r="G107" s="182"/>
      <c r="H107" s="178"/>
      <c r="I107" s="267"/>
      <c r="J107" s="266"/>
      <c r="K107" s="183"/>
      <c r="L107" s="188"/>
      <c r="M107" s="185"/>
      <c r="N107" s="266"/>
      <c r="O107" s="266"/>
      <c r="P107" s="266"/>
      <c r="Q107" s="185"/>
      <c r="R107" s="180"/>
    </row>
    <row r="108" spans="1:18" s="187" customFormat="1" ht="38.25" customHeight="1">
      <c r="A108" s="178"/>
      <c r="B108" s="179"/>
      <c r="C108" s="106"/>
      <c r="D108" s="264"/>
      <c r="E108" s="180"/>
      <c r="F108" s="181"/>
      <c r="G108" s="182"/>
      <c r="H108" s="178"/>
      <c r="I108" s="267"/>
      <c r="J108" s="266"/>
      <c r="K108" s="183"/>
      <c r="L108" s="188"/>
      <c r="M108" s="185"/>
      <c r="N108" s="266"/>
      <c r="O108" s="266"/>
      <c r="P108" s="266"/>
      <c r="Q108" s="185"/>
      <c r="R108" s="180"/>
    </row>
    <row r="109" spans="1:18" s="187" customFormat="1" ht="38.25" customHeight="1">
      <c r="A109" s="178"/>
      <c r="B109" s="179"/>
      <c r="C109" s="106"/>
      <c r="D109" s="264"/>
      <c r="E109" s="180"/>
      <c r="F109" s="181"/>
      <c r="G109" s="182"/>
      <c r="H109" s="178"/>
      <c r="I109" s="267"/>
      <c r="J109" s="266"/>
      <c r="K109" s="183"/>
      <c r="L109" s="188"/>
      <c r="M109" s="185"/>
      <c r="N109" s="266"/>
      <c r="O109" s="266"/>
      <c r="P109" s="266"/>
      <c r="Q109" s="185"/>
      <c r="R109" s="180"/>
    </row>
    <row r="110" spans="1:18" s="187" customFormat="1" ht="30" customHeight="1">
      <c r="A110" s="178"/>
      <c r="B110" s="179"/>
      <c r="C110" s="106"/>
      <c r="D110" s="264"/>
      <c r="E110" s="266"/>
      <c r="F110" s="266"/>
      <c r="G110" s="266"/>
      <c r="H110" s="266"/>
      <c r="I110" s="264"/>
      <c r="J110" s="266"/>
      <c r="K110" s="266"/>
      <c r="L110" s="266"/>
      <c r="M110" s="266"/>
      <c r="N110" s="266"/>
      <c r="O110" s="266"/>
      <c r="P110" s="266"/>
      <c r="Q110" s="185"/>
      <c r="R110" s="180"/>
    </row>
    <row r="111" spans="1:18" s="187" customFormat="1" ht="23.25" customHeight="1">
      <c r="A111" s="178"/>
      <c r="B111" s="179"/>
      <c r="C111" s="224"/>
      <c r="D111" s="235" t="s">
        <v>23</v>
      </c>
      <c r="E111" s="180"/>
      <c r="F111" s="181"/>
      <c r="G111" s="182"/>
      <c r="H111" s="178"/>
      <c r="I111" s="165">
        <v>51000000</v>
      </c>
      <c r="J111" s="165">
        <v>17457000</v>
      </c>
      <c r="K111" s="183">
        <f>J111/I111*100</f>
        <v>34.22941176470588</v>
      </c>
      <c r="L111" s="184"/>
      <c r="M111" s="184"/>
      <c r="N111" s="184"/>
      <c r="O111" s="184"/>
      <c r="P111" s="165">
        <f t="shared" si="5"/>
        <v>17457000</v>
      </c>
      <c r="Q111" s="185" t="s">
        <v>225</v>
      </c>
      <c r="R111" s="180"/>
    </row>
    <row r="112" spans="1:18" s="187" customFormat="1" ht="12.75" customHeight="1">
      <c r="A112" s="178"/>
      <c r="B112" s="179"/>
      <c r="C112" s="224"/>
      <c r="D112" s="225"/>
      <c r="E112" s="180"/>
      <c r="F112" s="181"/>
      <c r="G112" s="182"/>
      <c r="H112" s="178"/>
      <c r="I112" s="165"/>
      <c r="J112" s="165"/>
      <c r="K112" s="183"/>
      <c r="L112" s="184"/>
      <c r="M112" s="184"/>
      <c r="N112" s="184"/>
      <c r="O112" s="184"/>
      <c r="P112" s="165"/>
      <c r="Q112" s="185"/>
      <c r="R112" s="180"/>
    </row>
    <row r="113" spans="1:20" s="187" customFormat="1" ht="30" customHeight="1">
      <c r="A113" s="178"/>
      <c r="B113" s="179"/>
      <c r="C113" s="224"/>
      <c r="D113" s="235" t="s">
        <v>85</v>
      </c>
      <c r="E113" s="180"/>
      <c r="F113" s="181"/>
      <c r="G113" s="182"/>
      <c r="H113" s="178"/>
      <c r="I113" s="164">
        <f>I116+I114</f>
        <v>150000000</v>
      </c>
      <c r="J113" s="164">
        <f t="shared" ref="J113:K113" si="7">J116+J114</f>
        <v>146476000</v>
      </c>
      <c r="K113" s="239">
        <f t="shared" si="7"/>
        <v>99.643537414965991</v>
      </c>
      <c r="L113" s="184"/>
      <c r="M113" s="184"/>
      <c r="N113" s="184"/>
      <c r="O113" s="184"/>
      <c r="P113" s="165"/>
      <c r="Q113" s="185"/>
      <c r="R113" s="180"/>
      <c r="T113" s="245">
        <f>I113-J113</f>
        <v>3524000</v>
      </c>
    </row>
    <row r="114" spans="1:20" s="187" customFormat="1" ht="30" customHeight="1">
      <c r="A114" s="178"/>
      <c r="B114" s="179"/>
      <c r="C114" s="249" t="s">
        <v>56</v>
      </c>
      <c r="D114" s="225" t="s">
        <v>86</v>
      </c>
      <c r="E114" s="180" t="s">
        <v>164</v>
      </c>
      <c r="F114" s="181">
        <v>1</v>
      </c>
      <c r="G114" s="182" t="s">
        <v>28</v>
      </c>
      <c r="H114" s="178">
        <v>1</v>
      </c>
      <c r="I114" s="165">
        <v>147000000</v>
      </c>
      <c r="J114" s="165">
        <f>43943500+102532500</f>
        <v>146476000</v>
      </c>
      <c r="K114" s="183">
        <f>J114/I114*100</f>
        <v>99.643537414965991</v>
      </c>
      <c r="L114" s="188">
        <v>1</v>
      </c>
      <c r="M114" s="185" t="s">
        <v>177</v>
      </c>
      <c r="N114" s="189" t="s">
        <v>194</v>
      </c>
      <c r="O114" s="189" t="s">
        <v>196</v>
      </c>
      <c r="P114" s="165">
        <f t="shared" ref="P114" si="8">J114</f>
        <v>146476000</v>
      </c>
      <c r="Q114" s="185" t="s">
        <v>197</v>
      </c>
      <c r="R114" s="180"/>
    </row>
    <row r="115" spans="1:20" s="187" customFormat="1" ht="30" customHeight="1">
      <c r="A115" s="178"/>
      <c r="B115" s="179"/>
      <c r="C115" s="249"/>
      <c r="D115" s="225" t="s">
        <v>307</v>
      </c>
      <c r="E115" s="180"/>
      <c r="F115" s="181"/>
      <c r="G115" s="182"/>
      <c r="H115" s="178"/>
      <c r="I115" s="165"/>
      <c r="J115" s="165"/>
      <c r="K115" s="183"/>
      <c r="L115" s="188"/>
      <c r="M115" s="185"/>
      <c r="N115" s="189"/>
      <c r="O115" s="189"/>
      <c r="P115" s="165"/>
      <c r="Q115" s="185"/>
      <c r="R115" s="180"/>
    </row>
    <row r="116" spans="1:20" s="187" customFormat="1" ht="21.75" customHeight="1">
      <c r="A116" s="178"/>
      <c r="B116" s="179"/>
      <c r="C116" s="224"/>
      <c r="D116" s="235" t="s">
        <v>23</v>
      </c>
      <c r="E116" s="180"/>
      <c r="F116" s="181"/>
      <c r="G116" s="182"/>
      <c r="H116" s="178"/>
      <c r="I116" s="165">
        <v>3000000</v>
      </c>
      <c r="J116" s="165">
        <v>0</v>
      </c>
      <c r="K116" s="183"/>
      <c r="L116" s="184"/>
      <c r="M116" s="184"/>
      <c r="N116" s="184"/>
      <c r="O116" s="184"/>
      <c r="P116" s="165"/>
      <c r="Q116" s="185"/>
      <c r="R116" s="180"/>
    </row>
    <row r="117" spans="1:20" s="187" customFormat="1" ht="14.25" customHeight="1">
      <c r="A117" s="178"/>
      <c r="B117" s="179"/>
      <c r="C117" s="224"/>
      <c r="D117" s="225"/>
      <c r="E117" s="180"/>
      <c r="F117" s="181"/>
      <c r="G117" s="182"/>
      <c r="H117" s="178"/>
      <c r="I117" s="165"/>
      <c r="J117" s="165"/>
      <c r="K117" s="183"/>
      <c r="L117" s="184"/>
      <c r="M117" s="184"/>
      <c r="N117" s="184"/>
      <c r="O117" s="184"/>
      <c r="P117" s="165"/>
      <c r="Q117" s="185"/>
      <c r="R117" s="180"/>
    </row>
    <row r="118" spans="1:20" s="187" customFormat="1" ht="21" customHeight="1">
      <c r="A118" s="178"/>
      <c r="B118" s="179"/>
      <c r="C118" s="224"/>
      <c r="D118" s="235" t="s">
        <v>21</v>
      </c>
      <c r="E118" s="180"/>
      <c r="F118" s="181"/>
      <c r="G118" s="182"/>
      <c r="H118" s="178"/>
      <c r="I118" s="164">
        <f>SUM(I119:I226)</f>
        <v>10555347000</v>
      </c>
      <c r="J118" s="164">
        <f>SUM(J119:J226)</f>
        <v>6120290000</v>
      </c>
      <c r="K118" s="239">
        <f>J118/I118*100</f>
        <v>57.982840355698393</v>
      </c>
      <c r="L118" s="184"/>
      <c r="M118" s="184"/>
      <c r="N118" s="184"/>
      <c r="O118" s="184"/>
      <c r="P118" s="165"/>
      <c r="Q118" s="185"/>
      <c r="R118" s="180"/>
    </row>
    <row r="119" spans="1:20" s="187" customFormat="1" ht="30" customHeight="1">
      <c r="A119" s="178"/>
      <c r="B119" s="179"/>
      <c r="C119" s="106" t="s">
        <v>56</v>
      </c>
      <c r="D119" s="23" t="s">
        <v>88</v>
      </c>
      <c r="E119" s="180" t="s">
        <v>164</v>
      </c>
      <c r="F119" s="181">
        <v>1</v>
      </c>
      <c r="G119" s="182" t="s">
        <v>28</v>
      </c>
      <c r="H119" s="178">
        <v>1</v>
      </c>
      <c r="I119" s="165">
        <v>195000000</v>
      </c>
      <c r="J119" s="165">
        <v>194160000</v>
      </c>
      <c r="K119" s="183">
        <f t="shared" ref="K119:K136" si="9">J119/I119*100</f>
        <v>99.569230769230771</v>
      </c>
      <c r="L119" s="188">
        <v>1</v>
      </c>
      <c r="M119" s="185" t="s">
        <v>177</v>
      </c>
      <c r="N119" s="189" t="s">
        <v>211</v>
      </c>
      <c r="O119" s="189" t="s">
        <v>293</v>
      </c>
      <c r="P119" s="165">
        <f>J119</f>
        <v>194160000</v>
      </c>
      <c r="Q119" s="185" t="s">
        <v>295</v>
      </c>
      <c r="R119" s="180"/>
    </row>
    <row r="120" spans="1:20" s="187" customFormat="1" ht="30" customHeight="1">
      <c r="A120" s="178"/>
      <c r="B120" s="179"/>
      <c r="C120" s="106" t="s">
        <v>56</v>
      </c>
      <c r="D120" s="23" t="s">
        <v>89</v>
      </c>
      <c r="E120" s="180" t="s">
        <v>164</v>
      </c>
      <c r="F120" s="181">
        <v>1</v>
      </c>
      <c r="G120" s="182" t="s">
        <v>28</v>
      </c>
      <c r="H120" s="178">
        <v>1</v>
      </c>
      <c r="I120" s="165">
        <v>195000000</v>
      </c>
      <c r="J120" s="165">
        <v>194334000</v>
      </c>
      <c r="K120" s="183">
        <f t="shared" si="9"/>
        <v>99.658461538461538</v>
      </c>
      <c r="L120" s="188">
        <v>1</v>
      </c>
      <c r="M120" s="185" t="s">
        <v>177</v>
      </c>
      <c r="N120" s="189" t="s">
        <v>198</v>
      </c>
      <c r="O120" s="189" t="s">
        <v>199</v>
      </c>
      <c r="P120" s="165">
        <f t="shared" ref="P120:P140" si="10">J120</f>
        <v>194334000</v>
      </c>
      <c r="Q120" s="185" t="s">
        <v>273</v>
      </c>
      <c r="R120" s="180"/>
    </row>
    <row r="121" spans="1:20" s="187" customFormat="1" ht="30" customHeight="1">
      <c r="A121" s="178"/>
      <c r="B121" s="179"/>
      <c r="C121" s="106" t="s">
        <v>56</v>
      </c>
      <c r="D121" s="23" t="s">
        <v>90</v>
      </c>
      <c r="E121" s="180" t="s">
        <v>164</v>
      </c>
      <c r="F121" s="181">
        <v>1</v>
      </c>
      <c r="G121" s="182" t="s">
        <v>28</v>
      </c>
      <c r="H121" s="178">
        <v>1</v>
      </c>
      <c r="I121" s="165">
        <v>146250000</v>
      </c>
      <c r="J121" s="165">
        <v>145635000</v>
      </c>
      <c r="K121" s="183">
        <f t="shared" si="9"/>
        <v>99.579487179487174</v>
      </c>
      <c r="L121" s="188">
        <v>1</v>
      </c>
      <c r="M121" s="185" t="s">
        <v>177</v>
      </c>
      <c r="N121" s="184" t="s">
        <v>198</v>
      </c>
      <c r="O121" s="189" t="s">
        <v>199</v>
      </c>
      <c r="P121" s="165">
        <f t="shared" si="10"/>
        <v>145635000</v>
      </c>
      <c r="Q121" s="185" t="s">
        <v>276</v>
      </c>
      <c r="R121" s="180"/>
    </row>
    <row r="122" spans="1:20" s="187" customFormat="1" ht="36" customHeight="1">
      <c r="A122" s="178"/>
      <c r="B122" s="179"/>
      <c r="C122" s="106" t="s">
        <v>56</v>
      </c>
      <c r="D122" s="23" t="s">
        <v>91</v>
      </c>
      <c r="E122" s="180" t="s">
        <v>164</v>
      </c>
      <c r="F122" s="181">
        <v>1</v>
      </c>
      <c r="G122" s="182" t="s">
        <v>28</v>
      </c>
      <c r="H122" s="178">
        <v>1</v>
      </c>
      <c r="I122" s="165">
        <v>195000000</v>
      </c>
      <c r="J122" s="165">
        <v>194532000</v>
      </c>
      <c r="K122" s="183">
        <f t="shared" si="9"/>
        <v>99.76</v>
      </c>
      <c r="L122" s="188">
        <v>1</v>
      </c>
      <c r="M122" s="185" t="s">
        <v>177</v>
      </c>
      <c r="N122" s="189" t="s">
        <v>194</v>
      </c>
      <c r="O122" s="189" t="s">
        <v>201</v>
      </c>
      <c r="P122" s="165">
        <f t="shared" si="10"/>
        <v>194532000</v>
      </c>
      <c r="Q122" s="185" t="s">
        <v>204</v>
      </c>
      <c r="R122" s="180"/>
    </row>
    <row r="123" spans="1:20" s="187" customFormat="1" ht="30" customHeight="1">
      <c r="A123" s="178"/>
      <c r="B123" s="179"/>
      <c r="C123" s="106" t="s">
        <v>56</v>
      </c>
      <c r="D123" s="23" t="s">
        <v>92</v>
      </c>
      <c r="E123" s="180" t="s">
        <v>164</v>
      </c>
      <c r="F123" s="181">
        <v>1</v>
      </c>
      <c r="G123" s="182" t="s">
        <v>28</v>
      </c>
      <c r="H123" s="178">
        <v>1</v>
      </c>
      <c r="I123" s="165">
        <v>195000000</v>
      </c>
      <c r="J123" s="165">
        <f>58291000+136012000</f>
        <v>194303000</v>
      </c>
      <c r="K123" s="183">
        <f t="shared" si="9"/>
        <v>99.642564102564108</v>
      </c>
      <c r="L123" s="188">
        <v>1</v>
      </c>
      <c r="M123" s="185" t="s">
        <v>177</v>
      </c>
      <c r="N123" s="189" t="s">
        <v>198</v>
      </c>
      <c r="O123" s="189" t="s">
        <v>199</v>
      </c>
      <c r="P123" s="165">
        <f t="shared" si="10"/>
        <v>194303000</v>
      </c>
      <c r="Q123" s="185" t="s">
        <v>197</v>
      </c>
      <c r="R123" s="180"/>
    </row>
    <row r="124" spans="1:20" s="187" customFormat="1" ht="30" customHeight="1">
      <c r="A124" s="178"/>
      <c r="B124" s="179"/>
      <c r="C124" s="106" t="s">
        <v>56</v>
      </c>
      <c r="D124" s="23" t="s">
        <v>93</v>
      </c>
      <c r="E124" s="180" t="s">
        <v>164</v>
      </c>
      <c r="F124" s="181">
        <v>1</v>
      </c>
      <c r="G124" s="182" t="s">
        <v>28</v>
      </c>
      <c r="H124" s="178">
        <v>1</v>
      </c>
      <c r="I124" s="165">
        <v>195000000</v>
      </c>
      <c r="J124" s="165">
        <v>194259000</v>
      </c>
      <c r="K124" s="183">
        <f t="shared" si="9"/>
        <v>99.62</v>
      </c>
      <c r="L124" s="188">
        <v>1</v>
      </c>
      <c r="M124" s="185" t="s">
        <v>177</v>
      </c>
      <c r="N124" s="189" t="s">
        <v>198</v>
      </c>
      <c r="O124" s="189" t="s">
        <v>199</v>
      </c>
      <c r="P124" s="165">
        <f t="shared" si="10"/>
        <v>194259000</v>
      </c>
      <c r="Q124" s="185" t="s">
        <v>234</v>
      </c>
      <c r="R124" s="180"/>
    </row>
    <row r="125" spans="1:20" s="187" customFormat="1" ht="30" customHeight="1">
      <c r="A125" s="178"/>
      <c r="B125" s="179"/>
      <c r="C125" s="106" t="s">
        <v>56</v>
      </c>
      <c r="D125" s="23" t="s">
        <v>94</v>
      </c>
      <c r="E125" s="180" t="s">
        <v>164</v>
      </c>
      <c r="F125" s="181">
        <v>1</v>
      </c>
      <c r="G125" s="182" t="s">
        <v>28</v>
      </c>
      <c r="H125" s="178">
        <v>1</v>
      </c>
      <c r="I125" s="165">
        <v>195000000</v>
      </c>
      <c r="J125" s="165">
        <v>194368000</v>
      </c>
      <c r="K125" s="183">
        <f t="shared" si="9"/>
        <v>99.675897435897426</v>
      </c>
      <c r="L125" s="188">
        <v>1</v>
      </c>
      <c r="M125" s="185" t="s">
        <v>177</v>
      </c>
      <c r="N125" s="189" t="s">
        <v>207</v>
      </c>
      <c r="O125" s="189" t="s">
        <v>199</v>
      </c>
      <c r="P125" s="165">
        <f t="shared" si="10"/>
        <v>194368000</v>
      </c>
      <c r="Q125" s="185" t="s">
        <v>208</v>
      </c>
      <c r="R125" s="180"/>
    </row>
    <row r="126" spans="1:20" s="187" customFormat="1" ht="30" customHeight="1">
      <c r="A126" s="178"/>
      <c r="B126" s="179"/>
      <c r="C126" s="106" t="s">
        <v>56</v>
      </c>
      <c r="D126" s="23" t="s">
        <v>95</v>
      </c>
      <c r="E126" s="180" t="s">
        <v>164</v>
      </c>
      <c r="F126" s="181">
        <v>1</v>
      </c>
      <c r="G126" s="182" t="s">
        <v>28</v>
      </c>
      <c r="H126" s="178">
        <v>1</v>
      </c>
      <c r="I126" s="165">
        <v>195000000</v>
      </c>
      <c r="J126" s="165">
        <v>194485000</v>
      </c>
      <c r="K126" s="183">
        <f t="shared" si="9"/>
        <v>99.735897435897442</v>
      </c>
      <c r="L126" s="188">
        <v>1</v>
      </c>
      <c r="M126" s="185" t="s">
        <v>177</v>
      </c>
      <c r="N126" s="184" t="s">
        <v>214</v>
      </c>
      <c r="O126" s="247">
        <v>42926</v>
      </c>
      <c r="P126" s="165">
        <f t="shared" si="10"/>
        <v>194485000</v>
      </c>
      <c r="Q126" s="185" t="s">
        <v>231</v>
      </c>
      <c r="R126" s="180"/>
      <c r="S126" s="187">
        <v>75</v>
      </c>
    </row>
    <row r="127" spans="1:20" s="187" customFormat="1" ht="40.5" customHeight="1">
      <c r="A127" s="178"/>
      <c r="B127" s="179"/>
      <c r="C127" s="106" t="s">
        <v>56</v>
      </c>
      <c r="D127" s="23" t="s">
        <v>96</v>
      </c>
      <c r="E127" s="180" t="s">
        <v>164</v>
      </c>
      <c r="F127" s="181">
        <v>1</v>
      </c>
      <c r="G127" s="182" t="s">
        <v>28</v>
      </c>
      <c r="H127" s="178">
        <v>1</v>
      </c>
      <c r="I127" s="165">
        <v>97500000</v>
      </c>
      <c r="J127" s="165">
        <v>96670000</v>
      </c>
      <c r="K127" s="183">
        <f t="shared" si="9"/>
        <v>99.148717948717945</v>
      </c>
      <c r="L127" s="188">
        <v>1</v>
      </c>
      <c r="M127" s="185" t="s">
        <v>177</v>
      </c>
      <c r="N127" s="189" t="s">
        <v>268</v>
      </c>
      <c r="O127" s="184" t="s">
        <v>221</v>
      </c>
      <c r="P127" s="165">
        <f t="shared" si="10"/>
        <v>96670000</v>
      </c>
      <c r="Q127" s="185" t="s">
        <v>267</v>
      </c>
      <c r="R127" s="180"/>
    </row>
    <row r="128" spans="1:20" s="187" customFormat="1" ht="30" customHeight="1">
      <c r="A128" s="178"/>
      <c r="B128" s="179"/>
      <c r="C128" s="106" t="s">
        <v>56</v>
      </c>
      <c r="D128" s="23" t="s">
        <v>97</v>
      </c>
      <c r="E128" s="180" t="s">
        <v>164</v>
      </c>
      <c r="F128" s="181">
        <v>1</v>
      </c>
      <c r="G128" s="182" t="s">
        <v>28</v>
      </c>
      <c r="H128" s="178">
        <v>1</v>
      </c>
      <c r="I128" s="165">
        <v>146250000</v>
      </c>
      <c r="J128" s="165">
        <v>145745000</v>
      </c>
      <c r="K128" s="183">
        <f t="shared" si="9"/>
        <v>99.654700854700849</v>
      </c>
      <c r="L128" s="188">
        <v>1</v>
      </c>
      <c r="M128" s="185" t="s">
        <v>177</v>
      </c>
      <c r="N128" s="189" t="s">
        <v>216</v>
      </c>
      <c r="O128" s="189" t="s">
        <v>260</v>
      </c>
      <c r="P128" s="165">
        <f t="shared" si="10"/>
        <v>145745000</v>
      </c>
      <c r="Q128" s="185" t="s">
        <v>261</v>
      </c>
      <c r="R128" s="180"/>
    </row>
    <row r="129" spans="1:19" s="187" customFormat="1" ht="30" customHeight="1">
      <c r="A129" s="178"/>
      <c r="B129" s="179"/>
      <c r="C129" s="106" t="s">
        <v>56</v>
      </c>
      <c r="D129" s="23" t="s">
        <v>98</v>
      </c>
      <c r="E129" s="180" t="s">
        <v>164</v>
      </c>
      <c r="F129" s="181">
        <v>1</v>
      </c>
      <c r="G129" s="182" t="s">
        <v>28</v>
      </c>
      <c r="H129" s="178">
        <v>1</v>
      </c>
      <c r="I129" s="165">
        <v>146250000</v>
      </c>
      <c r="J129" s="165">
        <v>145779000</v>
      </c>
      <c r="K129" s="183">
        <f t="shared" si="9"/>
        <v>99.677948717948723</v>
      </c>
      <c r="L129" s="188">
        <v>1</v>
      </c>
      <c r="M129" s="185" t="s">
        <v>177</v>
      </c>
      <c r="N129" s="184" t="s">
        <v>198</v>
      </c>
      <c r="O129" s="189" t="s">
        <v>199</v>
      </c>
      <c r="P129" s="165">
        <f t="shared" si="10"/>
        <v>145779000</v>
      </c>
      <c r="Q129" s="185" t="s">
        <v>202</v>
      </c>
      <c r="R129" s="180"/>
    </row>
    <row r="130" spans="1:19" s="187" customFormat="1" ht="30" customHeight="1">
      <c r="A130" s="178"/>
      <c r="B130" s="179"/>
      <c r="C130" s="106" t="s">
        <v>56</v>
      </c>
      <c r="D130" s="23" t="s">
        <v>99</v>
      </c>
      <c r="E130" s="180" t="s">
        <v>164</v>
      </c>
      <c r="F130" s="181">
        <v>1</v>
      </c>
      <c r="G130" s="182" t="s">
        <v>28</v>
      </c>
      <c r="H130" s="178">
        <v>1</v>
      </c>
      <c r="I130" s="165">
        <v>195000000</v>
      </c>
      <c r="J130" s="165">
        <v>194375000</v>
      </c>
      <c r="K130" s="183">
        <f t="shared" si="9"/>
        <v>99.679487179487182</v>
      </c>
      <c r="L130" s="188">
        <v>1</v>
      </c>
      <c r="M130" s="185" t="s">
        <v>177</v>
      </c>
      <c r="N130" s="189" t="s">
        <v>268</v>
      </c>
      <c r="O130" s="184" t="s">
        <v>221</v>
      </c>
      <c r="P130" s="165">
        <f t="shared" si="10"/>
        <v>194375000</v>
      </c>
      <c r="Q130" s="185" t="s">
        <v>270</v>
      </c>
      <c r="R130" s="180"/>
    </row>
    <row r="131" spans="1:19" s="187" customFormat="1" ht="30" customHeight="1">
      <c r="A131" s="178"/>
      <c r="B131" s="179"/>
      <c r="C131" s="106" t="s">
        <v>56</v>
      </c>
      <c r="D131" s="23" t="s">
        <v>100</v>
      </c>
      <c r="E131" s="180" t="s">
        <v>164</v>
      </c>
      <c r="F131" s="181">
        <v>1</v>
      </c>
      <c r="G131" s="182" t="s">
        <v>28</v>
      </c>
      <c r="H131" s="178">
        <v>1</v>
      </c>
      <c r="I131" s="165">
        <v>195000000</v>
      </c>
      <c r="J131" s="165">
        <v>194170000</v>
      </c>
      <c r="K131" s="183">
        <f t="shared" si="9"/>
        <v>99.574358974358972</v>
      </c>
      <c r="L131" s="188">
        <v>1</v>
      </c>
      <c r="M131" s="185" t="s">
        <v>177</v>
      </c>
      <c r="N131" s="184" t="s">
        <v>211</v>
      </c>
      <c r="O131" s="184" t="s">
        <v>221</v>
      </c>
      <c r="P131" s="165">
        <f t="shared" si="10"/>
        <v>194170000</v>
      </c>
      <c r="Q131" s="185" t="s">
        <v>226</v>
      </c>
      <c r="R131" s="180"/>
      <c r="S131" s="187" t="s">
        <v>210</v>
      </c>
    </row>
    <row r="132" spans="1:19" s="187" customFormat="1" ht="30" customHeight="1">
      <c r="A132" s="178"/>
      <c r="B132" s="179"/>
      <c r="C132" s="106" t="s">
        <v>56</v>
      </c>
      <c r="D132" s="23" t="s">
        <v>101</v>
      </c>
      <c r="E132" s="180" t="s">
        <v>164</v>
      </c>
      <c r="F132" s="181">
        <v>1</v>
      </c>
      <c r="G132" s="182" t="s">
        <v>28</v>
      </c>
      <c r="H132" s="178">
        <v>1</v>
      </c>
      <c r="I132" s="165">
        <v>195000000</v>
      </c>
      <c r="J132" s="165">
        <v>194155000</v>
      </c>
      <c r="K132" s="183">
        <f t="shared" si="9"/>
        <v>99.566666666666663</v>
      </c>
      <c r="L132" s="188">
        <v>1</v>
      </c>
      <c r="M132" s="185" t="s">
        <v>177</v>
      </c>
      <c r="N132" s="246" t="s">
        <v>268</v>
      </c>
      <c r="O132" s="189" t="s">
        <v>201</v>
      </c>
      <c r="P132" s="165">
        <f t="shared" si="10"/>
        <v>194155000</v>
      </c>
      <c r="Q132" s="185" t="s">
        <v>270</v>
      </c>
      <c r="R132" s="180"/>
    </row>
    <row r="133" spans="1:19" s="187" customFormat="1" ht="30" customHeight="1">
      <c r="A133" s="178"/>
      <c r="B133" s="179"/>
      <c r="C133" s="107" t="s">
        <v>56</v>
      </c>
      <c r="D133" s="23" t="s">
        <v>102</v>
      </c>
      <c r="E133" s="180" t="s">
        <v>164</v>
      </c>
      <c r="F133" s="181">
        <v>1</v>
      </c>
      <c r="G133" s="182" t="s">
        <v>28</v>
      </c>
      <c r="H133" s="178">
        <v>1</v>
      </c>
      <c r="I133" s="165">
        <v>195000000</v>
      </c>
      <c r="J133" s="165">
        <v>194215000</v>
      </c>
      <c r="K133" s="183">
        <f t="shared" si="9"/>
        <v>99.597435897435886</v>
      </c>
      <c r="L133" s="188">
        <v>1</v>
      </c>
      <c r="M133" s="185" t="s">
        <v>177</v>
      </c>
      <c r="N133" s="246" t="s">
        <v>268</v>
      </c>
      <c r="O133" s="189" t="s">
        <v>201</v>
      </c>
      <c r="P133" s="165">
        <f t="shared" si="10"/>
        <v>194215000</v>
      </c>
      <c r="Q133" s="185" t="s">
        <v>269</v>
      </c>
      <c r="R133" s="180"/>
    </row>
    <row r="134" spans="1:19" s="187" customFormat="1" ht="39.75" customHeight="1">
      <c r="A134" s="178"/>
      <c r="B134" s="179"/>
      <c r="C134" s="107" t="s">
        <v>56</v>
      </c>
      <c r="D134" s="23" t="s">
        <v>235</v>
      </c>
      <c r="E134" s="180" t="s">
        <v>164</v>
      </c>
      <c r="F134" s="181">
        <v>1</v>
      </c>
      <c r="G134" s="182" t="s">
        <v>28</v>
      </c>
      <c r="H134" s="178">
        <v>1</v>
      </c>
      <c r="I134" s="165">
        <v>195000000</v>
      </c>
      <c r="J134" s="165">
        <v>194289000</v>
      </c>
      <c r="K134" s="183">
        <f t="shared" si="9"/>
        <v>99.635384615384609</v>
      </c>
      <c r="L134" s="188">
        <v>1</v>
      </c>
      <c r="M134" s="185" t="s">
        <v>177</v>
      </c>
      <c r="N134" s="246" t="s">
        <v>198</v>
      </c>
      <c r="O134" s="189" t="s">
        <v>199</v>
      </c>
      <c r="P134" s="165">
        <f t="shared" si="10"/>
        <v>194289000</v>
      </c>
      <c r="Q134" s="185" t="s">
        <v>249</v>
      </c>
      <c r="R134" s="180"/>
    </row>
    <row r="135" spans="1:19" s="187" customFormat="1" ht="30" customHeight="1">
      <c r="A135" s="178"/>
      <c r="B135" s="179"/>
      <c r="C135" s="107" t="s">
        <v>56</v>
      </c>
      <c r="D135" s="23" t="s">
        <v>104</v>
      </c>
      <c r="E135" s="180" t="s">
        <v>164</v>
      </c>
      <c r="F135" s="181">
        <v>1</v>
      </c>
      <c r="G135" s="182" t="s">
        <v>28</v>
      </c>
      <c r="H135" s="178">
        <v>1</v>
      </c>
      <c r="I135" s="165">
        <v>195000000</v>
      </c>
      <c r="J135" s="165">
        <v>194275000</v>
      </c>
      <c r="K135" s="183">
        <f t="shared" si="9"/>
        <v>99.628205128205124</v>
      </c>
      <c r="L135" s="188">
        <v>1</v>
      </c>
      <c r="M135" s="185" t="s">
        <v>177</v>
      </c>
      <c r="N135" s="247">
        <v>42906</v>
      </c>
      <c r="O135" s="189" t="s">
        <v>199</v>
      </c>
      <c r="P135" s="165">
        <f t="shared" si="10"/>
        <v>194275000</v>
      </c>
      <c r="Q135" s="185" t="s">
        <v>234</v>
      </c>
      <c r="R135" s="180"/>
    </row>
    <row r="136" spans="1:19" s="187" customFormat="1" ht="30" customHeight="1">
      <c r="A136" s="178"/>
      <c r="B136" s="179"/>
      <c r="C136" s="107" t="s">
        <v>56</v>
      </c>
      <c r="D136" s="23" t="s">
        <v>105</v>
      </c>
      <c r="E136" s="180" t="s">
        <v>164</v>
      </c>
      <c r="F136" s="181">
        <v>1</v>
      </c>
      <c r="G136" s="182" t="s">
        <v>28</v>
      </c>
      <c r="H136" s="178">
        <v>1</v>
      </c>
      <c r="I136" s="165">
        <v>195000000</v>
      </c>
      <c r="J136" s="165">
        <v>194185000</v>
      </c>
      <c r="K136" s="183">
        <f t="shared" si="9"/>
        <v>99.582051282051282</v>
      </c>
      <c r="L136" s="188">
        <v>1</v>
      </c>
      <c r="M136" s="185" t="s">
        <v>177</v>
      </c>
      <c r="N136" s="247">
        <v>43076</v>
      </c>
      <c r="O136" s="184" t="s">
        <v>232</v>
      </c>
      <c r="P136" s="165">
        <f t="shared" si="10"/>
        <v>194185000</v>
      </c>
      <c r="Q136" s="185" t="s">
        <v>233</v>
      </c>
      <c r="R136" s="180"/>
    </row>
    <row r="137" spans="1:19" s="187" customFormat="1" ht="39" customHeight="1">
      <c r="A137" s="178"/>
      <c r="B137" s="179"/>
      <c r="C137" s="107" t="s">
        <v>56</v>
      </c>
      <c r="D137" s="23" t="s">
        <v>106</v>
      </c>
      <c r="E137" s="180" t="s">
        <v>164</v>
      </c>
      <c r="F137" s="181">
        <v>1</v>
      </c>
      <c r="G137" s="182" t="s">
        <v>28</v>
      </c>
      <c r="H137" s="178">
        <v>1</v>
      </c>
      <c r="I137" s="165">
        <v>195000000</v>
      </c>
      <c r="J137" s="165">
        <v>194306000</v>
      </c>
      <c r="K137" s="183">
        <f t="shared" ref="K137:K142" si="11">J137/I137*100</f>
        <v>99.644102564102567</v>
      </c>
      <c r="L137" s="188">
        <v>1</v>
      </c>
      <c r="M137" s="185" t="s">
        <v>177</v>
      </c>
      <c r="N137" s="184" t="s">
        <v>198</v>
      </c>
      <c r="O137" s="189" t="s">
        <v>199</v>
      </c>
      <c r="P137" s="165">
        <f t="shared" si="10"/>
        <v>194306000</v>
      </c>
      <c r="Q137" s="185" t="s">
        <v>274</v>
      </c>
      <c r="R137" s="180"/>
    </row>
    <row r="138" spans="1:19" s="187" customFormat="1" ht="38.25" customHeight="1">
      <c r="A138" s="178"/>
      <c r="B138" s="179"/>
      <c r="C138" s="107" t="s">
        <v>56</v>
      </c>
      <c r="D138" s="23" t="s">
        <v>107</v>
      </c>
      <c r="E138" s="180" t="s">
        <v>164</v>
      </c>
      <c r="F138" s="181">
        <v>1</v>
      </c>
      <c r="G138" s="182" t="s">
        <v>28</v>
      </c>
      <c r="H138" s="178">
        <v>1</v>
      </c>
      <c r="I138" s="165">
        <v>97500000</v>
      </c>
      <c r="J138" s="165">
        <v>97096000</v>
      </c>
      <c r="K138" s="183">
        <f t="shared" si="11"/>
        <v>99.585641025641024</v>
      </c>
      <c r="L138" s="188">
        <v>1</v>
      </c>
      <c r="M138" s="185" t="s">
        <v>177</v>
      </c>
      <c r="N138" s="184" t="s">
        <v>198</v>
      </c>
      <c r="O138" s="189" t="s">
        <v>199</v>
      </c>
      <c r="P138" s="165">
        <f t="shared" si="10"/>
        <v>97096000</v>
      </c>
      <c r="Q138" s="185" t="s">
        <v>203</v>
      </c>
      <c r="R138" s="180"/>
    </row>
    <row r="139" spans="1:19" s="187" customFormat="1" ht="30" customHeight="1">
      <c r="A139" s="178"/>
      <c r="B139" s="179"/>
      <c r="C139" s="107" t="s">
        <v>56</v>
      </c>
      <c r="D139" s="23" t="s">
        <v>108</v>
      </c>
      <c r="E139" s="180" t="s">
        <v>164</v>
      </c>
      <c r="F139" s="181">
        <v>1</v>
      </c>
      <c r="G139" s="182" t="s">
        <v>28</v>
      </c>
      <c r="H139" s="178">
        <v>1</v>
      </c>
      <c r="I139" s="165">
        <v>195000000</v>
      </c>
      <c r="J139" s="165">
        <v>194541000</v>
      </c>
      <c r="K139" s="183">
        <f t="shared" si="11"/>
        <v>99.764615384615382</v>
      </c>
      <c r="L139" s="188">
        <v>1</v>
      </c>
      <c r="M139" s="185" t="s">
        <v>177</v>
      </c>
      <c r="N139" s="189" t="s">
        <v>211</v>
      </c>
      <c r="O139" s="184" t="s">
        <v>221</v>
      </c>
      <c r="P139" s="165">
        <f t="shared" si="10"/>
        <v>194541000</v>
      </c>
      <c r="Q139" s="185" t="s">
        <v>241</v>
      </c>
      <c r="R139" s="180"/>
    </row>
    <row r="140" spans="1:19" s="187" customFormat="1" ht="30" customHeight="1">
      <c r="A140" s="178"/>
      <c r="B140" s="179"/>
      <c r="C140" s="107" t="s">
        <v>56</v>
      </c>
      <c r="D140" s="23" t="s">
        <v>109</v>
      </c>
      <c r="E140" s="180" t="s">
        <v>164</v>
      </c>
      <c r="F140" s="181">
        <v>1</v>
      </c>
      <c r="G140" s="182" t="s">
        <v>28</v>
      </c>
      <c r="H140" s="178">
        <v>1</v>
      </c>
      <c r="I140" s="165">
        <v>195000000</v>
      </c>
      <c r="J140" s="165">
        <v>194185000</v>
      </c>
      <c r="K140" s="183">
        <f t="shared" si="11"/>
        <v>99.582051282051282</v>
      </c>
      <c r="L140" s="188">
        <v>1</v>
      </c>
      <c r="M140" s="185" t="s">
        <v>177</v>
      </c>
      <c r="N140" s="184" t="s">
        <v>211</v>
      </c>
      <c r="O140" s="189" t="s">
        <v>248</v>
      </c>
      <c r="P140" s="165">
        <f t="shared" si="10"/>
        <v>194185000</v>
      </c>
      <c r="Q140" s="185" t="s">
        <v>290</v>
      </c>
      <c r="R140" s="180"/>
    </row>
    <row r="141" spans="1:19" s="187" customFormat="1" ht="30" customHeight="1">
      <c r="A141" s="178"/>
      <c r="B141" s="179"/>
      <c r="C141" s="107" t="s">
        <v>56</v>
      </c>
      <c r="D141" s="23" t="s">
        <v>110</v>
      </c>
      <c r="E141" s="180" t="s">
        <v>164</v>
      </c>
      <c r="F141" s="181">
        <v>1</v>
      </c>
      <c r="G141" s="182" t="s">
        <v>28</v>
      </c>
      <c r="H141" s="178">
        <v>1</v>
      </c>
      <c r="I141" s="165">
        <v>97500000</v>
      </c>
      <c r="J141" s="165">
        <v>97029000</v>
      </c>
      <c r="K141" s="183">
        <f t="shared" si="11"/>
        <v>99.516923076923078</v>
      </c>
      <c r="L141" s="188">
        <v>1</v>
      </c>
      <c r="M141" s="185" t="s">
        <v>177</v>
      </c>
      <c r="N141" s="189" t="s">
        <v>211</v>
      </c>
      <c r="O141" s="184" t="s">
        <v>221</v>
      </c>
      <c r="P141" s="165">
        <f t="shared" ref="P141:P149" si="12">J141</f>
        <v>97029000</v>
      </c>
      <c r="Q141" s="185" t="s">
        <v>222</v>
      </c>
      <c r="R141" s="180"/>
    </row>
    <row r="142" spans="1:19" s="187" customFormat="1" ht="39" customHeight="1">
      <c r="A142" s="178"/>
      <c r="B142" s="179"/>
      <c r="C142" s="107" t="s">
        <v>56</v>
      </c>
      <c r="D142" s="23" t="s">
        <v>111</v>
      </c>
      <c r="E142" s="180" t="s">
        <v>164</v>
      </c>
      <c r="F142" s="181">
        <v>1</v>
      </c>
      <c r="G142" s="182" t="s">
        <v>28</v>
      </c>
      <c r="H142" s="178">
        <v>1</v>
      </c>
      <c r="I142" s="165">
        <v>195000000</v>
      </c>
      <c r="J142" s="165">
        <v>194270000</v>
      </c>
      <c r="K142" s="183">
        <f t="shared" si="11"/>
        <v>99.625641025641016</v>
      </c>
      <c r="L142" s="188">
        <v>1</v>
      </c>
      <c r="M142" s="185" t="s">
        <v>177</v>
      </c>
      <c r="N142" s="189" t="s">
        <v>211</v>
      </c>
      <c r="O142" s="184" t="s">
        <v>221</v>
      </c>
      <c r="P142" s="165">
        <f t="shared" si="12"/>
        <v>194270000</v>
      </c>
      <c r="Q142" s="185" t="s">
        <v>234</v>
      </c>
      <c r="R142" s="180"/>
    </row>
    <row r="143" spans="1:19" s="187" customFormat="1" ht="30" customHeight="1">
      <c r="A143" s="178"/>
      <c r="B143" s="179"/>
      <c r="C143" s="107" t="s">
        <v>56</v>
      </c>
      <c r="D143" s="23" t="s">
        <v>112</v>
      </c>
      <c r="E143" s="180" t="s">
        <v>164</v>
      </c>
      <c r="F143" s="181">
        <v>1</v>
      </c>
      <c r="G143" s="182" t="s">
        <v>28</v>
      </c>
      <c r="H143" s="178">
        <v>1</v>
      </c>
      <c r="I143" s="165">
        <v>48750000</v>
      </c>
      <c r="J143" s="165">
        <v>48470000</v>
      </c>
      <c r="K143" s="183">
        <f t="shared" ref="K143:K148" si="13">J143/I143*100</f>
        <v>99.425641025641028</v>
      </c>
      <c r="L143" s="188">
        <v>1</v>
      </c>
      <c r="M143" s="185" t="s">
        <v>177</v>
      </c>
      <c r="N143" s="189" t="s">
        <v>211</v>
      </c>
      <c r="O143" s="184" t="s">
        <v>221</v>
      </c>
      <c r="P143" s="165">
        <f t="shared" si="12"/>
        <v>48470000</v>
      </c>
      <c r="Q143" s="185" t="s">
        <v>262</v>
      </c>
      <c r="R143" s="180"/>
    </row>
    <row r="144" spans="1:19" s="187" customFormat="1" ht="30" customHeight="1">
      <c r="A144" s="178"/>
      <c r="B144" s="179"/>
      <c r="C144" s="107" t="s">
        <v>56</v>
      </c>
      <c r="D144" s="23" t="s">
        <v>113</v>
      </c>
      <c r="E144" s="180" t="s">
        <v>164</v>
      </c>
      <c r="F144" s="181">
        <v>1</v>
      </c>
      <c r="G144" s="182" t="s">
        <v>28</v>
      </c>
      <c r="H144" s="178">
        <v>1</v>
      </c>
      <c r="I144" s="165">
        <v>97500000</v>
      </c>
      <c r="J144" s="165">
        <v>96992000</v>
      </c>
      <c r="K144" s="183">
        <f t="shared" si="13"/>
        <v>99.478974358974355</v>
      </c>
      <c r="L144" s="188">
        <v>1</v>
      </c>
      <c r="M144" s="185" t="s">
        <v>177</v>
      </c>
      <c r="N144" s="189" t="s">
        <v>198</v>
      </c>
      <c r="O144" s="189" t="s">
        <v>199</v>
      </c>
      <c r="P144" s="165">
        <f t="shared" si="12"/>
        <v>96992000</v>
      </c>
      <c r="Q144" s="185" t="s">
        <v>275</v>
      </c>
      <c r="R144" s="180"/>
    </row>
    <row r="145" spans="1:19" s="187" customFormat="1" ht="30" customHeight="1">
      <c r="A145" s="178"/>
      <c r="B145" s="179"/>
      <c r="C145" s="107" t="s">
        <v>56</v>
      </c>
      <c r="D145" s="23" t="s">
        <v>114</v>
      </c>
      <c r="E145" s="180" t="s">
        <v>164</v>
      </c>
      <c r="F145" s="181">
        <v>1</v>
      </c>
      <c r="G145" s="182" t="s">
        <v>28</v>
      </c>
      <c r="H145" s="178">
        <v>1</v>
      </c>
      <c r="I145" s="165">
        <v>195000000</v>
      </c>
      <c r="J145" s="165">
        <v>194531000</v>
      </c>
      <c r="K145" s="183">
        <f t="shared" si="13"/>
        <v>99.759487179487181</v>
      </c>
      <c r="L145" s="188">
        <v>1</v>
      </c>
      <c r="M145" s="185" t="s">
        <v>177</v>
      </c>
      <c r="N145" s="189" t="s">
        <v>192</v>
      </c>
      <c r="O145" s="250" t="s">
        <v>263</v>
      </c>
      <c r="P145" s="165">
        <f t="shared" si="12"/>
        <v>194531000</v>
      </c>
      <c r="Q145" s="185" t="s">
        <v>200</v>
      </c>
      <c r="R145" s="180"/>
    </row>
    <row r="146" spans="1:19" s="187" customFormat="1" ht="30" customHeight="1">
      <c r="A146" s="178"/>
      <c r="B146" s="179"/>
      <c r="C146" s="107" t="s">
        <v>56</v>
      </c>
      <c r="D146" s="23" t="s">
        <v>115</v>
      </c>
      <c r="E146" s="180" t="s">
        <v>164</v>
      </c>
      <c r="F146" s="181">
        <v>1</v>
      </c>
      <c r="G146" s="182" t="s">
        <v>28</v>
      </c>
      <c r="H146" s="178">
        <v>1</v>
      </c>
      <c r="I146" s="165">
        <v>195000000</v>
      </c>
      <c r="J146" s="165">
        <v>194392000</v>
      </c>
      <c r="K146" s="183">
        <f t="shared" si="13"/>
        <v>99.688205128205126</v>
      </c>
      <c r="L146" s="188">
        <v>1</v>
      </c>
      <c r="M146" s="185" t="s">
        <v>177</v>
      </c>
      <c r="N146" s="189" t="s">
        <v>198</v>
      </c>
      <c r="O146" s="189" t="s">
        <v>199</v>
      </c>
      <c r="P146" s="165">
        <f t="shared" si="12"/>
        <v>194392000</v>
      </c>
      <c r="Q146" s="185" t="s">
        <v>245</v>
      </c>
      <c r="R146" s="180"/>
    </row>
    <row r="147" spans="1:19" s="187" customFormat="1" ht="30" customHeight="1">
      <c r="A147" s="178"/>
      <c r="B147" s="179"/>
      <c r="C147" s="107" t="s">
        <v>56</v>
      </c>
      <c r="D147" s="23" t="s">
        <v>116</v>
      </c>
      <c r="E147" s="180" t="s">
        <v>164</v>
      </c>
      <c r="F147" s="181">
        <v>1</v>
      </c>
      <c r="G147" s="182" t="s">
        <v>28</v>
      </c>
      <c r="H147" s="178">
        <v>1</v>
      </c>
      <c r="I147" s="165">
        <v>195000000</v>
      </c>
      <c r="J147" s="165">
        <v>194283000</v>
      </c>
      <c r="K147" s="183">
        <f t="shared" si="13"/>
        <v>99.632307692307691</v>
      </c>
      <c r="L147" s="188">
        <v>1</v>
      </c>
      <c r="M147" s="185" t="s">
        <v>177</v>
      </c>
      <c r="N147" s="184" t="s">
        <v>211</v>
      </c>
      <c r="O147" s="189" t="s">
        <v>248</v>
      </c>
      <c r="P147" s="165">
        <f t="shared" si="12"/>
        <v>194283000</v>
      </c>
      <c r="Q147" s="185" t="s">
        <v>245</v>
      </c>
      <c r="R147" s="180"/>
    </row>
    <row r="148" spans="1:19" s="187" customFormat="1" ht="30" customHeight="1">
      <c r="A148" s="178"/>
      <c r="B148" s="179"/>
      <c r="C148" s="107" t="s">
        <v>56</v>
      </c>
      <c r="D148" s="23" t="s">
        <v>117</v>
      </c>
      <c r="E148" s="180" t="s">
        <v>164</v>
      </c>
      <c r="F148" s="181">
        <v>1</v>
      </c>
      <c r="G148" s="182" t="s">
        <v>28</v>
      </c>
      <c r="H148" s="178">
        <v>1</v>
      </c>
      <c r="I148" s="165">
        <v>195000000</v>
      </c>
      <c r="J148" s="165">
        <v>194357000</v>
      </c>
      <c r="K148" s="183">
        <f t="shared" si="13"/>
        <v>99.670256410256414</v>
      </c>
      <c r="L148" s="188">
        <v>1</v>
      </c>
      <c r="M148" s="185" t="s">
        <v>177</v>
      </c>
      <c r="N148" s="184" t="s">
        <v>211</v>
      </c>
      <c r="O148" s="189" t="s">
        <v>248</v>
      </c>
      <c r="P148" s="165">
        <f t="shared" si="12"/>
        <v>194357000</v>
      </c>
      <c r="Q148" s="185" t="s">
        <v>271</v>
      </c>
      <c r="R148" s="180"/>
    </row>
    <row r="149" spans="1:19" s="187" customFormat="1" ht="30" customHeight="1">
      <c r="A149" s="178"/>
      <c r="B149" s="179"/>
      <c r="C149" s="107" t="s">
        <v>56</v>
      </c>
      <c r="D149" s="23" t="s">
        <v>118</v>
      </c>
      <c r="E149" s="180" t="s">
        <v>164</v>
      </c>
      <c r="F149" s="181">
        <v>1</v>
      </c>
      <c r="G149" s="182" t="s">
        <v>28</v>
      </c>
      <c r="H149" s="178">
        <v>1</v>
      </c>
      <c r="I149" s="165">
        <v>195000000</v>
      </c>
      <c r="J149" s="165">
        <v>194346000</v>
      </c>
      <c r="K149" s="183">
        <f t="shared" ref="K149" si="14">J149/I149*100</f>
        <v>99.664615384615388</v>
      </c>
      <c r="L149" s="188">
        <v>1</v>
      </c>
      <c r="M149" s="185" t="s">
        <v>177</v>
      </c>
      <c r="N149" s="184" t="s">
        <v>211</v>
      </c>
      <c r="O149" s="189" t="s">
        <v>248</v>
      </c>
      <c r="P149" s="165">
        <f t="shared" si="12"/>
        <v>194346000</v>
      </c>
      <c r="Q149" s="185" t="s">
        <v>271</v>
      </c>
      <c r="R149" s="180"/>
    </row>
    <row r="150" spans="1:19" s="187" customFormat="1" ht="30" customHeight="1">
      <c r="A150" s="178"/>
      <c r="B150" s="179"/>
      <c r="C150" s="107" t="s">
        <v>56</v>
      </c>
      <c r="D150" s="23" t="s">
        <v>246</v>
      </c>
      <c r="E150" s="180" t="s">
        <v>164</v>
      </c>
      <c r="F150" s="181">
        <v>1</v>
      </c>
      <c r="G150" s="182" t="s">
        <v>28</v>
      </c>
      <c r="H150" s="178">
        <v>1</v>
      </c>
      <c r="I150" s="165">
        <v>146250000</v>
      </c>
      <c r="J150" s="165">
        <v>145452000</v>
      </c>
      <c r="K150" s="183">
        <f t="shared" ref="K150:K226" si="15">J150/I150*100</f>
        <v>99.454358974358968</v>
      </c>
      <c r="L150" s="188">
        <v>1</v>
      </c>
      <c r="M150" s="185" t="s">
        <v>177</v>
      </c>
      <c r="N150" s="189" t="s">
        <v>198</v>
      </c>
      <c r="O150" s="189" t="s">
        <v>199</v>
      </c>
      <c r="P150" s="165">
        <f t="shared" ref="P150:P152" si="16">J150</f>
        <v>145452000</v>
      </c>
      <c r="Q150" s="185" t="s">
        <v>236</v>
      </c>
      <c r="R150" s="180"/>
    </row>
    <row r="151" spans="1:19" s="187" customFormat="1" ht="30" customHeight="1">
      <c r="A151" s="178"/>
      <c r="B151" s="179"/>
      <c r="C151" s="107" t="s">
        <v>56</v>
      </c>
      <c r="D151" s="23" t="s">
        <v>120</v>
      </c>
      <c r="E151" s="180" t="s">
        <v>164</v>
      </c>
      <c r="F151" s="181">
        <v>1</v>
      </c>
      <c r="G151" s="182" t="s">
        <v>28</v>
      </c>
      <c r="H151" s="178">
        <v>1</v>
      </c>
      <c r="I151" s="165">
        <v>146250000</v>
      </c>
      <c r="J151" s="165">
        <v>145824000</v>
      </c>
      <c r="K151" s="183">
        <f t="shared" si="15"/>
        <v>99.708717948717947</v>
      </c>
      <c r="L151" s="188">
        <v>1</v>
      </c>
      <c r="M151" s="185" t="s">
        <v>177</v>
      </c>
      <c r="N151" s="189" t="s">
        <v>211</v>
      </c>
      <c r="O151" s="189" t="s">
        <v>248</v>
      </c>
      <c r="P151" s="165">
        <f t="shared" si="16"/>
        <v>145824000</v>
      </c>
      <c r="Q151" s="185" t="s">
        <v>237</v>
      </c>
      <c r="R151" s="180"/>
    </row>
    <row r="152" spans="1:19" s="187" customFormat="1" ht="30" customHeight="1">
      <c r="A152" s="178"/>
      <c r="B152" s="179"/>
      <c r="C152" s="107" t="s">
        <v>56</v>
      </c>
      <c r="D152" s="23" t="s">
        <v>121</v>
      </c>
      <c r="E152" s="180" t="s">
        <v>164</v>
      </c>
      <c r="F152" s="181">
        <v>1</v>
      </c>
      <c r="G152" s="182" t="s">
        <v>28</v>
      </c>
      <c r="H152" s="178">
        <v>1</v>
      </c>
      <c r="I152" s="165">
        <v>97500000</v>
      </c>
      <c r="J152" s="165">
        <v>96940000</v>
      </c>
      <c r="K152" s="183">
        <f t="shared" si="15"/>
        <v>99.425641025641028</v>
      </c>
      <c r="L152" s="188">
        <v>1</v>
      </c>
      <c r="M152" s="185" t="s">
        <v>177</v>
      </c>
      <c r="N152" s="189" t="s">
        <v>211</v>
      </c>
      <c r="O152" s="189" t="s">
        <v>248</v>
      </c>
      <c r="P152" s="165">
        <f t="shared" si="16"/>
        <v>96940000</v>
      </c>
      <c r="Q152" s="185" t="s">
        <v>247</v>
      </c>
      <c r="R152" s="180"/>
    </row>
    <row r="153" spans="1:19" s="187" customFormat="1" ht="30" customHeight="1">
      <c r="A153" s="178"/>
      <c r="B153" s="179"/>
      <c r="C153" s="107" t="s">
        <v>56</v>
      </c>
      <c r="D153" s="23" t="s">
        <v>122</v>
      </c>
      <c r="E153" s="180" t="s">
        <v>164</v>
      </c>
      <c r="F153" s="181">
        <v>1</v>
      </c>
      <c r="G153" s="182" t="s">
        <v>28</v>
      </c>
      <c r="H153" s="178">
        <v>1</v>
      </c>
      <c r="I153" s="165">
        <v>195000000</v>
      </c>
      <c r="J153" s="165">
        <v>194255000</v>
      </c>
      <c r="K153" s="183">
        <f t="shared" si="15"/>
        <v>99.617948717948721</v>
      </c>
      <c r="L153" s="188">
        <v>1</v>
      </c>
      <c r="M153" s="185" t="s">
        <v>177</v>
      </c>
      <c r="N153" s="189" t="s">
        <v>211</v>
      </c>
      <c r="O153" s="189" t="s">
        <v>293</v>
      </c>
      <c r="P153" s="165">
        <f>J153</f>
        <v>194255000</v>
      </c>
      <c r="Q153" s="185" t="s">
        <v>294</v>
      </c>
      <c r="R153" s="180"/>
    </row>
    <row r="154" spans="1:19" s="187" customFormat="1" ht="30" customHeight="1">
      <c r="A154" s="178"/>
      <c r="B154" s="179"/>
      <c r="C154" s="107" t="s">
        <v>56</v>
      </c>
      <c r="D154" s="23" t="s">
        <v>123</v>
      </c>
      <c r="E154" s="180" t="s">
        <v>164</v>
      </c>
      <c r="F154" s="181">
        <v>1</v>
      </c>
      <c r="G154" s="182" t="s">
        <v>28</v>
      </c>
      <c r="H154" s="178">
        <v>1</v>
      </c>
      <c r="I154" s="165">
        <v>146250000</v>
      </c>
      <c r="J154" s="165">
        <v>145565000</v>
      </c>
      <c r="K154" s="183">
        <f t="shared" si="15"/>
        <v>99.53162393162394</v>
      </c>
      <c r="L154" s="188">
        <v>1</v>
      </c>
      <c r="M154" s="185" t="s">
        <v>177</v>
      </c>
      <c r="N154" s="186" t="s">
        <v>198</v>
      </c>
      <c r="O154" s="189" t="s">
        <v>199</v>
      </c>
      <c r="P154" s="165">
        <f t="shared" ref="P154:P226" si="17">J154</f>
        <v>145565000</v>
      </c>
      <c r="Q154" s="185" t="s">
        <v>227</v>
      </c>
      <c r="R154" s="180"/>
      <c r="S154" s="187" t="s">
        <v>210</v>
      </c>
    </row>
    <row r="155" spans="1:19" s="187" customFormat="1" ht="30" customHeight="1">
      <c r="A155" s="178"/>
      <c r="B155" s="282"/>
      <c r="C155" s="283" t="s">
        <v>56</v>
      </c>
      <c r="D155" s="280" t="s">
        <v>308</v>
      </c>
      <c r="E155" s="284" t="s">
        <v>164</v>
      </c>
      <c r="F155" s="285">
        <v>1</v>
      </c>
      <c r="G155" s="286" t="s">
        <v>28</v>
      </c>
      <c r="H155" s="287">
        <v>1</v>
      </c>
      <c r="I155" s="288">
        <v>152872000</v>
      </c>
      <c r="J155" s="289"/>
      <c r="K155" s="290">
        <f t="shared" si="15"/>
        <v>0</v>
      </c>
      <c r="L155" s="291">
        <v>1</v>
      </c>
      <c r="M155" s="292" t="s">
        <v>177</v>
      </c>
      <c r="N155" s="289"/>
      <c r="O155" s="289"/>
      <c r="P155" s="293">
        <f t="shared" si="17"/>
        <v>0</v>
      </c>
      <c r="Q155" s="292"/>
      <c r="R155" s="284"/>
    </row>
    <row r="156" spans="1:19" s="187" customFormat="1" ht="30" customHeight="1">
      <c r="A156" s="178"/>
      <c r="B156" s="179"/>
      <c r="C156" s="107" t="s">
        <v>56</v>
      </c>
      <c r="D156" s="280" t="s">
        <v>309</v>
      </c>
      <c r="E156" s="180" t="s">
        <v>164</v>
      </c>
      <c r="F156" s="181">
        <v>1</v>
      </c>
      <c r="G156" s="182" t="s">
        <v>28</v>
      </c>
      <c r="H156" s="178">
        <v>1</v>
      </c>
      <c r="I156" s="270">
        <v>197000000</v>
      </c>
      <c r="J156" s="266"/>
      <c r="K156" s="183">
        <f t="shared" si="15"/>
        <v>0</v>
      </c>
      <c r="L156" s="188">
        <v>1</v>
      </c>
      <c r="M156" s="185" t="s">
        <v>177</v>
      </c>
      <c r="N156" s="266"/>
      <c r="O156" s="266"/>
      <c r="P156" s="165">
        <f t="shared" si="17"/>
        <v>0</v>
      </c>
      <c r="Q156" s="185"/>
      <c r="R156" s="180"/>
    </row>
    <row r="157" spans="1:19" s="187" customFormat="1" ht="30" customHeight="1">
      <c r="A157" s="178"/>
      <c r="B157" s="179"/>
      <c r="C157" s="107" t="s">
        <v>56</v>
      </c>
      <c r="D157" s="281" t="s">
        <v>310</v>
      </c>
      <c r="E157" s="180" t="s">
        <v>164</v>
      </c>
      <c r="F157" s="181">
        <v>1</v>
      </c>
      <c r="G157" s="182" t="s">
        <v>28</v>
      </c>
      <c r="H157" s="178">
        <v>1</v>
      </c>
      <c r="I157" s="270">
        <v>197000000</v>
      </c>
      <c r="J157" s="266"/>
      <c r="K157" s="183">
        <f t="shared" si="15"/>
        <v>0</v>
      </c>
      <c r="L157" s="188">
        <v>1</v>
      </c>
      <c r="M157" s="185" t="s">
        <v>177</v>
      </c>
      <c r="N157" s="266"/>
      <c r="O157" s="266"/>
      <c r="P157" s="165">
        <f t="shared" si="17"/>
        <v>0</v>
      </c>
      <c r="Q157" s="185"/>
      <c r="R157" s="180"/>
    </row>
    <row r="158" spans="1:19" s="187" customFormat="1" ht="30" customHeight="1">
      <c r="A158" s="178"/>
      <c r="B158" s="179"/>
      <c r="C158" s="107" t="s">
        <v>56</v>
      </c>
      <c r="D158" s="281" t="s">
        <v>311</v>
      </c>
      <c r="E158" s="180" t="s">
        <v>164</v>
      </c>
      <c r="F158" s="181">
        <v>1</v>
      </c>
      <c r="G158" s="182" t="s">
        <v>28</v>
      </c>
      <c r="H158" s="178">
        <v>1</v>
      </c>
      <c r="I158" s="270">
        <v>197000000</v>
      </c>
      <c r="J158" s="266"/>
      <c r="K158" s="183">
        <f t="shared" si="15"/>
        <v>0</v>
      </c>
      <c r="L158" s="188">
        <v>1</v>
      </c>
      <c r="M158" s="185" t="s">
        <v>177</v>
      </c>
      <c r="N158" s="266"/>
      <c r="O158" s="266"/>
      <c r="P158" s="165">
        <f t="shared" si="17"/>
        <v>0</v>
      </c>
      <c r="Q158" s="185"/>
      <c r="R158" s="180"/>
    </row>
    <row r="159" spans="1:19" s="187" customFormat="1" ht="30" customHeight="1">
      <c r="A159" s="178"/>
      <c r="B159" s="179"/>
      <c r="C159" s="107" t="s">
        <v>56</v>
      </c>
      <c r="D159" s="281" t="s">
        <v>312</v>
      </c>
      <c r="E159" s="180" t="s">
        <v>164</v>
      </c>
      <c r="F159" s="181">
        <v>1</v>
      </c>
      <c r="G159" s="182" t="s">
        <v>28</v>
      </c>
      <c r="H159" s="178">
        <v>1</v>
      </c>
      <c r="I159" s="270">
        <v>147750000</v>
      </c>
      <c r="J159" s="266"/>
      <c r="K159" s="183">
        <f t="shared" si="15"/>
        <v>0</v>
      </c>
      <c r="L159" s="188">
        <v>1</v>
      </c>
      <c r="M159" s="185" t="s">
        <v>177</v>
      </c>
      <c r="N159" s="266"/>
      <c r="O159" s="266"/>
      <c r="P159" s="165">
        <f t="shared" ref="P159:P166" si="18">J159</f>
        <v>0</v>
      </c>
      <c r="Q159" s="185"/>
      <c r="R159" s="180"/>
    </row>
    <row r="160" spans="1:19" s="187" customFormat="1" ht="30" customHeight="1">
      <c r="A160" s="178"/>
      <c r="B160" s="179"/>
      <c r="C160" s="107" t="s">
        <v>56</v>
      </c>
      <c r="D160" s="281" t="s">
        <v>313</v>
      </c>
      <c r="E160" s="180" t="s">
        <v>164</v>
      </c>
      <c r="F160" s="181">
        <v>1</v>
      </c>
      <c r="G160" s="182" t="s">
        <v>28</v>
      </c>
      <c r="H160" s="178">
        <v>1</v>
      </c>
      <c r="I160" s="270">
        <v>147750000</v>
      </c>
      <c r="J160" s="266"/>
      <c r="K160" s="183">
        <f t="shared" si="15"/>
        <v>0</v>
      </c>
      <c r="L160" s="188">
        <v>1</v>
      </c>
      <c r="M160" s="185" t="s">
        <v>177</v>
      </c>
      <c r="N160" s="266"/>
      <c r="O160" s="266"/>
      <c r="P160" s="165">
        <f t="shared" si="18"/>
        <v>0</v>
      </c>
      <c r="Q160" s="185"/>
      <c r="R160" s="180"/>
    </row>
    <row r="161" spans="1:18" s="187" customFormat="1" ht="30" customHeight="1">
      <c r="A161" s="178"/>
      <c r="B161" s="179"/>
      <c r="C161" s="107" t="s">
        <v>56</v>
      </c>
      <c r="D161" s="281" t="s">
        <v>314</v>
      </c>
      <c r="E161" s="180" t="s">
        <v>164</v>
      </c>
      <c r="F161" s="181">
        <v>1</v>
      </c>
      <c r="G161" s="182" t="s">
        <v>28</v>
      </c>
      <c r="H161" s="178">
        <v>1</v>
      </c>
      <c r="I161" s="270">
        <v>98500000</v>
      </c>
      <c r="J161" s="266"/>
      <c r="K161" s="183">
        <f t="shared" si="15"/>
        <v>0</v>
      </c>
      <c r="L161" s="188">
        <v>1</v>
      </c>
      <c r="M161" s="185" t="s">
        <v>177</v>
      </c>
      <c r="N161" s="266"/>
      <c r="O161" s="266"/>
      <c r="P161" s="165">
        <f t="shared" si="18"/>
        <v>0</v>
      </c>
      <c r="Q161" s="185"/>
      <c r="R161" s="180"/>
    </row>
    <row r="162" spans="1:18" s="187" customFormat="1" ht="30" customHeight="1">
      <c r="A162" s="178"/>
      <c r="B162" s="179"/>
      <c r="C162" s="107" t="s">
        <v>56</v>
      </c>
      <c r="D162" s="281" t="s">
        <v>315</v>
      </c>
      <c r="E162" s="180" t="s">
        <v>164</v>
      </c>
      <c r="F162" s="181">
        <v>1</v>
      </c>
      <c r="G162" s="182" t="s">
        <v>28</v>
      </c>
      <c r="H162" s="178">
        <v>1</v>
      </c>
      <c r="I162" s="270">
        <v>147750000</v>
      </c>
      <c r="J162" s="266"/>
      <c r="K162" s="183">
        <f t="shared" si="15"/>
        <v>0</v>
      </c>
      <c r="L162" s="188">
        <v>1</v>
      </c>
      <c r="M162" s="185" t="s">
        <v>177</v>
      </c>
      <c r="N162" s="266"/>
      <c r="O162" s="266"/>
      <c r="P162" s="165">
        <f t="shared" si="18"/>
        <v>0</v>
      </c>
      <c r="Q162" s="185"/>
      <c r="R162" s="180"/>
    </row>
    <row r="163" spans="1:18" s="187" customFormat="1" ht="30" customHeight="1">
      <c r="A163" s="178"/>
      <c r="B163" s="179"/>
      <c r="C163" s="107" t="s">
        <v>56</v>
      </c>
      <c r="D163" s="281" t="s">
        <v>316</v>
      </c>
      <c r="E163" s="180" t="s">
        <v>164</v>
      </c>
      <c r="F163" s="181">
        <v>1</v>
      </c>
      <c r="G163" s="182" t="s">
        <v>28</v>
      </c>
      <c r="H163" s="178">
        <v>1</v>
      </c>
      <c r="I163" s="270">
        <v>197000000</v>
      </c>
      <c r="J163" s="266"/>
      <c r="K163" s="183">
        <f t="shared" si="15"/>
        <v>0</v>
      </c>
      <c r="L163" s="188">
        <v>1</v>
      </c>
      <c r="M163" s="185" t="s">
        <v>177</v>
      </c>
      <c r="N163" s="266"/>
      <c r="O163" s="266"/>
      <c r="P163" s="165">
        <f t="shared" si="18"/>
        <v>0</v>
      </c>
      <c r="Q163" s="185"/>
      <c r="R163" s="180"/>
    </row>
    <row r="164" spans="1:18" s="187" customFormat="1" ht="30" customHeight="1">
      <c r="A164" s="178"/>
      <c r="B164" s="179"/>
      <c r="C164" s="107" t="s">
        <v>56</v>
      </c>
      <c r="D164" s="281" t="s">
        <v>317</v>
      </c>
      <c r="E164" s="180" t="s">
        <v>164</v>
      </c>
      <c r="F164" s="181">
        <v>1</v>
      </c>
      <c r="G164" s="182" t="s">
        <v>28</v>
      </c>
      <c r="H164" s="178">
        <v>1</v>
      </c>
      <c r="I164" s="270">
        <v>137900000</v>
      </c>
      <c r="J164" s="266"/>
      <c r="K164" s="183">
        <f t="shared" si="15"/>
        <v>0</v>
      </c>
      <c r="L164" s="188">
        <v>1</v>
      </c>
      <c r="M164" s="185" t="s">
        <v>177</v>
      </c>
      <c r="N164" s="266"/>
      <c r="O164" s="266"/>
      <c r="P164" s="165">
        <f t="shared" si="18"/>
        <v>0</v>
      </c>
      <c r="Q164" s="185"/>
      <c r="R164" s="180"/>
    </row>
    <row r="165" spans="1:18" s="187" customFormat="1" ht="30" customHeight="1">
      <c r="A165" s="178"/>
      <c r="B165" s="179"/>
      <c r="C165" s="107" t="s">
        <v>56</v>
      </c>
      <c r="D165" s="281" t="s">
        <v>318</v>
      </c>
      <c r="E165" s="180" t="s">
        <v>164</v>
      </c>
      <c r="F165" s="181">
        <v>1</v>
      </c>
      <c r="G165" s="182" t="s">
        <v>28</v>
      </c>
      <c r="H165" s="178">
        <v>1</v>
      </c>
      <c r="I165" s="270">
        <v>98500000</v>
      </c>
      <c r="J165" s="266"/>
      <c r="K165" s="183">
        <f t="shared" si="15"/>
        <v>0</v>
      </c>
      <c r="L165" s="188">
        <v>1</v>
      </c>
      <c r="M165" s="185" t="s">
        <v>177</v>
      </c>
      <c r="N165" s="266"/>
      <c r="O165" s="266"/>
      <c r="P165" s="165">
        <f t="shared" si="18"/>
        <v>0</v>
      </c>
      <c r="Q165" s="185"/>
      <c r="R165" s="180"/>
    </row>
    <row r="166" spans="1:18" s="187" customFormat="1" ht="30" customHeight="1">
      <c r="A166" s="178"/>
      <c r="B166" s="179"/>
      <c r="C166" s="107" t="s">
        <v>56</v>
      </c>
      <c r="D166" s="281" t="s">
        <v>319</v>
      </c>
      <c r="E166" s="180" t="s">
        <v>164</v>
      </c>
      <c r="F166" s="181">
        <v>1</v>
      </c>
      <c r="G166" s="182" t="s">
        <v>28</v>
      </c>
      <c r="H166" s="178">
        <v>1</v>
      </c>
      <c r="I166" s="270">
        <v>98500000</v>
      </c>
      <c r="J166" s="266"/>
      <c r="K166" s="183">
        <f t="shared" si="15"/>
        <v>0</v>
      </c>
      <c r="L166" s="188">
        <v>1</v>
      </c>
      <c r="M166" s="185" t="s">
        <v>177</v>
      </c>
      <c r="N166" s="266"/>
      <c r="O166" s="266"/>
      <c r="P166" s="165">
        <f t="shared" si="18"/>
        <v>0</v>
      </c>
      <c r="Q166" s="185"/>
      <c r="R166" s="180"/>
    </row>
    <row r="167" spans="1:18" s="187" customFormat="1" ht="30" customHeight="1">
      <c r="A167" s="178"/>
      <c r="B167" s="179"/>
      <c r="C167" s="107" t="s">
        <v>56</v>
      </c>
      <c r="D167" s="281" t="s">
        <v>320</v>
      </c>
      <c r="E167" s="180" t="s">
        <v>164</v>
      </c>
      <c r="F167" s="181">
        <v>1</v>
      </c>
      <c r="G167" s="182" t="s">
        <v>28</v>
      </c>
      <c r="H167" s="178">
        <v>1</v>
      </c>
      <c r="I167" s="270">
        <v>98500000</v>
      </c>
      <c r="J167" s="266"/>
      <c r="K167" s="183">
        <f t="shared" si="15"/>
        <v>0</v>
      </c>
      <c r="L167" s="188">
        <v>1</v>
      </c>
      <c r="M167" s="185" t="s">
        <v>177</v>
      </c>
      <c r="N167" s="266"/>
      <c r="O167" s="266"/>
      <c r="P167" s="165">
        <f t="shared" ref="P167:P176" si="19">J167</f>
        <v>0</v>
      </c>
      <c r="Q167" s="185"/>
      <c r="R167" s="180"/>
    </row>
    <row r="168" spans="1:18" s="187" customFormat="1" ht="30" customHeight="1">
      <c r="A168" s="178"/>
      <c r="B168" s="179"/>
      <c r="C168" s="107" t="s">
        <v>56</v>
      </c>
      <c r="D168" s="281" t="s">
        <v>321</v>
      </c>
      <c r="E168" s="180" t="s">
        <v>164</v>
      </c>
      <c r="F168" s="181">
        <v>1</v>
      </c>
      <c r="G168" s="182" t="s">
        <v>28</v>
      </c>
      <c r="H168" s="178">
        <v>1</v>
      </c>
      <c r="I168" s="270">
        <v>197000000</v>
      </c>
      <c r="J168" s="266"/>
      <c r="K168" s="183">
        <f t="shared" si="15"/>
        <v>0</v>
      </c>
      <c r="L168" s="188">
        <v>1</v>
      </c>
      <c r="M168" s="185" t="s">
        <v>177</v>
      </c>
      <c r="N168" s="266"/>
      <c r="O168" s="266"/>
      <c r="P168" s="165">
        <f t="shared" si="19"/>
        <v>0</v>
      </c>
      <c r="Q168" s="185"/>
      <c r="R168" s="180"/>
    </row>
    <row r="169" spans="1:18" s="187" customFormat="1" ht="30" customHeight="1">
      <c r="A169" s="287"/>
      <c r="B169" s="282"/>
      <c r="C169" s="283" t="s">
        <v>56</v>
      </c>
      <c r="D169" s="281" t="s">
        <v>322</v>
      </c>
      <c r="E169" s="284" t="s">
        <v>164</v>
      </c>
      <c r="F169" s="285">
        <v>1</v>
      </c>
      <c r="G169" s="286" t="s">
        <v>28</v>
      </c>
      <c r="H169" s="287">
        <v>1</v>
      </c>
      <c r="I169" s="288">
        <v>197000000</v>
      </c>
      <c r="J169" s="289"/>
      <c r="K169" s="290">
        <f t="shared" si="15"/>
        <v>0</v>
      </c>
      <c r="L169" s="291">
        <v>1</v>
      </c>
      <c r="M169" s="292" t="s">
        <v>177</v>
      </c>
      <c r="N169" s="289"/>
      <c r="O169" s="289"/>
      <c r="P169" s="293">
        <f t="shared" si="19"/>
        <v>0</v>
      </c>
      <c r="Q169" s="292"/>
      <c r="R169" s="284"/>
    </row>
    <row r="170" spans="1:18" s="187" customFormat="1" ht="30" customHeight="1">
      <c r="A170" s="178"/>
      <c r="B170" s="179"/>
      <c r="C170" s="107" t="s">
        <v>56</v>
      </c>
      <c r="D170" s="272" t="s">
        <v>323</v>
      </c>
      <c r="E170" s="180" t="s">
        <v>164</v>
      </c>
      <c r="F170" s="181">
        <v>1</v>
      </c>
      <c r="G170" s="182" t="s">
        <v>28</v>
      </c>
      <c r="H170" s="178">
        <v>1</v>
      </c>
      <c r="I170" s="270">
        <v>147750000</v>
      </c>
      <c r="J170" s="266"/>
      <c r="K170" s="183">
        <f t="shared" si="15"/>
        <v>0</v>
      </c>
      <c r="L170" s="188">
        <v>1</v>
      </c>
      <c r="M170" s="185" t="s">
        <v>177</v>
      </c>
      <c r="N170" s="266"/>
      <c r="O170" s="266"/>
      <c r="P170" s="165">
        <f t="shared" si="19"/>
        <v>0</v>
      </c>
      <c r="Q170" s="185"/>
      <c r="R170" s="180"/>
    </row>
    <row r="171" spans="1:18" s="187" customFormat="1" ht="30" customHeight="1">
      <c r="A171" s="178"/>
      <c r="B171" s="179"/>
      <c r="C171" s="107" t="s">
        <v>56</v>
      </c>
      <c r="D171" s="272" t="s">
        <v>324</v>
      </c>
      <c r="E171" s="180" t="s">
        <v>164</v>
      </c>
      <c r="F171" s="181">
        <v>1</v>
      </c>
      <c r="G171" s="182" t="s">
        <v>28</v>
      </c>
      <c r="H171" s="178">
        <v>1</v>
      </c>
      <c r="I171" s="270">
        <v>147750000</v>
      </c>
      <c r="J171" s="266"/>
      <c r="K171" s="183">
        <f t="shared" si="15"/>
        <v>0</v>
      </c>
      <c r="L171" s="188">
        <v>1</v>
      </c>
      <c r="M171" s="185" t="s">
        <v>177</v>
      </c>
      <c r="N171" s="266"/>
      <c r="O171" s="266"/>
      <c r="P171" s="165">
        <f t="shared" si="19"/>
        <v>0</v>
      </c>
      <c r="Q171" s="185"/>
      <c r="R171" s="180"/>
    </row>
    <row r="172" spans="1:18" s="187" customFormat="1" ht="30" customHeight="1">
      <c r="A172" s="178"/>
      <c r="B172" s="179"/>
      <c r="C172" s="107" t="s">
        <v>56</v>
      </c>
      <c r="D172" s="272" t="s">
        <v>325</v>
      </c>
      <c r="E172" s="180" t="s">
        <v>164</v>
      </c>
      <c r="F172" s="181">
        <v>1</v>
      </c>
      <c r="G172" s="182" t="s">
        <v>28</v>
      </c>
      <c r="H172" s="178">
        <v>1</v>
      </c>
      <c r="I172" s="270">
        <v>197000000</v>
      </c>
      <c r="J172" s="266"/>
      <c r="K172" s="183">
        <f t="shared" si="15"/>
        <v>0</v>
      </c>
      <c r="L172" s="188">
        <v>1</v>
      </c>
      <c r="M172" s="185" t="s">
        <v>177</v>
      </c>
      <c r="N172" s="266"/>
      <c r="O172" s="266"/>
      <c r="P172" s="165">
        <f t="shared" si="19"/>
        <v>0</v>
      </c>
      <c r="Q172" s="185"/>
      <c r="R172" s="180"/>
    </row>
    <row r="173" spans="1:18" s="187" customFormat="1" ht="30" customHeight="1">
      <c r="A173" s="178"/>
      <c r="B173" s="179"/>
      <c r="C173" s="107" t="s">
        <v>56</v>
      </c>
      <c r="D173" s="272" t="s">
        <v>326</v>
      </c>
      <c r="E173" s="180" t="s">
        <v>164</v>
      </c>
      <c r="F173" s="181">
        <v>1</v>
      </c>
      <c r="G173" s="182" t="s">
        <v>28</v>
      </c>
      <c r="H173" s="178">
        <v>1</v>
      </c>
      <c r="I173" s="270">
        <v>147750000</v>
      </c>
      <c r="J173" s="266"/>
      <c r="K173" s="183">
        <f t="shared" si="15"/>
        <v>0</v>
      </c>
      <c r="L173" s="188">
        <v>1</v>
      </c>
      <c r="M173" s="185" t="s">
        <v>177</v>
      </c>
      <c r="N173" s="266"/>
      <c r="O173" s="266"/>
      <c r="P173" s="165">
        <f t="shared" si="19"/>
        <v>0</v>
      </c>
      <c r="Q173" s="185"/>
      <c r="R173" s="180"/>
    </row>
    <row r="174" spans="1:18" s="187" customFormat="1" ht="30" customHeight="1">
      <c r="A174" s="178"/>
      <c r="B174" s="179"/>
      <c r="C174" s="107" t="s">
        <v>56</v>
      </c>
      <c r="D174" s="272" t="s">
        <v>327</v>
      </c>
      <c r="E174" s="180" t="s">
        <v>164</v>
      </c>
      <c r="F174" s="181">
        <v>1</v>
      </c>
      <c r="G174" s="182" t="s">
        <v>28</v>
      </c>
      <c r="H174" s="178">
        <v>1</v>
      </c>
      <c r="I174" s="270">
        <v>73875000</v>
      </c>
      <c r="J174" s="266"/>
      <c r="K174" s="183">
        <f t="shared" si="15"/>
        <v>0</v>
      </c>
      <c r="L174" s="188">
        <v>1</v>
      </c>
      <c r="M174" s="185" t="s">
        <v>177</v>
      </c>
      <c r="N174" s="266"/>
      <c r="O174" s="266"/>
      <c r="P174" s="165">
        <f t="shared" si="19"/>
        <v>0</v>
      </c>
      <c r="Q174" s="185"/>
      <c r="R174" s="180"/>
    </row>
    <row r="175" spans="1:18" s="187" customFormat="1" ht="30" customHeight="1">
      <c r="A175" s="178"/>
      <c r="B175" s="179"/>
      <c r="C175" s="107" t="s">
        <v>56</v>
      </c>
      <c r="D175" s="272" t="s">
        <v>328</v>
      </c>
      <c r="E175" s="180" t="s">
        <v>164</v>
      </c>
      <c r="F175" s="181">
        <v>1</v>
      </c>
      <c r="G175" s="182" t="s">
        <v>28</v>
      </c>
      <c r="H175" s="178">
        <v>1</v>
      </c>
      <c r="I175" s="271">
        <v>147750000</v>
      </c>
      <c r="J175" s="266"/>
      <c r="K175" s="183">
        <f t="shared" si="15"/>
        <v>0</v>
      </c>
      <c r="L175" s="188">
        <v>1</v>
      </c>
      <c r="M175" s="185" t="s">
        <v>177</v>
      </c>
      <c r="N175" s="266"/>
      <c r="O175" s="266"/>
      <c r="P175" s="165">
        <f t="shared" si="19"/>
        <v>0</v>
      </c>
      <c r="Q175" s="185"/>
      <c r="R175" s="180"/>
    </row>
    <row r="176" spans="1:18" s="187" customFormat="1" ht="30" customHeight="1">
      <c r="A176" s="178"/>
      <c r="B176" s="179"/>
      <c r="C176" s="107" t="s">
        <v>56</v>
      </c>
      <c r="D176" s="272" t="s">
        <v>329</v>
      </c>
      <c r="E176" s="180" t="s">
        <v>164</v>
      </c>
      <c r="F176" s="181">
        <v>1</v>
      </c>
      <c r="G176" s="182" t="s">
        <v>28</v>
      </c>
      <c r="H176" s="178">
        <v>1</v>
      </c>
      <c r="I176" s="271">
        <v>197000000</v>
      </c>
      <c r="J176" s="266"/>
      <c r="K176" s="183">
        <f t="shared" si="15"/>
        <v>0</v>
      </c>
      <c r="L176" s="188">
        <v>1</v>
      </c>
      <c r="M176" s="185" t="s">
        <v>177</v>
      </c>
      <c r="N176" s="266"/>
      <c r="O176" s="266"/>
      <c r="P176" s="165">
        <f t="shared" si="19"/>
        <v>0</v>
      </c>
      <c r="Q176" s="185"/>
      <c r="R176" s="180"/>
    </row>
    <row r="177" spans="1:18" s="187" customFormat="1" ht="30" customHeight="1">
      <c r="A177" s="178"/>
      <c r="B177" s="179"/>
      <c r="C177" s="107" t="s">
        <v>56</v>
      </c>
      <c r="D177" s="272" t="s">
        <v>330</v>
      </c>
      <c r="E177" s="180" t="s">
        <v>164</v>
      </c>
      <c r="F177" s="181">
        <v>1</v>
      </c>
      <c r="G177" s="182" t="s">
        <v>28</v>
      </c>
      <c r="H177" s="178">
        <v>1</v>
      </c>
      <c r="I177" s="271">
        <v>187500000</v>
      </c>
      <c r="J177" s="266"/>
      <c r="K177" s="183">
        <f t="shared" si="15"/>
        <v>0</v>
      </c>
      <c r="L177" s="188">
        <v>1</v>
      </c>
      <c r="M177" s="185" t="s">
        <v>177</v>
      </c>
      <c r="N177" s="266"/>
      <c r="O177" s="266"/>
      <c r="P177" s="165">
        <f t="shared" ref="P177:P181" si="20">J177</f>
        <v>0</v>
      </c>
      <c r="Q177" s="185"/>
      <c r="R177" s="180"/>
    </row>
    <row r="178" spans="1:18" s="187" customFormat="1" ht="30" customHeight="1">
      <c r="A178" s="178"/>
      <c r="B178" s="179"/>
      <c r="C178" s="107" t="s">
        <v>56</v>
      </c>
      <c r="D178" s="272" t="s">
        <v>331</v>
      </c>
      <c r="E178" s="180" t="s">
        <v>164</v>
      </c>
      <c r="F178" s="181">
        <v>1</v>
      </c>
      <c r="G178" s="182" t="s">
        <v>28</v>
      </c>
      <c r="H178" s="178">
        <v>1</v>
      </c>
      <c r="I178" s="271">
        <v>187500000</v>
      </c>
      <c r="J178" s="266"/>
      <c r="K178" s="183">
        <f t="shared" si="15"/>
        <v>0</v>
      </c>
      <c r="L178" s="188">
        <v>1</v>
      </c>
      <c r="M178" s="185" t="s">
        <v>177</v>
      </c>
      <c r="N178" s="266"/>
      <c r="O178" s="266"/>
      <c r="P178" s="165">
        <f t="shared" si="20"/>
        <v>0</v>
      </c>
      <c r="Q178" s="185"/>
      <c r="R178" s="180"/>
    </row>
    <row r="179" spans="1:18" s="187" customFormat="1" ht="30" customHeight="1">
      <c r="A179" s="178"/>
      <c r="B179" s="179"/>
      <c r="C179" s="107" t="s">
        <v>56</v>
      </c>
      <c r="D179" s="272" t="s">
        <v>332</v>
      </c>
      <c r="E179" s="180" t="s">
        <v>164</v>
      </c>
      <c r="F179" s="181">
        <v>1</v>
      </c>
      <c r="G179" s="182" t="s">
        <v>28</v>
      </c>
      <c r="H179" s="178">
        <v>1</v>
      </c>
      <c r="I179" s="271">
        <v>167450000</v>
      </c>
      <c r="J179" s="266"/>
      <c r="K179" s="183">
        <f t="shared" si="15"/>
        <v>0</v>
      </c>
      <c r="L179" s="188">
        <v>1</v>
      </c>
      <c r="M179" s="185" t="s">
        <v>177</v>
      </c>
      <c r="N179" s="266"/>
      <c r="O179" s="266"/>
      <c r="P179" s="165">
        <f t="shared" si="20"/>
        <v>0</v>
      </c>
      <c r="Q179" s="185"/>
      <c r="R179" s="180"/>
    </row>
    <row r="180" spans="1:18" s="187" customFormat="1" ht="30" customHeight="1">
      <c r="A180" s="178"/>
      <c r="B180" s="179"/>
      <c r="C180" s="107" t="s">
        <v>56</v>
      </c>
      <c r="D180" s="272" t="s">
        <v>333</v>
      </c>
      <c r="E180" s="180" t="s">
        <v>164</v>
      </c>
      <c r="F180" s="181">
        <v>1</v>
      </c>
      <c r="G180" s="182" t="s">
        <v>28</v>
      </c>
      <c r="H180" s="178">
        <v>1</v>
      </c>
      <c r="I180" s="271">
        <v>197000000</v>
      </c>
      <c r="J180" s="266"/>
      <c r="K180" s="183">
        <f t="shared" si="15"/>
        <v>0</v>
      </c>
      <c r="L180" s="188">
        <v>1</v>
      </c>
      <c r="M180" s="185" t="s">
        <v>177</v>
      </c>
      <c r="N180" s="266"/>
      <c r="O180" s="266"/>
      <c r="P180" s="165">
        <f t="shared" si="20"/>
        <v>0</v>
      </c>
      <c r="Q180" s="185"/>
      <c r="R180" s="180"/>
    </row>
    <row r="181" spans="1:18" s="187" customFormat="1" ht="30" customHeight="1">
      <c r="A181" s="178"/>
      <c r="B181" s="179"/>
      <c r="C181" s="107" t="s">
        <v>56</v>
      </c>
      <c r="D181" s="272" t="s">
        <v>334</v>
      </c>
      <c r="E181" s="180" t="s">
        <v>164</v>
      </c>
      <c r="F181" s="181">
        <v>1</v>
      </c>
      <c r="G181" s="182" t="s">
        <v>28</v>
      </c>
      <c r="H181" s="178">
        <v>1</v>
      </c>
      <c r="I181" s="271">
        <v>197000000</v>
      </c>
      <c r="J181" s="266"/>
      <c r="K181" s="183">
        <f t="shared" si="15"/>
        <v>0</v>
      </c>
      <c r="L181" s="188">
        <v>1</v>
      </c>
      <c r="M181" s="185" t="s">
        <v>177</v>
      </c>
      <c r="N181" s="266"/>
      <c r="O181" s="266"/>
      <c r="P181" s="165">
        <f t="shared" si="20"/>
        <v>0</v>
      </c>
      <c r="Q181" s="185"/>
      <c r="R181" s="180"/>
    </row>
    <row r="182" spans="1:18" s="187" customFormat="1" ht="30" customHeight="1">
      <c r="A182" s="178"/>
      <c r="B182" s="179"/>
      <c r="C182" s="107"/>
      <c r="D182" s="272"/>
      <c r="E182" s="180"/>
      <c r="F182" s="181"/>
      <c r="G182" s="182"/>
      <c r="H182" s="178"/>
      <c r="I182" s="271"/>
      <c r="J182" s="266"/>
      <c r="K182" s="183"/>
      <c r="L182" s="188"/>
      <c r="M182" s="185"/>
      <c r="N182" s="266"/>
      <c r="O182" s="266"/>
      <c r="P182" s="165"/>
      <c r="Q182" s="185"/>
      <c r="R182" s="180"/>
    </row>
    <row r="183" spans="1:18" s="187" customFormat="1" ht="30" customHeight="1">
      <c r="A183" s="178"/>
      <c r="B183" s="179"/>
      <c r="C183" s="107"/>
      <c r="D183" s="272"/>
      <c r="E183" s="180"/>
      <c r="F183" s="181"/>
      <c r="G183" s="182"/>
      <c r="H183" s="178"/>
      <c r="I183" s="271"/>
      <c r="J183" s="266"/>
      <c r="K183" s="183"/>
      <c r="L183" s="188"/>
      <c r="M183" s="185"/>
      <c r="N183" s="266"/>
      <c r="O183" s="266"/>
      <c r="P183" s="165"/>
      <c r="Q183" s="185"/>
      <c r="R183" s="180"/>
    </row>
    <row r="184" spans="1:18" s="187" customFormat="1" ht="30" customHeight="1">
      <c r="A184" s="178"/>
      <c r="B184" s="179"/>
      <c r="C184" s="107"/>
      <c r="D184" s="272"/>
      <c r="E184" s="180"/>
      <c r="F184" s="181"/>
      <c r="G184" s="182"/>
      <c r="H184" s="178"/>
      <c r="I184" s="271"/>
      <c r="J184" s="266"/>
      <c r="K184" s="183"/>
      <c r="L184" s="188"/>
      <c r="M184" s="185"/>
      <c r="N184" s="266"/>
      <c r="O184" s="266"/>
      <c r="P184" s="165"/>
      <c r="Q184" s="185"/>
      <c r="R184" s="180"/>
    </row>
    <row r="185" spans="1:18" s="187" customFormat="1" ht="30" customHeight="1">
      <c r="A185" s="178"/>
      <c r="B185" s="179"/>
      <c r="C185" s="107"/>
      <c r="D185" s="272"/>
      <c r="E185" s="180"/>
      <c r="F185" s="181"/>
      <c r="G185" s="182"/>
      <c r="H185" s="178"/>
      <c r="I185" s="271"/>
      <c r="J185" s="266"/>
      <c r="K185" s="183"/>
      <c r="L185" s="188"/>
      <c r="M185" s="185"/>
      <c r="N185" s="266"/>
      <c r="O185" s="266"/>
      <c r="P185" s="165"/>
      <c r="Q185" s="185"/>
      <c r="R185" s="180"/>
    </row>
    <row r="186" spans="1:18" s="187" customFormat="1" ht="30" customHeight="1">
      <c r="A186" s="178"/>
      <c r="B186" s="179"/>
      <c r="C186" s="107"/>
      <c r="D186" s="272"/>
      <c r="E186" s="180"/>
      <c r="F186" s="181"/>
      <c r="G186" s="182"/>
      <c r="H186" s="178"/>
      <c r="I186" s="271"/>
      <c r="J186" s="266"/>
      <c r="K186" s="183"/>
      <c r="L186" s="188"/>
      <c r="M186" s="185"/>
      <c r="N186" s="266"/>
      <c r="O186" s="266"/>
      <c r="P186" s="165"/>
      <c r="Q186" s="185"/>
      <c r="R186" s="180"/>
    </row>
    <row r="187" spans="1:18" s="187" customFormat="1" ht="30" customHeight="1">
      <c r="A187" s="178"/>
      <c r="B187" s="179"/>
      <c r="C187" s="107"/>
      <c r="D187" s="272"/>
      <c r="E187" s="180"/>
      <c r="F187" s="181"/>
      <c r="G187" s="182"/>
      <c r="H187" s="178"/>
      <c r="I187" s="271"/>
      <c r="J187" s="266"/>
      <c r="K187" s="183"/>
      <c r="L187" s="188"/>
      <c r="M187" s="185"/>
      <c r="N187" s="266"/>
      <c r="O187" s="266"/>
      <c r="P187" s="165"/>
      <c r="Q187" s="185"/>
      <c r="R187" s="180"/>
    </row>
    <row r="188" spans="1:18" s="187" customFormat="1" ht="30" customHeight="1">
      <c r="A188" s="178"/>
      <c r="B188" s="179"/>
      <c r="C188" s="107"/>
      <c r="D188" s="272"/>
      <c r="E188" s="180"/>
      <c r="F188" s="181"/>
      <c r="G188" s="182"/>
      <c r="H188" s="178"/>
      <c r="I188" s="271"/>
      <c r="J188" s="266"/>
      <c r="K188" s="183"/>
      <c r="L188" s="188"/>
      <c r="M188" s="185"/>
      <c r="N188" s="266"/>
      <c r="O188" s="266"/>
      <c r="P188" s="165"/>
      <c r="Q188" s="185"/>
      <c r="R188" s="180"/>
    </row>
    <row r="189" spans="1:18" s="187" customFormat="1" ht="30" customHeight="1">
      <c r="A189" s="178"/>
      <c r="B189" s="179"/>
      <c r="C189" s="107"/>
      <c r="D189" s="272"/>
      <c r="E189" s="180"/>
      <c r="F189" s="181"/>
      <c r="G189" s="182"/>
      <c r="H189" s="178"/>
      <c r="I189" s="271"/>
      <c r="J189" s="266"/>
      <c r="K189" s="183"/>
      <c r="L189" s="188"/>
      <c r="M189" s="185"/>
      <c r="N189" s="266"/>
      <c r="O189" s="266"/>
      <c r="P189" s="165"/>
      <c r="Q189" s="185"/>
      <c r="R189" s="180"/>
    </row>
    <row r="190" spans="1:18" s="187" customFormat="1" ht="30" customHeight="1">
      <c r="A190" s="178"/>
      <c r="B190" s="179"/>
      <c r="C190" s="107"/>
      <c r="D190" s="272"/>
      <c r="E190" s="180"/>
      <c r="F190" s="181"/>
      <c r="G190" s="182"/>
      <c r="H190" s="178"/>
      <c r="I190" s="271"/>
      <c r="J190" s="266"/>
      <c r="K190" s="183"/>
      <c r="L190" s="188"/>
      <c r="M190" s="185"/>
      <c r="N190" s="266"/>
      <c r="O190" s="266"/>
      <c r="P190" s="165"/>
      <c r="Q190" s="185"/>
      <c r="R190" s="180"/>
    </row>
    <row r="191" spans="1:18" s="187" customFormat="1" ht="30" customHeight="1">
      <c r="A191" s="178"/>
      <c r="B191" s="179"/>
      <c r="C191" s="107"/>
      <c r="D191" s="272"/>
      <c r="E191" s="180"/>
      <c r="F191" s="181"/>
      <c r="G191" s="182"/>
      <c r="H191" s="178"/>
      <c r="I191" s="271"/>
      <c r="J191" s="266"/>
      <c r="K191" s="183"/>
      <c r="L191" s="188"/>
      <c r="M191" s="185"/>
      <c r="N191" s="266"/>
      <c r="O191" s="266"/>
      <c r="P191" s="165"/>
      <c r="Q191" s="185"/>
      <c r="R191" s="180"/>
    </row>
    <row r="192" spans="1:18" s="187" customFormat="1" ht="30" customHeight="1">
      <c r="A192" s="178"/>
      <c r="B192" s="179"/>
      <c r="C192" s="107"/>
      <c r="D192" s="272"/>
      <c r="E192" s="180"/>
      <c r="F192" s="181"/>
      <c r="G192" s="182"/>
      <c r="H192" s="178"/>
      <c r="I192" s="271"/>
      <c r="J192" s="266"/>
      <c r="K192" s="183"/>
      <c r="L192" s="188"/>
      <c r="M192" s="185"/>
      <c r="N192" s="266"/>
      <c r="O192" s="266"/>
      <c r="P192" s="165"/>
      <c r="Q192" s="185"/>
      <c r="R192" s="180"/>
    </row>
    <row r="193" spans="1:18" s="187" customFormat="1" ht="30" customHeight="1">
      <c r="A193" s="178"/>
      <c r="B193" s="179"/>
      <c r="C193" s="107"/>
      <c r="D193" s="272"/>
      <c r="E193" s="180"/>
      <c r="F193" s="181"/>
      <c r="G193" s="182"/>
      <c r="H193" s="178"/>
      <c r="I193" s="271"/>
      <c r="J193" s="266"/>
      <c r="K193" s="183"/>
      <c r="L193" s="188"/>
      <c r="M193" s="185"/>
      <c r="N193" s="266"/>
      <c r="O193" s="266"/>
      <c r="P193" s="165"/>
      <c r="Q193" s="185"/>
      <c r="R193" s="180"/>
    </row>
    <row r="194" spans="1:18" s="187" customFormat="1" ht="30" customHeight="1">
      <c r="A194" s="178"/>
      <c r="B194" s="179"/>
      <c r="C194" s="107"/>
      <c r="D194" s="272"/>
      <c r="E194" s="180"/>
      <c r="F194" s="181"/>
      <c r="G194" s="182"/>
      <c r="H194" s="178"/>
      <c r="I194" s="271"/>
      <c r="J194" s="266"/>
      <c r="K194" s="183"/>
      <c r="L194" s="188"/>
      <c r="M194" s="185"/>
      <c r="N194" s="266"/>
      <c r="O194" s="266"/>
      <c r="P194" s="165"/>
      <c r="Q194" s="185"/>
      <c r="R194" s="180"/>
    </row>
    <row r="195" spans="1:18" s="187" customFormat="1" ht="30" customHeight="1">
      <c r="A195" s="178"/>
      <c r="B195" s="179"/>
      <c r="C195" s="107"/>
      <c r="D195" s="272"/>
      <c r="E195" s="180"/>
      <c r="F195" s="181"/>
      <c r="G195" s="182"/>
      <c r="H195" s="178"/>
      <c r="I195" s="271"/>
      <c r="J195" s="266"/>
      <c r="K195" s="183"/>
      <c r="L195" s="188"/>
      <c r="M195" s="185"/>
      <c r="N195" s="266"/>
      <c r="O195" s="266"/>
      <c r="P195" s="165"/>
      <c r="Q195" s="185"/>
      <c r="R195" s="180"/>
    </row>
    <row r="196" spans="1:18" s="187" customFormat="1" ht="30" customHeight="1">
      <c r="A196" s="178"/>
      <c r="B196" s="179"/>
      <c r="C196" s="107"/>
      <c r="D196" s="272"/>
      <c r="E196" s="180"/>
      <c r="F196" s="181"/>
      <c r="G196" s="182"/>
      <c r="H196" s="178"/>
      <c r="I196" s="271"/>
      <c r="J196" s="266"/>
      <c r="K196" s="183"/>
      <c r="L196" s="188"/>
      <c r="M196" s="185"/>
      <c r="N196" s="266"/>
      <c r="O196" s="266"/>
      <c r="P196" s="165"/>
      <c r="Q196" s="185"/>
      <c r="R196" s="180"/>
    </row>
    <row r="197" spans="1:18" s="187" customFormat="1" ht="30" customHeight="1">
      <c r="A197" s="178"/>
      <c r="B197" s="179"/>
      <c r="C197" s="107"/>
      <c r="D197" s="272"/>
      <c r="E197" s="180"/>
      <c r="F197" s="181"/>
      <c r="G197" s="182"/>
      <c r="H197" s="178"/>
      <c r="I197" s="271"/>
      <c r="J197" s="266"/>
      <c r="K197" s="183"/>
      <c r="L197" s="188"/>
      <c r="M197" s="185"/>
      <c r="N197" s="266"/>
      <c r="O197" s="266"/>
      <c r="P197" s="165"/>
      <c r="Q197" s="185"/>
      <c r="R197" s="180"/>
    </row>
    <row r="198" spans="1:18" s="187" customFormat="1" ht="30" customHeight="1">
      <c r="A198" s="178"/>
      <c r="B198" s="179"/>
      <c r="C198" s="107"/>
      <c r="D198" s="272"/>
      <c r="E198" s="180"/>
      <c r="F198" s="181"/>
      <c r="G198" s="182"/>
      <c r="H198" s="178"/>
      <c r="I198" s="271"/>
      <c r="J198" s="266"/>
      <c r="K198" s="183"/>
      <c r="L198" s="188"/>
      <c r="M198" s="185"/>
      <c r="N198" s="266"/>
      <c r="O198" s="266"/>
      <c r="P198" s="165"/>
      <c r="Q198" s="185"/>
      <c r="R198" s="180"/>
    </row>
    <row r="199" spans="1:18" s="187" customFormat="1" ht="30" customHeight="1">
      <c r="A199" s="178"/>
      <c r="B199" s="179"/>
      <c r="C199" s="107"/>
      <c r="D199" s="272"/>
      <c r="E199" s="180"/>
      <c r="F199" s="181"/>
      <c r="G199" s="182"/>
      <c r="H199" s="178"/>
      <c r="I199" s="271"/>
      <c r="J199" s="266"/>
      <c r="K199" s="183"/>
      <c r="L199" s="188"/>
      <c r="M199" s="185"/>
      <c r="N199" s="266"/>
      <c r="O199" s="266"/>
      <c r="P199" s="165"/>
      <c r="Q199" s="185"/>
      <c r="R199" s="180"/>
    </row>
    <row r="200" spans="1:18" s="187" customFormat="1" ht="30" customHeight="1">
      <c r="A200" s="178"/>
      <c r="B200" s="179"/>
      <c r="C200" s="107"/>
      <c r="D200" s="272"/>
      <c r="E200" s="180"/>
      <c r="F200" s="181"/>
      <c r="G200" s="182"/>
      <c r="H200" s="178"/>
      <c r="I200" s="271"/>
      <c r="J200" s="266"/>
      <c r="K200" s="183"/>
      <c r="L200" s="188"/>
      <c r="M200" s="185"/>
      <c r="N200" s="266"/>
      <c r="O200" s="266"/>
      <c r="P200" s="165"/>
      <c r="Q200" s="185"/>
      <c r="R200" s="180"/>
    </row>
    <row r="201" spans="1:18" s="187" customFormat="1" ht="30" customHeight="1">
      <c r="A201" s="178"/>
      <c r="B201" s="179"/>
      <c r="C201" s="107"/>
      <c r="D201" s="272"/>
      <c r="E201" s="180"/>
      <c r="F201" s="181"/>
      <c r="G201" s="182"/>
      <c r="H201" s="178"/>
      <c r="I201" s="271"/>
      <c r="J201" s="266"/>
      <c r="K201" s="183"/>
      <c r="L201" s="188"/>
      <c r="M201" s="185"/>
      <c r="N201" s="266"/>
      <c r="O201" s="266"/>
      <c r="P201" s="165"/>
      <c r="Q201" s="185"/>
      <c r="R201" s="180"/>
    </row>
    <row r="202" spans="1:18" s="187" customFormat="1" ht="30" customHeight="1">
      <c r="A202" s="178"/>
      <c r="B202" s="179"/>
      <c r="C202" s="107"/>
      <c r="D202" s="272"/>
      <c r="E202" s="180"/>
      <c r="F202" s="181"/>
      <c r="G202" s="182"/>
      <c r="H202" s="178"/>
      <c r="I202" s="271"/>
      <c r="J202" s="266"/>
      <c r="K202" s="183"/>
      <c r="L202" s="188"/>
      <c r="M202" s="185"/>
      <c r="N202" s="266"/>
      <c r="O202" s="266"/>
      <c r="P202" s="165"/>
      <c r="Q202" s="185"/>
      <c r="R202" s="180"/>
    </row>
    <row r="203" spans="1:18" s="187" customFormat="1" ht="30" customHeight="1">
      <c r="A203" s="178"/>
      <c r="B203" s="179"/>
      <c r="C203" s="107"/>
      <c r="D203" s="272"/>
      <c r="E203" s="180"/>
      <c r="F203" s="181"/>
      <c r="G203" s="182"/>
      <c r="H203" s="178"/>
      <c r="I203" s="271"/>
      <c r="J203" s="266"/>
      <c r="K203" s="183"/>
      <c r="L203" s="188"/>
      <c r="M203" s="185"/>
      <c r="N203" s="266"/>
      <c r="O203" s="266"/>
      <c r="P203" s="165"/>
      <c r="Q203" s="185"/>
      <c r="R203" s="180"/>
    </row>
    <row r="204" spans="1:18" s="187" customFormat="1" ht="30" customHeight="1">
      <c r="A204" s="178"/>
      <c r="B204" s="179"/>
      <c r="C204" s="107"/>
      <c r="D204" s="272"/>
      <c r="E204" s="180"/>
      <c r="F204" s="181"/>
      <c r="G204" s="182"/>
      <c r="H204" s="178"/>
      <c r="I204" s="271"/>
      <c r="J204" s="266"/>
      <c r="K204" s="183"/>
      <c r="L204" s="188"/>
      <c r="M204" s="185"/>
      <c r="N204" s="266"/>
      <c r="O204" s="266"/>
      <c r="P204" s="165"/>
      <c r="Q204" s="185"/>
      <c r="R204" s="180"/>
    </row>
    <row r="205" spans="1:18" s="187" customFormat="1" ht="30" customHeight="1">
      <c r="A205" s="178"/>
      <c r="B205" s="179"/>
      <c r="C205" s="107"/>
      <c r="D205" s="272"/>
      <c r="E205" s="180"/>
      <c r="F205" s="181"/>
      <c r="G205" s="182"/>
      <c r="H205" s="178"/>
      <c r="I205" s="271"/>
      <c r="J205" s="266"/>
      <c r="K205" s="183"/>
      <c r="L205" s="188"/>
      <c r="M205" s="185"/>
      <c r="N205" s="266"/>
      <c r="O205" s="266"/>
      <c r="P205" s="165"/>
      <c r="Q205" s="185"/>
      <c r="R205" s="180"/>
    </row>
    <row r="206" spans="1:18" s="187" customFormat="1" ht="30" customHeight="1">
      <c r="A206" s="178"/>
      <c r="B206" s="179"/>
      <c r="C206" s="107"/>
      <c r="D206" s="272"/>
      <c r="E206" s="180"/>
      <c r="F206" s="181"/>
      <c r="G206" s="182"/>
      <c r="H206" s="178"/>
      <c r="I206" s="271"/>
      <c r="J206" s="266"/>
      <c r="K206" s="183"/>
      <c r="L206" s="188"/>
      <c r="M206" s="185"/>
      <c r="N206" s="266"/>
      <c r="O206" s="266"/>
      <c r="P206" s="165"/>
      <c r="Q206" s="185"/>
      <c r="R206" s="180"/>
    </row>
    <row r="207" spans="1:18" s="187" customFormat="1" ht="30" customHeight="1">
      <c r="A207" s="178"/>
      <c r="B207" s="179"/>
      <c r="C207" s="107"/>
      <c r="D207" s="272"/>
      <c r="E207" s="180"/>
      <c r="F207" s="181"/>
      <c r="G207" s="182"/>
      <c r="H207" s="178"/>
      <c r="I207" s="271"/>
      <c r="J207" s="266"/>
      <c r="K207" s="183"/>
      <c r="L207" s="188"/>
      <c r="M207" s="185"/>
      <c r="N207" s="266"/>
      <c r="O207" s="266"/>
      <c r="P207" s="165"/>
      <c r="Q207" s="185"/>
      <c r="R207" s="180"/>
    </row>
    <row r="208" spans="1:18" s="187" customFormat="1" ht="30" customHeight="1">
      <c r="A208" s="178"/>
      <c r="B208" s="179"/>
      <c r="C208" s="107"/>
      <c r="D208" s="272"/>
      <c r="E208" s="180"/>
      <c r="F208" s="181"/>
      <c r="G208" s="182"/>
      <c r="H208" s="178"/>
      <c r="I208" s="271"/>
      <c r="J208" s="266"/>
      <c r="K208" s="183"/>
      <c r="L208" s="188"/>
      <c r="M208" s="185"/>
      <c r="N208" s="266"/>
      <c r="O208" s="266"/>
      <c r="P208" s="165"/>
      <c r="Q208" s="185"/>
      <c r="R208" s="180"/>
    </row>
    <row r="209" spans="1:18" s="187" customFormat="1" ht="30" customHeight="1">
      <c r="A209" s="178"/>
      <c r="B209" s="179"/>
      <c r="C209" s="107"/>
      <c r="D209" s="272"/>
      <c r="E209" s="180"/>
      <c r="F209" s="181"/>
      <c r="G209" s="182"/>
      <c r="H209" s="178"/>
      <c r="I209" s="271"/>
      <c r="J209" s="266"/>
      <c r="K209" s="183"/>
      <c r="L209" s="188"/>
      <c r="M209" s="185"/>
      <c r="N209" s="266"/>
      <c r="O209" s="266"/>
      <c r="P209" s="165"/>
      <c r="Q209" s="185"/>
      <c r="R209" s="180"/>
    </row>
    <row r="210" spans="1:18" s="187" customFormat="1" ht="30" customHeight="1">
      <c r="A210" s="178"/>
      <c r="B210" s="179"/>
      <c r="C210" s="107"/>
      <c r="D210" s="272"/>
      <c r="E210" s="180"/>
      <c r="F210" s="181"/>
      <c r="G210" s="182"/>
      <c r="H210" s="178"/>
      <c r="I210" s="271"/>
      <c r="J210" s="266"/>
      <c r="K210" s="183"/>
      <c r="L210" s="188"/>
      <c r="M210" s="185"/>
      <c r="N210" s="266"/>
      <c r="O210" s="266"/>
      <c r="P210" s="165"/>
      <c r="Q210" s="185"/>
      <c r="R210" s="180"/>
    </row>
    <row r="211" spans="1:18" s="187" customFormat="1" ht="30" customHeight="1">
      <c r="A211" s="178"/>
      <c r="B211" s="179"/>
      <c r="C211" s="107"/>
      <c r="D211" s="272"/>
      <c r="E211" s="180"/>
      <c r="F211" s="181"/>
      <c r="G211" s="182"/>
      <c r="H211" s="178"/>
      <c r="I211" s="271"/>
      <c r="J211" s="266"/>
      <c r="K211" s="183"/>
      <c r="L211" s="188"/>
      <c r="M211" s="185"/>
      <c r="N211" s="266"/>
      <c r="O211" s="266"/>
      <c r="P211" s="165"/>
      <c r="Q211" s="185"/>
      <c r="R211" s="180"/>
    </row>
    <row r="212" spans="1:18" s="187" customFormat="1" ht="30" customHeight="1">
      <c r="A212" s="178"/>
      <c r="B212" s="179"/>
      <c r="C212" s="107"/>
      <c r="D212" s="272"/>
      <c r="E212" s="180"/>
      <c r="F212" s="181"/>
      <c r="G212" s="182"/>
      <c r="H212" s="178"/>
      <c r="I212" s="271"/>
      <c r="J212" s="266"/>
      <c r="K212" s="183"/>
      <c r="L212" s="188"/>
      <c r="M212" s="185"/>
      <c r="N212" s="266"/>
      <c r="O212" s="266"/>
      <c r="P212" s="165"/>
      <c r="Q212" s="185"/>
      <c r="R212" s="180"/>
    </row>
    <row r="213" spans="1:18" s="187" customFormat="1" ht="30" customHeight="1">
      <c r="A213" s="178"/>
      <c r="B213" s="179"/>
      <c r="C213" s="107"/>
      <c r="D213" s="272"/>
      <c r="E213" s="180"/>
      <c r="F213" s="181"/>
      <c r="G213" s="182"/>
      <c r="H213" s="178"/>
      <c r="I213" s="271"/>
      <c r="J213" s="266"/>
      <c r="K213" s="183"/>
      <c r="L213" s="188"/>
      <c r="M213" s="185"/>
      <c r="N213" s="266"/>
      <c r="O213" s="266"/>
      <c r="P213" s="165"/>
      <c r="Q213" s="185"/>
      <c r="R213" s="180"/>
    </row>
    <row r="214" spans="1:18" s="187" customFormat="1" ht="30" customHeight="1">
      <c r="A214" s="178"/>
      <c r="B214" s="179"/>
      <c r="C214" s="107"/>
      <c r="D214" s="272"/>
      <c r="E214" s="180"/>
      <c r="F214" s="181"/>
      <c r="G214" s="182"/>
      <c r="H214" s="178"/>
      <c r="I214" s="271"/>
      <c r="J214" s="266"/>
      <c r="K214" s="183"/>
      <c r="L214" s="188"/>
      <c r="M214" s="185"/>
      <c r="N214" s="266"/>
      <c r="O214" s="266"/>
      <c r="P214" s="165"/>
      <c r="Q214" s="185"/>
      <c r="R214" s="180"/>
    </row>
    <row r="215" spans="1:18" s="187" customFormat="1" ht="30" customHeight="1">
      <c r="A215" s="178"/>
      <c r="B215" s="179"/>
      <c r="C215" s="107"/>
      <c r="D215" s="272"/>
      <c r="E215" s="180"/>
      <c r="F215" s="181"/>
      <c r="G215" s="182"/>
      <c r="H215" s="178"/>
      <c r="I215" s="271"/>
      <c r="J215" s="266"/>
      <c r="K215" s="183"/>
      <c r="L215" s="188"/>
      <c r="M215" s="185"/>
      <c r="N215" s="266"/>
      <c r="O215" s="266"/>
      <c r="P215" s="165"/>
      <c r="Q215" s="185"/>
      <c r="R215" s="180"/>
    </row>
    <row r="216" spans="1:18" s="187" customFormat="1" ht="30" customHeight="1">
      <c r="A216" s="178"/>
      <c r="B216" s="179"/>
      <c r="C216" s="107"/>
      <c r="D216" s="272"/>
      <c r="E216" s="180"/>
      <c r="F216" s="181"/>
      <c r="G216" s="182"/>
      <c r="H216" s="178"/>
      <c r="I216" s="271"/>
      <c r="J216" s="266"/>
      <c r="K216" s="183"/>
      <c r="L216" s="188"/>
      <c r="M216" s="185"/>
      <c r="N216" s="266"/>
      <c r="O216" s="266"/>
      <c r="P216" s="165"/>
      <c r="Q216" s="185"/>
      <c r="R216" s="180"/>
    </row>
    <row r="217" spans="1:18" s="187" customFormat="1" ht="30" customHeight="1">
      <c r="A217" s="178"/>
      <c r="B217" s="179"/>
      <c r="C217" s="107"/>
      <c r="D217" s="272"/>
      <c r="E217" s="180"/>
      <c r="F217" s="181"/>
      <c r="G217" s="182"/>
      <c r="H217" s="178"/>
      <c r="I217" s="271"/>
      <c r="J217" s="266"/>
      <c r="K217" s="183"/>
      <c r="L217" s="188"/>
      <c r="M217" s="185"/>
      <c r="N217" s="266"/>
      <c r="O217" s="266"/>
      <c r="P217" s="165"/>
      <c r="Q217" s="185"/>
      <c r="R217" s="180"/>
    </row>
    <row r="218" spans="1:18" s="187" customFormat="1" ht="30" customHeight="1">
      <c r="A218" s="178"/>
      <c r="B218" s="179"/>
      <c r="C218" s="107"/>
      <c r="D218" s="272"/>
      <c r="E218" s="180"/>
      <c r="F218" s="181"/>
      <c r="G218" s="182"/>
      <c r="H218" s="178"/>
      <c r="I218" s="271"/>
      <c r="J218" s="266"/>
      <c r="K218" s="183"/>
      <c r="L218" s="188"/>
      <c r="M218" s="185"/>
      <c r="N218" s="266"/>
      <c r="O218" s="266"/>
      <c r="P218" s="165"/>
      <c r="Q218" s="185"/>
      <c r="R218" s="180"/>
    </row>
    <row r="219" spans="1:18" s="187" customFormat="1" ht="30" customHeight="1">
      <c r="A219" s="178"/>
      <c r="B219" s="179"/>
      <c r="C219" s="107"/>
      <c r="D219" s="272"/>
      <c r="E219" s="180"/>
      <c r="F219" s="181"/>
      <c r="G219" s="182"/>
      <c r="H219" s="178"/>
      <c r="I219" s="271"/>
      <c r="J219" s="266"/>
      <c r="K219" s="183"/>
      <c r="L219" s="188"/>
      <c r="M219" s="185"/>
      <c r="N219" s="266"/>
      <c r="O219" s="266"/>
      <c r="P219" s="165"/>
      <c r="Q219" s="185"/>
      <c r="R219" s="180"/>
    </row>
    <row r="220" spans="1:18" s="187" customFormat="1" ht="30" customHeight="1">
      <c r="A220" s="178"/>
      <c r="B220" s="179"/>
      <c r="C220" s="107"/>
      <c r="D220" s="272"/>
      <c r="E220" s="180"/>
      <c r="F220" s="181"/>
      <c r="G220" s="182"/>
      <c r="H220" s="178"/>
      <c r="I220" s="271"/>
      <c r="J220" s="266"/>
      <c r="K220" s="183"/>
      <c r="L220" s="188"/>
      <c r="M220" s="185"/>
      <c r="N220" s="266"/>
      <c r="O220" s="266"/>
      <c r="P220" s="165"/>
      <c r="Q220" s="185"/>
      <c r="R220" s="180"/>
    </row>
    <row r="221" spans="1:18" s="187" customFormat="1" ht="30" customHeight="1">
      <c r="A221" s="178"/>
      <c r="B221" s="179"/>
      <c r="C221" s="107"/>
      <c r="D221" s="272"/>
      <c r="E221" s="180"/>
      <c r="F221" s="181"/>
      <c r="G221" s="182"/>
      <c r="H221" s="178"/>
      <c r="I221" s="271"/>
      <c r="J221" s="266"/>
      <c r="K221" s="183"/>
      <c r="L221" s="188"/>
      <c r="M221" s="185"/>
      <c r="N221" s="266"/>
      <c r="O221" s="266"/>
      <c r="P221" s="165"/>
      <c r="Q221" s="185"/>
      <c r="R221" s="180"/>
    </row>
    <row r="222" spans="1:18" s="187" customFormat="1" ht="30" customHeight="1">
      <c r="A222" s="178"/>
      <c r="B222" s="179"/>
      <c r="C222" s="107"/>
      <c r="D222" s="272"/>
      <c r="E222" s="180"/>
      <c r="F222" s="181"/>
      <c r="G222" s="182"/>
      <c r="H222" s="178"/>
      <c r="I222" s="271"/>
      <c r="J222" s="266"/>
      <c r="K222" s="183"/>
      <c r="L222" s="188"/>
      <c r="M222" s="185"/>
      <c r="N222" s="266"/>
      <c r="O222" s="266"/>
      <c r="P222" s="165"/>
      <c r="Q222" s="185"/>
      <c r="R222" s="180"/>
    </row>
    <row r="223" spans="1:18" s="187" customFormat="1" ht="30" customHeight="1">
      <c r="A223" s="178"/>
      <c r="B223" s="179"/>
      <c r="C223" s="107"/>
      <c r="D223" s="272"/>
      <c r="E223" s="180"/>
      <c r="F223" s="181"/>
      <c r="G223" s="182"/>
      <c r="H223" s="178"/>
      <c r="I223" s="271"/>
      <c r="J223" s="266"/>
      <c r="K223" s="183"/>
      <c r="L223" s="188"/>
      <c r="M223" s="185"/>
      <c r="N223" s="266"/>
      <c r="O223" s="266"/>
      <c r="P223" s="165"/>
      <c r="Q223" s="185"/>
      <c r="R223" s="180"/>
    </row>
    <row r="224" spans="1:18" s="187" customFormat="1" ht="30" customHeight="1">
      <c r="A224" s="178"/>
      <c r="B224" s="179"/>
      <c r="C224" s="107"/>
      <c r="D224" s="272"/>
      <c r="E224" s="180"/>
      <c r="F224" s="181"/>
      <c r="G224" s="182"/>
      <c r="H224" s="178"/>
      <c r="I224" s="271"/>
      <c r="J224" s="266"/>
      <c r="K224" s="183"/>
      <c r="L224" s="188"/>
      <c r="M224" s="185"/>
      <c r="N224" s="266"/>
      <c r="O224" s="266"/>
      <c r="P224" s="165"/>
      <c r="Q224" s="185"/>
      <c r="R224" s="180"/>
    </row>
    <row r="225" spans="1:20" s="187" customFormat="1" ht="30" customHeight="1">
      <c r="A225" s="178"/>
      <c r="B225" s="179"/>
      <c r="C225" s="107"/>
      <c r="D225" s="272"/>
      <c r="E225" s="180"/>
      <c r="F225" s="181"/>
      <c r="G225" s="182"/>
      <c r="H225" s="178"/>
      <c r="I225" s="271"/>
      <c r="J225" s="266"/>
      <c r="K225" s="183"/>
      <c r="L225" s="188"/>
      <c r="M225" s="185"/>
      <c r="N225" s="266"/>
      <c r="O225" s="266"/>
      <c r="P225" s="165"/>
      <c r="Q225" s="185"/>
      <c r="R225" s="180"/>
    </row>
    <row r="226" spans="1:20" s="187" customFormat="1" ht="24" customHeight="1">
      <c r="A226" s="178"/>
      <c r="B226" s="179"/>
      <c r="C226" s="107"/>
      <c r="D226" s="235" t="s">
        <v>23</v>
      </c>
      <c r="E226" s="180"/>
      <c r="F226" s="181"/>
      <c r="G226" s="182"/>
      <c r="H226" s="178"/>
      <c r="I226" s="165">
        <v>156250000</v>
      </c>
      <c r="J226" s="165">
        <v>49522000</v>
      </c>
      <c r="K226" s="183">
        <f t="shared" si="15"/>
        <v>31.694080000000003</v>
      </c>
      <c r="L226" s="184"/>
      <c r="M226" s="184"/>
      <c r="N226" s="184"/>
      <c r="O226" s="184"/>
      <c r="P226" s="165">
        <f t="shared" si="17"/>
        <v>49522000</v>
      </c>
      <c r="Q226" s="185" t="s">
        <v>225</v>
      </c>
      <c r="R226" s="180"/>
    </row>
    <row r="227" spans="1:20" s="187" customFormat="1" ht="16.5" customHeight="1">
      <c r="A227" s="178"/>
      <c r="B227" s="179"/>
      <c r="C227" s="224"/>
      <c r="D227" s="225"/>
      <c r="E227" s="180"/>
      <c r="F227" s="181"/>
      <c r="G227" s="182"/>
      <c r="H227" s="178"/>
      <c r="I227" s="165"/>
      <c r="J227" s="165"/>
      <c r="K227" s="183"/>
      <c r="L227" s="184"/>
      <c r="M227" s="184"/>
      <c r="N227" s="184"/>
      <c r="O227" s="184"/>
      <c r="P227" s="165"/>
      <c r="Q227" s="185"/>
      <c r="R227" s="180"/>
    </row>
    <row r="228" spans="1:20" s="187" customFormat="1" ht="19.5" customHeight="1">
      <c r="A228" s="178"/>
      <c r="B228" s="179"/>
      <c r="C228" s="224"/>
      <c r="D228" s="235" t="s">
        <v>22</v>
      </c>
      <c r="E228" s="180"/>
      <c r="F228" s="181"/>
      <c r="G228" s="182"/>
      <c r="H228" s="178"/>
      <c r="I228" s="164">
        <f>I230+I229</f>
        <v>200000000</v>
      </c>
      <c r="J228" s="164">
        <f t="shared" ref="J228:K228" si="21">J230+J229</f>
        <v>193258000</v>
      </c>
      <c r="K228" s="239">
        <f t="shared" si="21"/>
        <v>99.617525773195879</v>
      </c>
      <c r="L228" s="184"/>
      <c r="M228" s="184"/>
      <c r="N228" s="184"/>
      <c r="O228" s="184"/>
      <c r="P228" s="165"/>
      <c r="Q228" s="185"/>
      <c r="R228" s="180"/>
      <c r="T228" s="245">
        <f>I228-J228</f>
        <v>6742000</v>
      </c>
    </row>
    <row r="229" spans="1:20" s="187" customFormat="1" ht="30" customHeight="1">
      <c r="A229" s="287"/>
      <c r="B229" s="282"/>
      <c r="C229" s="305" t="s">
        <v>56</v>
      </c>
      <c r="D229" s="306" t="s">
        <v>124</v>
      </c>
      <c r="E229" s="284" t="s">
        <v>164</v>
      </c>
      <c r="F229" s="285">
        <v>1</v>
      </c>
      <c r="G229" s="286" t="s">
        <v>28</v>
      </c>
      <c r="H229" s="287">
        <v>1</v>
      </c>
      <c r="I229" s="293">
        <v>194000000</v>
      </c>
      <c r="J229" s="293">
        <v>193258000</v>
      </c>
      <c r="K229" s="290">
        <f>J229/I229*100</f>
        <v>99.617525773195879</v>
      </c>
      <c r="L229" s="307"/>
      <c r="M229" s="292" t="s">
        <v>177</v>
      </c>
      <c r="N229" s="308" t="s">
        <v>251</v>
      </c>
      <c r="O229" s="308" t="s">
        <v>252</v>
      </c>
      <c r="P229" s="293">
        <f t="shared" ref="P229" si="22">J229</f>
        <v>193258000</v>
      </c>
      <c r="Q229" s="292" t="s">
        <v>255</v>
      </c>
      <c r="R229" s="284"/>
    </row>
    <row r="230" spans="1:20" s="187" customFormat="1" ht="18" customHeight="1">
      <c r="A230" s="298"/>
      <c r="B230" s="294"/>
      <c r="C230" s="302"/>
      <c r="D230" s="303" t="s">
        <v>23</v>
      </c>
      <c r="E230" s="295"/>
      <c r="F230" s="296"/>
      <c r="G230" s="297"/>
      <c r="H230" s="298"/>
      <c r="I230" s="301">
        <v>6000000</v>
      </c>
      <c r="J230" s="301">
        <v>0</v>
      </c>
      <c r="K230" s="299"/>
      <c r="L230" s="304"/>
      <c r="M230" s="304"/>
      <c r="N230" s="304"/>
      <c r="O230" s="304"/>
      <c r="P230" s="301"/>
      <c r="Q230" s="300"/>
      <c r="R230" s="295"/>
    </row>
    <row r="231" spans="1:20" s="187" customFormat="1" ht="17.25" customHeight="1">
      <c r="A231" s="178"/>
      <c r="B231" s="179"/>
      <c r="C231" s="224"/>
      <c r="D231" s="225"/>
      <c r="E231" s="180"/>
      <c r="F231" s="181"/>
      <c r="G231" s="182"/>
      <c r="H231" s="178"/>
      <c r="I231" s="165"/>
      <c r="J231" s="165">
        <v>0</v>
      </c>
      <c r="K231" s="183"/>
      <c r="L231" s="184"/>
      <c r="M231" s="184"/>
      <c r="N231" s="184"/>
      <c r="O231" s="184"/>
      <c r="P231" s="165"/>
      <c r="Q231" s="185"/>
      <c r="R231" s="180"/>
    </row>
    <row r="232" spans="1:20" s="187" customFormat="1" ht="17.25" customHeight="1">
      <c r="A232" s="178"/>
      <c r="B232" s="179"/>
      <c r="C232" s="224"/>
      <c r="D232" s="235" t="s">
        <v>133</v>
      </c>
      <c r="E232" s="180"/>
      <c r="F232" s="181"/>
      <c r="G232" s="182"/>
      <c r="H232" s="178"/>
      <c r="I232" s="164">
        <f>SUM(I233:I248)</f>
        <v>1050000000</v>
      </c>
      <c r="J232" s="164">
        <f>SUM(J233:J248)</f>
        <v>1026273000</v>
      </c>
      <c r="K232" s="239">
        <f>J232/I232*100</f>
        <v>97.740285714285719</v>
      </c>
      <c r="L232" s="184"/>
      <c r="M232" s="184"/>
      <c r="N232" s="184"/>
      <c r="O232" s="184"/>
      <c r="P232" s="165"/>
      <c r="Q232" s="185"/>
      <c r="R232" s="180"/>
      <c r="T232" s="245">
        <f>I232-J232</f>
        <v>23727000</v>
      </c>
    </row>
    <row r="233" spans="1:20" s="187" customFormat="1" ht="30" customHeight="1">
      <c r="A233" s="178"/>
      <c r="B233" s="179"/>
      <c r="C233" s="106" t="s">
        <v>56</v>
      </c>
      <c r="D233" s="23" t="s">
        <v>125</v>
      </c>
      <c r="E233" s="180" t="s">
        <v>164</v>
      </c>
      <c r="F233" s="181">
        <v>1</v>
      </c>
      <c r="G233" s="182" t="s">
        <v>28</v>
      </c>
      <c r="H233" s="178">
        <v>1</v>
      </c>
      <c r="I233" s="165">
        <v>145500000</v>
      </c>
      <c r="J233" s="165">
        <v>145141000</v>
      </c>
      <c r="K233" s="183">
        <f>J233/I233*100</f>
        <v>99.753264604810994</v>
      </c>
      <c r="L233" s="188">
        <v>1</v>
      </c>
      <c r="M233" s="185" t="s">
        <v>177</v>
      </c>
      <c r="N233" s="246" t="s">
        <v>254</v>
      </c>
      <c r="O233" s="184" t="s">
        <v>196</v>
      </c>
      <c r="P233" s="165">
        <f t="shared" ref="P233:P248" si="23">J233</f>
        <v>145141000</v>
      </c>
      <c r="Q233" s="185" t="s">
        <v>228</v>
      </c>
      <c r="R233" s="180"/>
      <c r="S233" s="187" t="s">
        <v>210</v>
      </c>
    </row>
    <row r="234" spans="1:20" s="187" customFormat="1" ht="30" customHeight="1">
      <c r="A234" s="178"/>
      <c r="B234" s="179"/>
      <c r="C234" s="106" t="s">
        <v>56</v>
      </c>
      <c r="D234" s="23" t="s">
        <v>126</v>
      </c>
      <c r="E234" s="180" t="s">
        <v>164</v>
      </c>
      <c r="F234" s="181">
        <v>1</v>
      </c>
      <c r="G234" s="182" t="s">
        <v>28</v>
      </c>
      <c r="H234" s="178">
        <v>1</v>
      </c>
      <c r="I234" s="165">
        <v>194000000</v>
      </c>
      <c r="J234" s="165">
        <v>193392000</v>
      </c>
      <c r="K234" s="183">
        <f t="shared" ref="K234" si="24">J234/I234*100</f>
        <v>99.686597938144331</v>
      </c>
      <c r="L234" s="188">
        <v>1</v>
      </c>
      <c r="M234" s="185" t="s">
        <v>177</v>
      </c>
      <c r="N234" s="184" t="s">
        <v>251</v>
      </c>
      <c r="O234" s="165" t="s">
        <v>286</v>
      </c>
      <c r="P234" s="165">
        <f t="shared" si="23"/>
        <v>193392000</v>
      </c>
      <c r="Q234" s="185" t="s">
        <v>285</v>
      </c>
      <c r="R234" s="180"/>
    </row>
    <row r="235" spans="1:20" s="187" customFormat="1" ht="30" customHeight="1">
      <c r="A235" s="178"/>
      <c r="B235" s="179"/>
      <c r="C235" s="106" t="s">
        <v>56</v>
      </c>
      <c r="D235" s="23" t="s">
        <v>127</v>
      </c>
      <c r="E235" s="180" t="s">
        <v>164</v>
      </c>
      <c r="F235" s="181">
        <v>1</v>
      </c>
      <c r="G235" s="182" t="s">
        <v>28</v>
      </c>
      <c r="H235" s="178">
        <v>1</v>
      </c>
      <c r="I235" s="165">
        <v>97000000</v>
      </c>
      <c r="J235" s="165">
        <v>96526000</v>
      </c>
      <c r="K235" s="183">
        <f t="shared" ref="K235:K248" si="25">J235/I235*100</f>
        <v>99.511340206185565</v>
      </c>
      <c r="L235" s="188">
        <v>1</v>
      </c>
      <c r="M235" s="185" t="s">
        <v>177</v>
      </c>
      <c r="N235" s="189" t="s">
        <v>250</v>
      </c>
      <c r="O235" s="189" t="s">
        <v>219</v>
      </c>
      <c r="P235" s="165">
        <f t="shared" si="23"/>
        <v>96526000</v>
      </c>
      <c r="Q235" s="185" t="s">
        <v>203</v>
      </c>
      <c r="R235" s="180"/>
    </row>
    <row r="236" spans="1:20" s="187" customFormat="1" ht="30" customHeight="1">
      <c r="A236" s="178"/>
      <c r="B236" s="179"/>
      <c r="C236" s="106" t="s">
        <v>56</v>
      </c>
      <c r="D236" s="23" t="s">
        <v>128</v>
      </c>
      <c r="E236" s="180" t="s">
        <v>164</v>
      </c>
      <c r="F236" s="181">
        <v>1</v>
      </c>
      <c r="G236" s="182" t="s">
        <v>28</v>
      </c>
      <c r="H236" s="178">
        <v>1</v>
      </c>
      <c r="I236" s="165">
        <v>97000000</v>
      </c>
      <c r="J236" s="165">
        <v>96615000</v>
      </c>
      <c r="K236" s="183">
        <f t="shared" si="25"/>
        <v>99.603092783505147</v>
      </c>
      <c r="L236" s="188">
        <v>1</v>
      </c>
      <c r="M236" s="185" t="s">
        <v>177</v>
      </c>
      <c r="N236" s="246" t="s">
        <v>254</v>
      </c>
      <c r="O236" s="184" t="s">
        <v>196</v>
      </c>
      <c r="P236" s="165">
        <f t="shared" si="23"/>
        <v>96615000</v>
      </c>
      <c r="Q236" s="185" t="s">
        <v>229</v>
      </c>
      <c r="R236" s="180"/>
      <c r="S236" s="187" t="s">
        <v>210</v>
      </c>
    </row>
    <row r="237" spans="1:20" s="187" customFormat="1" ht="30" customHeight="1">
      <c r="A237" s="178"/>
      <c r="B237" s="179"/>
      <c r="C237" s="106" t="s">
        <v>56</v>
      </c>
      <c r="D237" s="23" t="s">
        <v>129</v>
      </c>
      <c r="E237" s="180" t="s">
        <v>164</v>
      </c>
      <c r="F237" s="181">
        <v>1</v>
      </c>
      <c r="G237" s="182" t="s">
        <v>28</v>
      </c>
      <c r="H237" s="178">
        <v>1</v>
      </c>
      <c r="I237" s="165">
        <v>194000000</v>
      </c>
      <c r="J237" s="165">
        <v>193657000</v>
      </c>
      <c r="K237" s="183">
        <f t="shared" si="25"/>
        <v>99.823195876288665</v>
      </c>
      <c r="L237" s="188">
        <v>1</v>
      </c>
      <c r="M237" s="185" t="s">
        <v>177</v>
      </c>
      <c r="N237" s="246" t="s">
        <v>254</v>
      </c>
      <c r="O237" s="184" t="s">
        <v>196</v>
      </c>
      <c r="P237" s="165">
        <f t="shared" si="23"/>
        <v>193657000</v>
      </c>
      <c r="Q237" s="185" t="s">
        <v>228</v>
      </c>
      <c r="R237" s="180"/>
    </row>
    <row r="238" spans="1:20" s="187" customFormat="1" ht="30" customHeight="1">
      <c r="A238" s="178"/>
      <c r="B238" s="179"/>
      <c r="C238" s="106" t="s">
        <v>56</v>
      </c>
      <c r="D238" s="23" t="s">
        <v>130</v>
      </c>
      <c r="E238" s="180" t="s">
        <v>164</v>
      </c>
      <c r="F238" s="181">
        <v>1</v>
      </c>
      <c r="G238" s="182" t="s">
        <v>28</v>
      </c>
      <c r="H238" s="178">
        <v>1</v>
      </c>
      <c r="I238" s="165">
        <v>97000000</v>
      </c>
      <c r="J238" s="165">
        <v>96454000</v>
      </c>
      <c r="K238" s="183">
        <f t="shared" si="25"/>
        <v>99.437113402061854</v>
      </c>
      <c r="L238" s="188">
        <v>1</v>
      </c>
      <c r="M238" s="185" t="s">
        <v>177</v>
      </c>
      <c r="N238" s="251" t="s">
        <v>251</v>
      </c>
      <c r="O238" s="189" t="s">
        <v>252</v>
      </c>
      <c r="P238" s="165">
        <f t="shared" si="23"/>
        <v>96454000</v>
      </c>
      <c r="Q238" s="185" t="s">
        <v>253</v>
      </c>
      <c r="R238" s="180"/>
    </row>
    <row r="239" spans="1:20" s="187" customFormat="1" ht="36.75" customHeight="1">
      <c r="A239" s="178"/>
      <c r="B239" s="179"/>
      <c r="C239" s="106" t="s">
        <v>56</v>
      </c>
      <c r="D239" s="23" t="s">
        <v>131</v>
      </c>
      <c r="E239" s="180" t="s">
        <v>164</v>
      </c>
      <c r="F239" s="181">
        <v>1</v>
      </c>
      <c r="G239" s="182" t="s">
        <v>28</v>
      </c>
      <c r="H239" s="178">
        <v>1</v>
      </c>
      <c r="I239" s="165">
        <v>194000000</v>
      </c>
      <c r="J239" s="165">
        <v>193453000</v>
      </c>
      <c r="K239" s="183">
        <f t="shared" si="25"/>
        <v>99.718041237113397</v>
      </c>
      <c r="L239" s="188">
        <v>1</v>
      </c>
      <c r="M239" s="185" t="s">
        <v>177</v>
      </c>
      <c r="N239" s="189" t="s">
        <v>211</v>
      </c>
      <c r="O239" s="184" t="s">
        <v>221</v>
      </c>
      <c r="P239" s="165">
        <f t="shared" si="23"/>
        <v>193453000</v>
      </c>
      <c r="Q239" s="185" t="s">
        <v>285</v>
      </c>
      <c r="R239" s="180"/>
      <c r="S239" s="187" t="s">
        <v>237</v>
      </c>
    </row>
    <row r="240" spans="1:20" s="187" customFormat="1" ht="36.75" customHeight="1">
      <c r="A240" s="178"/>
      <c r="B240" s="179"/>
      <c r="C240" s="106"/>
      <c r="D240" s="23"/>
      <c r="E240" s="180"/>
      <c r="F240" s="181"/>
      <c r="G240" s="182"/>
      <c r="H240" s="178"/>
      <c r="I240" s="165"/>
      <c r="J240" s="165"/>
      <c r="K240" s="183"/>
      <c r="L240" s="188"/>
      <c r="M240" s="185"/>
      <c r="N240" s="189"/>
      <c r="O240" s="184"/>
      <c r="P240" s="165"/>
      <c r="Q240" s="185"/>
      <c r="R240" s="180"/>
    </row>
    <row r="241" spans="1:20" s="187" customFormat="1" ht="36.75" customHeight="1">
      <c r="A241" s="178"/>
      <c r="B241" s="179"/>
      <c r="C241" s="106"/>
      <c r="D241" s="23" t="s">
        <v>29</v>
      </c>
      <c r="E241" s="180"/>
      <c r="F241" s="181"/>
      <c r="G241" s="182"/>
      <c r="H241" s="178"/>
      <c r="I241" s="165"/>
      <c r="J241" s="165"/>
      <c r="K241" s="183"/>
      <c r="L241" s="188"/>
      <c r="M241" s="185"/>
      <c r="N241" s="189"/>
      <c r="O241" s="184"/>
      <c r="P241" s="165"/>
      <c r="Q241" s="185"/>
      <c r="R241" s="180"/>
    </row>
    <row r="242" spans="1:20" s="187" customFormat="1" ht="36.75" customHeight="1">
      <c r="A242" s="178"/>
      <c r="B242" s="179"/>
      <c r="C242" s="106"/>
      <c r="D242" s="23"/>
      <c r="E242" s="180"/>
      <c r="F242" s="181"/>
      <c r="G242" s="182"/>
      <c r="H242" s="178"/>
      <c r="I242" s="165"/>
      <c r="J242" s="165"/>
      <c r="K242" s="183"/>
      <c r="L242" s="188"/>
      <c r="M242" s="185"/>
      <c r="N242" s="189"/>
      <c r="O242" s="184"/>
      <c r="P242" s="165"/>
      <c r="Q242" s="185"/>
      <c r="R242" s="180"/>
    </row>
    <row r="243" spans="1:20" s="187" customFormat="1" ht="36.75" customHeight="1">
      <c r="A243" s="178"/>
      <c r="B243" s="179"/>
      <c r="C243" s="106"/>
      <c r="D243" s="23"/>
      <c r="E243" s="180"/>
      <c r="F243" s="181"/>
      <c r="G243" s="182"/>
      <c r="H243" s="178"/>
      <c r="I243" s="165"/>
      <c r="J243" s="165"/>
      <c r="K243" s="183"/>
      <c r="L243" s="188"/>
      <c r="M243" s="185"/>
      <c r="N243" s="189"/>
      <c r="O243" s="184"/>
      <c r="P243" s="165"/>
      <c r="Q243" s="185"/>
      <c r="R243" s="180"/>
    </row>
    <row r="244" spans="1:20" s="187" customFormat="1" ht="36.75" customHeight="1">
      <c r="A244" s="178"/>
      <c r="B244" s="179"/>
      <c r="C244" s="106"/>
      <c r="D244" s="23"/>
      <c r="E244" s="180"/>
      <c r="F244" s="181"/>
      <c r="G244" s="182"/>
      <c r="H244" s="178"/>
      <c r="I244" s="165"/>
      <c r="J244" s="165"/>
      <c r="K244" s="183"/>
      <c r="L244" s="188"/>
      <c r="M244" s="185"/>
      <c r="N244" s="189"/>
      <c r="O244" s="184"/>
      <c r="P244" s="165"/>
      <c r="Q244" s="185"/>
      <c r="R244" s="180"/>
    </row>
    <row r="245" spans="1:20" s="187" customFormat="1" ht="36.75" customHeight="1">
      <c r="A245" s="178"/>
      <c r="B245" s="179"/>
      <c r="C245" s="106"/>
      <c r="D245" s="23"/>
      <c r="E245" s="180"/>
      <c r="F245" s="181"/>
      <c r="G245" s="182"/>
      <c r="H245" s="178"/>
      <c r="I245" s="165"/>
      <c r="J245" s="165"/>
      <c r="K245" s="183"/>
      <c r="L245" s="188"/>
      <c r="M245" s="185"/>
      <c r="N245" s="189"/>
      <c r="O245" s="184"/>
      <c r="P245" s="165"/>
      <c r="Q245" s="185"/>
      <c r="R245" s="180"/>
    </row>
    <row r="246" spans="1:20" s="187" customFormat="1" ht="36.75" customHeight="1">
      <c r="A246" s="178"/>
      <c r="B246" s="179"/>
      <c r="C246" s="106"/>
      <c r="D246" s="23"/>
      <c r="E246" s="180"/>
      <c r="F246" s="181"/>
      <c r="G246" s="182"/>
      <c r="H246" s="178"/>
      <c r="I246" s="165"/>
      <c r="J246" s="165"/>
      <c r="K246" s="183"/>
      <c r="L246" s="188"/>
      <c r="M246" s="185"/>
      <c r="N246" s="189"/>
      <c r="O246" s="184"/>
      <c r="P246" s="165"/>
      <c r="Q246" s="185"/>
      <c r="R246" s="180"/>
    </row>
    <row r="247" spans="1:20" s="187" customFormat="1" ht="36.75" customHeight="1">
      <c r="A247" s="178"/>
      <c r="B247" s="179"/>
      <c r="C247" s="106"/>
      <c r="D247" s="23"/>
      <c r="E247" s="180"/>
      <c r="F247" s="181"/>
      <c r="G247" s="182"/>
      <c r="H247" s="178"/>
      <c r="I247" s="165"/>
      <c r="J247" s="165"/>
      <c r="K247" s="183"/>
      <c r="L247" s="188"/>
      <c r="M247" s="185"/>
      <c r="N247" s="189"/>
      <c r="O247" s="184"/>
      <c r="P247" s="165"/>
      <c r="Q247" s="185"/>
      <c r="R247" s="180"/>
    </row>
    <row r="248" spans="1:20" s="187" customFormat="1" ht="24" customHeight="1">
      <c r="A248" s="178"/>
      <c r="B248" s="179"/>
      <c r="C248" s="106"/>
      <c r="D248" s="235" t="s">
        <v>23</v>
      </c>
      <c r="E248" s="180"/>
      <c r="F248" s="181"/>
      <c r="G248" s="182"/>
      <c r="H248" s="178"/>
      <c r="I248" s="165">
        <v>31500000</v>
      </c>
      <c r="J248" s="165">
        <v>11035000</v>
      </c>
      <c r="K248" s="183">
        <f t="shared" si="25"/>
        <v>35.031746031746032</v>
      </c>
      <c r="L248" s="184"/>
      <c r="M248" s="185"/>
      <c r="N248" s="184"/>
      <c r="O248" s="184"/>
      <c r="P248" s="165">
        <f t="shared" si="23"/>
        <v>11035000</v>
      </c>
      <c r="Q248" s="185" t="s">
        <v>230</v>
      </c>
      <c r="R248" s="180"/>
    </row>
    <row r="249" spans="1:20" s="187" customFormat="1" ht="14.25" customHeight="1">
      <c r="A249" s="178"/>
      <c r="B249" s="179"/>
      <c r="C249" s="224"/>
      <c r="D249" s="225"/>
      <c r="E249" s="180"/>
      <c r="F249" s="181"/>
      <c r="G249" s="182"/>
      <c r="H249" s="178"/>
      <c r="I249" s="165"/>
      <c r="J249" s="165"/>
      <c r="K249" s="183" t="s">
        <v>205</v>
      </c>
      <c r="L249" s="184"/>
      <c r="M249" s="184"/>
      <c r="N249" s="184"/>
      <c r="O249" s="184"/>
      <c r="P249" s="165"/>
      <c r="Q249" s="185"/>
      <c r="R249" s="180"/>
    </row>
    <row r="250" spans="1:20" s="187" customFormat="1" ht="30" customHeight="1">
      <c r="A250" s="178"/>
      <c r="B250" s="179"/>
      <c r="C250" s="224"/>
      <c r="D250" s="235" t="s">
        <v>134</v>
      </c>
      <c r="E250" s="180"/>
      <c r="F250" s="181"/>
      <c r="G250" s="182"/>
      <c r="H250" s="178"/>
      <c r="I250" s="164">
        <f>SUM(I251:I272)</f>
        <v>1590625000</v>
      </c>
      <c r="J250" s="164">
        <f t="shared" ref="J250" si="26">SUM(J251:J272)</f>
        <v>946260000</v>
      </c>
      <c r="K250" s="239">
        <f t="shared" ref="K250:K261" si="27">J250/I250*100</f>
        <v>59.489823182711199</v>
      </c>
      <c r="L250" s="184"/>
      <c r="M250" s="184"/>
      <c r="N250" s="184"/>
      <c r="O250" s="184"/>
      <c r="P250" s="165"/>
      <c r="Q250" s="185"/>
      <c r="R250" s="180"/>
      <c r="T250" s="245">
        <f>I250-J250</f>
        <v>644365000</v>
      </c>
    </row>
    <row r="251" spans="1:20" s="187" customFormat="1" ht="30" customHeight="1">
      <c r="A251" s="178"/>
      <c r="B251" s="179"/>
      <c r="C251" s="106" t="s">
        <v>56</v>
      </c>
      <c r="D251" s="23" t="s">
        <v>135</v>
      </c>
      <c r="E251" s="180" t="s">
        <v>164</v>
      </c>
      <c r="F251" s="181">
        <v>1</v>
      </c>
      <c r="G251" s="182" t="s">
        <v>28</v>
      </c>
      <c r="H251" s="178">
        <v>1</v>
      </c>
      <c r="I251" s="165">
        <v>73125000</v>
      </c>
      <c r="J251" s="165">
        <v>72585000</v>
      </c>
      <c r="K251" s="183">
        <f t="shared" si="27"/>
        <v>99.26153846153845</v>
      </c>
      <c r="L251" s="188">
        <v>1</v>
      </c>
      <c r="M251" s="185" t="s">
        <v>177</v>
      </c>
      <c r="N251" s="189" t="s">
        <v>194</v>
      </c>
      <c r="O251" s="184" t="s">
        <v>196</v>
      </c>
      <c r="P251" s="165">
        <f t="shared" ref="P251:P254" si="28">J251</f>
        <v>72585000</v>
      </c>
      <c r="Q251" s="185" t="s">
        <v>275</v>
      </c>
      <c r="R251" s="180"/>
    </row>
    <row r="252" spans="1:20" s="187" customFormat="1" ht="30" customHeight="1">
      <c r="A252" s="178"/>
      <c r="B252" s="179"/>
      <c r="C252" s="106" t="s">
        <v>56</v>
      </c>
      <c r="D252" s="23" t="s">
        <v>136</v>
      </c>
      <c r="E252" s="180" t="s">
        <v>164</v>
      </c>
      <c r="F252" s="181">
        <v>1</v>
      </c>
      <c r="G252" s="182" t="s">
        <v>28</v>
      </c>
      <c r="H252" s="178">
        <v>1</v>
      </c>
      <c r="I252" s="165">
        <v>195000000</v>
      </c>
      <c r="J252" s="165">
        <v>194215000</v>
      </c>
      <c r="K252" s="183">
        <f t="shared" si="27"/>
        <v>99.597435897435886</v>
      </c>
      <c r="L252" s="188">
        <v>1</v>
      </c>
      <c r="M252" s="185" t="s">
        <v>177</v>
      </c>
      <c r="N252" s="252" t="s">
        <v>192</v>
      </c>
      <c r="O252" s="189" t="s">
        <v>195</v>
      </c>
      <c r="P252" s="165">
        <f t="shared" si="28"/>
        <v>194215000</v>
      </c>
      <c r="Q252" s="185" t="s">
        <v>193</v>
      </c>
      <c r="R252" s="180"/>
    </row>
    <row r="253" spans="1:20" s="187" customFormat="1" ht="30" customHeight="1">
      <c r="A253" s="178"/>
      <c r="B253" s="179"/>
      <c r="C253" s="106" t="s">
        <v>56</v>
      </c>
      <c r="D253" s="23" t="s">
        <v>137</v>
      </c>
      <c r="E253" s="180" t="s">
        <v>164</v>
      </c>
      <c r="F253" s="181">
        <v>1</v>
      </c>
      <c r="G253" s="182" t="s">
        <v>28</v>
      </c>
      <c r="H253" s="178">
        <v>1</v>
      </c>
      <c r="I253" s="165">
        <v>195000000</v>
      </c>
      <c r="J253" s="165">
        <v>194219000</v>
      </c>
      <c r="K253" s="183">
        <f t="shared" si="27"/>
        <v>99.599487179487184</v>
      </c>
      <c r="L253" s="188">
        <v>1</v>
      </c>
      <c r="M253" s="185" t="s">
        <v>177</v>
      </c>
      <c r="N253" s="184" t="s">
        <v>251</v>
      </c>
      <c r="O253" s="184" t="s">
        <v>283</v>
      </c>
      <c r="P253" s="165">
        <f t="shared" si="28"/>
        <v>194219000</v>
      </c>
      <c r="Q253" s="185" t="s">
        <v>284</v>
      </c>
      <c r="R253" s="180"/>
    </row>
    <row r="254" spans="1:20" s="187" customFormat="1" ht="30" customHeight="1">
      <c r="A254" s="178"/>
      <c r="B254" s="179"/>
      <c r="C254" s="106" t="s">
        <v>56</v>
      </c>
      <c r="D254" s="23" t="s">
        <v>138</v>
      </c>
      <c r="E254" s="180" t="s">
        <v>164</v>
      </c>
      <c r="F254" s="181">
        <v>1</v>
      </c>
      <c r="G254" s="182" t="s">
        <v>28</v>
      </c>
      <c r="H254" s="178">
        <v>1</v>
      </c>
      <c r="I254" s="165">
        <v>146250000</v>
      </c>
      <c r="J254" s="165">
        <v>145825000</v>
      </c>
      <c r="K254" s="183">
        <f t="shared" si="27"/>
        <v>99.709401709401718</v>
      </c>
      <c r="L254" s="188">
        <v>1</v>
      </c>
      <c r="M254" s="185" t="s">
        <v>177</v>
      </c>
      <c r="N254" s="189" t="s">
        <v>194</v>
      </c>
      <c r="O254" s="189" t="s">
        <v>244</v>
      </c>
      <c r="P254" s="165">
        <f t="shared" si="28"/>
        <v>145825000</v>
      </c>
      <c r="Q254" s="185" t="s">
        <v>257</v>
      </c>
      <c r="R254" s="180"/>
    </row>
    <row r="255" spans="1:20" s="187" customFormat="1" ht="30" customHeight="1">
      <c r="A255" s="178" t="s">
        <v>29</v>
      </c>
      <c r="B255" s="179"/>
      <c r="C255" s="106" t="s">
        <v>56</v>
      </c>
      <c r="D255" s="23" t="s">
        <v>139</v>
      </c>
      <c r="E255" s="180" t="s">
        <v>164</v>
      </c>
      <c r="F255" s="181">
        <v>1</v>
      </c>
      <c r="G255" s="182" t="s">
        <v>28</v>
      </c>
      <c r="H255" s="178">
        <v>1</v>
      </c>
      <c r="I255" s="165">
        <v>195000000</v>
      </c>
      <c r="J255" s="165">
        <v>194459000</v>
      </c>
      <c r="K255" s="183">
        <f t="shared" si="27"/>
        <v>99.722564102564107</v>
      </c>
      <c r="L255" s="184">
        <v>100</v>
      </c>
      <c r="M255" s="185" t="s">
        <v>177</v>
      </c>
      <c r="N255" s="189" t="s">
        <v>251</v>
      </c>
      <c r="O255" s="189" t="s">
        <v>252</v>
      </c>
      <c r="P255" s="165">
        <f>J255</f>
        <v>194459000</v>
      </c>
      <c r="Q255" s="185" t="s">
        <v>287</v>
      </c>
      <c r="R255" s="180"/>
    </row>
    <row r="256" spans="1:20" s="187" customFormat="1" ht="30" customHeight="1">
      <c r="A256" s="178"/>
      <c r="B256" s="179"/>
      <c r="C256" s="106" t="s">
        <v>56</v>
      </c>
      <c r="D256" s="23" t="s">
        <v>256</v>
      </c>
      <c r="E256" s="180" t="s">
        <v>164</v>
      </c>
      <c r="F256" s="181">
        <v>1</v>
      </c>
      <c r="G256" s="182" t="s">
        <v>28</v>
      </c>
      <c r="H256" s="178">
        <v>1</v>
      </c>
      <c r="I256" s="165">
        <v>145500000</v>
      </c>
      <c r="J256" s="165">
        <v>144957000</v>
      </c>
      <c r="K256" s="183">
        <f t="shared" si="27"/>
        <v>99.626804123711338</v>
      </c>
      <c r="L256" s="188">
        <v>1</v>
      </c>
      <c r="M256" s="185" t="s">
        <v>177</v>
      </c>
      <c r="N256" s="184" t="s">
        <v>251</v>
      </c>
      <c r="O256" s="189" t="s">
        <v>252</v>
      </c>
      <c r="P256" s="165">
        <f t="shared" ref="P256:P261" si="29">J256</f>
        <v>144957000</v>
      </c>
      <c r="Q256" s="185" t="s">
        <v>287</v>
      </c>
      <c r="R256" s="180"/>
    </row>
    <row r="257" spans="1:18" s="187" customFormat="1" ht="30" customHeight="1">
      <c r="A257" s="178"/>
      <c r="B257" s="179"/>
      <c r="C257" s="106"/>
      <c r="D257" s="265" t="s">
        <v>335</v>
      </c>
      <c r="E257" s="180" t="s">
        <v>164</v>
      </c>
      <c r="F257" s="181">
        <v>1</v>
      </c>
      <c r="G257" s="182" t="s">
        <v>28</v>
      </c>
      <c r="H257" s="178">
        <v>1</v>
      </c>
      <c r="I257" s="269">
        <v>98500000</v>
      </c>
      <c r="J257" s="268"/>
      <c r="K257" s="183">
        <f t="shared" si="27"/>
        <v>0</v>
      </c>
      <c r="L257" s="188">
        <v>1</v>
      </c>
      <c r="M257" s="185" t="s">
        <v>177</v>
      </c>
      <c r="N257" s="268"/>
      <c r="O257" s="268"/>
      <c r="P257" s="165">
        <f t="shared" si="29"/>
        <v>0</v>
      </c>
      <c r="Q257" s="185"/>
      <c r="R257" s="180"/>
    </row>
    <row r="258" spans="1:18" s="187" customFormat="1" ht="30" customHeight="1">
      <c r="A258" s="178"/>
      <c r="B258" s="179"/>
      <c r="C258" s="106"/>
      <c r="D258" s="265" t="s">
        <v>336</v>
      </c>
      <c r="E258" s="180" t="s">
        <v>164</v>
      </c>
      <c r="F258" s="181">
        <v>1</v>
      </c>
      <c r="G258" s="182" t="s">
        <v>28</v>
      </c>
      <c r="H258" s="178">
        <v>1</v>
      </c>
      <c r="I258" s="269">
        <v>197000000</v>
      </c>
      <c r="J258" s="268"/>
      <c r="K258" s="183">
        <f t="shared" si="27"/>
        <v>0</v>
      </c>
      <c r="L258" s="188">
        <v>1</v>
      </c>
      <c r="M258" s="185" t="s">
        <v>177</v>
      </c>
      <c r="N258" s="268"/>
      <c r="O258" s="268"/>
      <c r="P258" s="165">
        <f t="shared" si="29"/>
        <v>0</v>
      </c>
      <c r="Q258" s="185"/>
      <c r="R258" s="180"/>
    </row>
    <row r="259" spans="1:18" s="187" customFormat="1" ht="30" customHeight="1">
      <c r="A259" s="178"/>
      <c r="B259" s="179"/>
      <c r="C259" s="106"/>
      <c r="D259" s="265" t="s">
        <v>337</v>
      </c>
      <c r="E259" s="180" t="s">
        <v>164</v>
      </c>
      <c r="F259" s="181">
        <v>1</v>
      </c>
      <c r="G259" s="182" t="s">
        <v>28</v>
      </c>
      <c r="H259" s="178">
        <v>1</v>
      </c>
      <c r="I259" s="269">
        <v>147750000</v>
      </c>
      <c r="J259" s="268"/>
      <c r="K259" s="183">
        <f t="shared" si="27"/>
        <v>0</v>
      </c>
      <c r="L259" s="188">
        <v>1</v>
      </c>
      <c r="M259" s="185" t="s">
        <v>177</v>
      </c>
      <c r="N259" s="268"/>
      <c r="O259" s="268"/>
      <c r="P259" s="165">
        <f t="shared" si="29"/>
        <v>0</v>
      </c>
      <c r="Q259" s="185"/>
      <c r="R259" s="180"/>
    </row>
    <row r="260" spans="1:18" s="187" customFormat="1" ht="30" customHeight="1">
      <c r="A260" s="178"/>
      <c r="B260" s="179"/>
      <c r="C260" s="106"/>
      <c r="D260" s="265" t="s">
        <v>338</v>
      </c>
      <c r="E260" s="180" t="s">
        <v>164</v>
      </c>
      <c r="F260" s="181">
        <v>1</v>
      </c>
      <c r="G260" s="182" t="s">
        <v>28</v>
      </c>
      <c r="H260" s="178">
        <v>1</v>
      </c>
      <c r="I260" s="269">
        <v>98500000</v>
      </c>
      <c r="J260" s="268"/>
      <c r="K260" s="183">
        <f t="shared" si="27"/>
        <v>0</v>
      </c>
      <c r="L260" s="188">
        <v>1</v>
      </c>
      <c r="M260" s="185" t="s">
        <v>177</v>
      </c>
      <c r="N260" s="268"/>
      <c r="O260" s="268"/>
      <c r="P260" s="165">
        <f t="shared" si="29"/>
        <v>0</v>
      </c>
      <c r="Q260" s="185"/>
      <c r="R260" s="180"/>
    </row>
    <row r="261" spans="1:18" s="187" customFormat="1" ht="30" customHeight="1">
      <c r="A261" s="178"/>
      <c r="B261" s="179"/>
      <c r="C261" s="106"/>
      <c r="D261" s="265" t="s">
        <v>339</v>
      </c>
      <c r="E261" s="180" t="s">
        <v>164</v>
      </c>
      <c r="F261" s="181">
        <v>1</v>
      </c>
      <c r="G261" s="182" t="s">
        <v>28</v>
      </c>
      <c r="H261" s="178">
        <v>1</v>
      </c>
      <c r="I261" s="269">
        <v>73875000</v>
      </c>
      <c r="J261" s="268"/>
      <c r="K261" s="183">
        <f t="shared" si="27"/>
        <v>0</v>
      </c>
      <c r="L261" s="188">
        <v>1</v>
      </c>
      <c r="M261" s="185" t="s">
        <v>177</v>
      </c>
      <c r="N261" s="268"/>
      <c r="O261" s="268"/>
      <c r="P261" s="165">
        <f t="shared" si="29"/>
        <v>0</v>
      </c>
      <c r="Q261" s="185"/>
      <c r="R261" s="180"/>
    </row>
    <row r="262" spans="1:18" s="187" customFormat="1" ht="30" customHeight="1">
      <c r="A262" s="178"/>
      <c r="B262" s="179"/>
      <c r="C262" s="106"/>
      <c r="D262" s="265"/>
      <c r="E262" s="180"/>
      <c r="F262" s="181"/>
      <c r="G262" s="182"/>
      <c r="H262" s="178"/>
      <c r="I262" s="269"/>
      <c r="J262" s="268"/>
      <c r="K262" s="183"/>
      <c r="L262" s="188"/>
      <c r="M262" s="185"/>
      <c r="N262" s="268"/>
      <c r="O262" s="268"/>
      <c r="P262" s="165"/>
      <c r="Q262" s="185"/>
      <c r="R262" s="180"/>
    </row>
    <row r="263" spans="1:18" s="187" customFormat="1" ht="30" customHeight="1">
      <c r="A263" s="178"/>
      <c r="B263" s="179"/>
      <c r="C263" s="106"/>
      <c r="D263" s="265"/>
      <c r="E263" s="180"/>
      <c r="F263" s="181"/>
      <c r="G263" s="182"/>
      <c r="H263" s="178"/>
      <c r="I263" s="269"/>
      <c r="J263" s="268"/>
      <c r="K263" s="183"/>
      <c r="L263" s="188"/>
      <c r="M263" s="185"/>
      <c r="N263" s="268"/>
      <c r="O263" s="268"/>
      <c r="P263" s="165"/>
      <c r="Q263" s="185"/>
      <c r="R263" s="180"/>
    </row>
    <row r="264" spans="1:18" s="187" customFormat="1" ht="30" customHeight="1">
      <c r="A264" s="178"/>
      <c r="B264" s="179"/>
      <c r="C264" s="106"/>
      <c r="D264" s="265"/>
      <c r="E264" s="180"/>
      <c r="F264" s="181"/>
      <c r="G264" s="182"/>
      <c r="H264" s="178"/>
      <c r="I264" s="269"/>
      <c r="J264" s="268"/>
      <c r="K264" s="183"/>
      <c r="L264" s="188"/>
      <c r="M264" s="185"/>
      <c r="N264" s="268"/>
      <c r="O264" s="268"/>
      <c r="P264" s="165"/>
      <c r="Q264" s="185"/>
      <c r="R264" s="180"/>
    </row>
    <row r="265" spans="1:18" s="187" customFormat="1" ht="30" customHeight="1">
      <c r="A265" s="178"/>
      <c r="B265" s="179"/>
      <c r="C265" s="106"/>
      <c r="D265" s="265"/>
      <c r="E265" s="180"/>
      <c r="F265" s="181"/>
      <c r="G265" s="182"/>
      <c r="H265" s="178"/>
      <c r="I265" s="269"/>
      <c r="J265" s="268"/>
      <c r="K265" s="183"/>
      <c r="L265" s="188"/>
      <c r="M265" s="185"/>
      <c r="N265" s="268"/>
      <c r="O265" s="268"/>
      <c r="P265" s="165"/>
      <c r="Q265" s="185"/>
      <c r="R265" s="180"/>
    </row>
    <row r="266" spans="1:18" s="187" customFormat="1" ht="30" customHeight="1">
      <c r="A266" s="178"/>
      <c r="B266" s="179"/>
      <c r="C266" s="106"/>
      <c r="D266" s="265"/>
      <c r="E266" s="180"/>
      <c r="F266" s="181"/>
      <c r="G266" s="182"/>
      <c r="H266" s="178"/>
      <c r="I266" s="269"/>
      <c r="J266" s="268"/>
      <c r="K266" s="183"/>
      <c r="L266" s="188"/>
      <c r="M266" s="185"/>
      <c r="N266" s="268"/>
      <c r="O266" s="268"/>
      <c r="P266" s="165"/>
      <c r="Q266" s="185"/>
      <c r="R266" s="180"/>
    </row>
    <row r="267" spans="1:18" s="187" customFormat="1" ht="30" customHeight="1">
      <c r="A267" s="178"/>
      <c r="B267" s="179"/>
      <c r="C267" s="106"/>
      <c r="D267" s="265"/>
      <c r="E267" s="180"/>
      <c r="F267" s="181"/>
      <c r="G267" s="182"/>
      <c r="H267" s="178"/>
      <c r="I267" s="269"/>
      <c r="J267" s="268"/>
      <c r="K267" s="183"/>
      <c r="L267" s="188"/>
      <c r="M267" s="185"/>
      <c r="N267" s="268"/>
      <c r="O267" s="268"/>
      <c r="P267" s="165"/>
      <c r="Q267" s="185"/>
      <c r="R267" s="180"/>
    </row>
    <row r="268" spans="1:18" s="187" customFormat="1" ht="30" customHeight="1">
      <c r="A268" s="178"/>
      <c r="B268" s="179"/>
      <c r="C268" s="106"/>
      <c r="D268" s="265"/>
      <c r="E268" s="180"/>
      <c r="F268" s="181"/>
      <c r="G268" s="182"/>
      <c r="H268" s="178"/>
      <c r="I268" s="269"/>
      <c r="J268" s="268"/>
      <c r="K268" s="183"/>
      <c r="L268" s="188"/>
      <c r="M268" s="185"/>
      <c r="N268" s="268"/>
      <c r="O268" s="268"/>
      <c r="P268" s="165"/>
      <c r="Q268" s="185"/>
      <c r="R268" s="180"/>
    </row>
    <row r="269" spans="1:18" s="187" customFormat="1" ht="30" customHeight="1">
      <c r="A269" s="178"/>
      <c r="B269" s="179"/>
      <c r="C269" s="106"/>
      <c r="D269" s="265"/>
      <c r="E269" s="180"/>
      <c r="F269" s="181"/>
      <c r="G269" s="182"/>
      <c r="H269" s="178"/>
      <c r="I269" s="269"/>
      <c r="J269" s="268"/>
      <c r="K269" s="183"/>
      <c r="L269" s="188"/>
      <c r="M269" s="185"/>
      <c r="N269" s="268"/>
      <c r="O269" s="268"/>
      <c r="P269" s="165"/>
      <c r="Q269" s="185"/>
      <c r="R269" s="180"/>
    </row>
    <row r="270" spans="1:18" s="187" customFormat="1" ht="30" customHeight="1">
      <c r="A270" s="178"/>
      <c r="B270" s="179"/>
      <c r="C270" s="106"/>
      <c r="D270" s="265"/>
      <c r="E270" s="180"/>
      <c r="F270" s="181"/>
      <c r="G270" s="182"/>
      <c r="H270" s="178"/>
      <c r="I270" s="269"/>
      <c r="J270" s="268"/>
      <c r="K270" s="183"/>
      <c r="L270" s="188"/>
      <c r="M270" s="185"/>
      <c r="N270" s="268"/>
      <c r="O270" s="268"/>
      <c r="P270" s="165"/>
      <c r="Q270" s="185"/>
      <c r="R270" s="180"/>
    </row>
    <row r="271" spans="1:18" s="187" customFormat="1" ht="30" customHeight="1">
      <c r="A271" s="178"/>
      <c r="B271" s="179"/>
      <c r="C271" s="106"/>
      <c r="D271" s="23"/>
      <c r="E271" s="180"/>
      <c r="F271" s="181"/>
      <c r="G271" s="182"/>
      <c r="H271" s="178"/>
      <c r="I271" s="165"/>
      <c r="J271" s="165"/>
      <c r="K271" s="183"/>
      <c r="L271" s="188"/>
      <c r="M271" s="185"/>
      <c r="N271" s="184"/>
      <c r="O271" s="189"/>
      <c r="P271" s="165"/>
      <c r="Q271" s="185"/>
      <c r="R271" s="180"/>
    </row>
    <row r="272" spans="1:18" s="187" customFormat="1" ht="19.5" customHeight="1">
      <c r="A272" s="178"/>
      <c r="B272" s="179"/>
      <c r="C272" s="224"/>
      <c r="D272" s="235" t="s">
        <v>23</v>
      </c>
      <c r="E272" s="180"/>
      <c r="F272" s="181"/>
      <c r="G272" s="182"/>
      <c r="H272" s="178"/>
      <c r="I272" s="165">
        <f>24610000+515000</f>
        <v>25125000</v>
      </c>
      <c r="J272" s="165"/>
      <c r="K272" s="183"/>
      <c r="L272" s="184"/>
      <c r="M272" s="184"/>
      <c r="N272" s="184"/>
      <c r="O272" s="184"/>
      <c r="P272" s="165">
        <f>J272</f>
        <v>0</v>
      </c>
      <c r="Q272" s="185"/>
      <c r="R272" s="180"/>
    </row>
    <row r="273" spans="1:18" ht="15" customHeight="1">
      <c r="A273" s="227"/>
      <c r="B273" s="228"/>
      <c r="C273" s="229"/>
      <c r="D273" s="253"/>
      <c r="E273" s="227"/>
      <c r="F273" s="227"/>
      <c r="G273" s="231"/>
      <c r="H273" s="227" t="s">
        <v>29</v>
      </c>
      <c r="I273" s="166"/>
      <c r="J273" s="166"/>
      <c r="K273" s="223"/>
      <c r="L273" s="227"/>
      <c r="M273" s="227"/>
      <c r="N273" s="227"/>
      <c r="O273" s="227"/>
      <c r="P273" s="166"/>
      <c r="Q273" s="254"/>
      <c r="R273" s="227"/>
    </row>
    <row r="274" spans="1:18" ht="15" customHeight="1">
      <c r="A274" s="167"/>
      <c r="B274" s="255"/>
      <c r="C274" s="256"/>
      <c r="D274" s="257"/>
      <c r="E274" s="167"/>
      <c r="F274" s="167"/>
      <c r="G274" s="167"/>
      <c r="H274" s="167"/>
      <c r="I274" s="258"/>
      <c r="J274" s="167"/>
      <c r="K274" s="259"/>
      <c r="L274" s="167" t="s">
        <v>29</v>
      </c>
      <c r="M274" s="167"/>
      <c r="N274" s="167"/>
      <c r="O274" s="167"/>
      <c r="P274" s="258"/>
      <c r="Q274" s="260"/>
      <c r="R274" s="167"/>
    </row>
    <row r="276" spans="1:18" ht="15" customHeight="1">
      <c r="H276" s="192" t="s">
        <v>29</v>
      </c>
    </row>
    <row r="278" spans="1:18" ht="15" customHeight="1">
      <c r="O278" s="261" t="s">
        <v>179</v>
      </c>
    </row>
    <row r="279" spans="1:18" ht="15" customHeight="1">
      <c r="I279" s="262"/>
      <c r="J279" s="262"/>
      <c r="O279" s="261"/>
    </row>
    <row r="280" spans="1:18" ht="15" customHeight="1">
      <c r="O280" s="261"/>
    </row>
    <row r="281" spans="1:18" ht="15" customHeight="1">
      <c r="D281" s="192" t="s">
        <v>29</v>
      </c>
      <c r="L281" s="192" t="s">
        <v>29</v>
      </c>
      <c r="O281" s="261"/>
    </row>
    <row r="282" spans="1:18" ht="15" customHeight="1">
      <c r="O282" s="263" t="s">
        <v>180</v>
      </c>
    </row>
    <row r="283" spans="1:18" ht="15" customHeight="1">
      <c r="O283" s="261" t="s">
        <v>181</v>
      </c>
    </row>
  </sheetData>
  <mergeCells count="12">
    <mergeCell ref="P7:P8"/>
    <mergeCell ref="B10:D10"/>
    <mergeCell ref="A1:R1"/>
    <mergeCell ref="A2:R2"/>
    <mergeCell ref="A5:A8"/>
    <mergeCell ref="B5:D8"/>
    <mergeCell ref="E5:F5"/>
    <mergeCell ref="H5:H8"/>
    <mergeCell ref="J5:L5"/>
    <mergeCell ref="M5:Q5"/>
    <mergeCell ref="F6:F8"/>
    <mergeCell ref="M7:M8"/>
  </mergeCells>
  <pageMargins left="0.25" right="0.25" top="1" bottom="0.75" header="0.3" footer="0.3"/>
  <pageSetup paperSize="768" scale="75" pageOrder="overThenDown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</sheetPr>
  <dimension ref="A1:T211"/>
  <sheetViews>
    <sheetView view="pageBreakPreview" topLeftCell="A32" zoomScaleSheetLayoutView="100" workbookViewId="0">
      <selection activeCell="J38" sqref="J38"/>
    </sheetView>
  </sheetViews>
  <sheetFormatPr defaultRowHeight="15" customHeight="1"/>
  <cols>
    <col min="1" max="2" width="3.7109375" style="192" customWidth="1"/>
    <col min="3" max="3" width="2.5703125" style="194" customWidth="1"/>
    <col min="4" max="4" width="38" style="192" customWidth="1"/>
    <col min="5" max="5" width="19.140625" style="192" customWidth="1"/>
    <col min="6" max="6" width="8.140625" style="192" customWidth="1"/>
    <col min="7" max="7" width="13" style="192" customWidth="1"/>
    <col min="8" max="8" width="8.42578125" style="192" customWidth="1"/>
    <col min="9" max="10" width="13.140625" style="192" customWidth="1"/>
    <col min="11" max="11" width="9.85546875" style="192" customWidth="1"/>
    <col min="12" max="12" width="8.5703125" style="192" customWidth="1"/>
    <col min="13" max="13" width="11.5703125" style="192" customWidth="1"/>
    <col min="14" max="15" width="10.5703125" style="192" customWidth="1"/>
    <col min="16" max="16" width="12.42578125" style="192" customWidth="1"/>
    <col min="17" max="17" width="15.5703125" style="192" customWidth="1"/>
    <col min="18" max="18" width="10.7109375" style="192" customWidth="1"/>
    <col min="19" max="19" width="9.140625" style="192"/>
    <col min="20" max="20" width="30.140625" style="192" customWidth="1"/>
    <col min="21" max="16384" width="9.140625" style="192"/>
  </cols>
  <sheetData>
    <row r="1" spans="1:18" s="190" customFormat="1" ht="15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</row>
    <row r="2" spans="1:18" s="190" customFormat="1" ht="15" customHeight="1">
      <c r="A2" s="387" t="s">
        <v>178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</row>
    <row r="3" spans="1:18" s="190" customFormat="1" ht="1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</row>
    <row r="4" spans="1:18" ht="15" customHeight="1">
      <c r="B4" s="193" t="s">
        <v>280</v>
      </c>
      <c r="H4" s="192" t="s">
        <v>29</v>
      </c>
      <c r="L4" s="192" t="s">
        <v>29</v>
      </c>
      <c r="R4" s="192" t="s">
        <v>29</v>
      </c>
    </row>
    <row r="5" spans="1:18" s="193" customFormat="1" ht="15" customHeight="1">
      <c r="A5" s="388" t="s">
        <v>1</v>
      </c>
      <c r="B5" s="389" t="s">
        <v>2</v>
      </c>
      <c r="C5" s="390"/>
      <c r="D5" s="391"/>
      <c r="E5" s="384" t="s">
        <v>27</v>
      </c>
      <c r="F5" s="386"/>
      <c r="G5" s="195"/>
      <c r="H5" s="395" t="s">
        <v>7</v>
      </c>
      <c r="I5" s="279"/>
      <c r="J5" s="384" t="s">
        <v>10</v>
      </c>
      <c r="K5" s="385"/>
      <c r="L5" s="385"/>
      <c r="M5" s="384" t="s">
        <v>167</v>
      </c>
      <c r="N5" s="385"/>
      <c r="O5" s="385"/>
      <c r="P5" s="385"/>
      <c r="Q5" s="386"/>
      <c r="R5" s="195"/>
    </row>
    <row r="6" spans="1:18" s="193" customFormat="1" ht="15" customHeight="1">
      <c r="A6" s="383"/>
      <c r="B6" s="392"/>
      <c r="C6" s="393"/>
      <c r="D6" s="394"/>
      <c r="E6" s="279"/>
      <c r="F6" s="394" t="s">
        <v>5</v>
      </c>
      <c r="G6" s="274"/>
      <c r="H6" s="396"/>
      <c r="I6" s="274"/>
      <c r="J6" s="279"/>
      <c r="K6" s="279"/>
      <c r="L6" s="279"/>
      <c r="M6" s="279"/>
      <c r="N6" s="279"/>
      <c r="O6" s="279"/>
      <c r="P6" s="279"/>
      <c r="Q6" s="279" t="s">
        <v>172</v>
      </c>
      <c r="R6" s="274"/>
    </row>
    <row r="7" spans="1:18" s="193" customFormat="1" ht="15" customHeight="1">
      <c r="A7" s="383"/>
      <c r="B7" s="392"/>
      <c r="C7" s="393"/>
      <c r="D7" s="394"/>
      <c r="E7" s="274" t="s">
        <v>3</v>
      </c>
      <c r="F7" s="394"/>
      <c r="G7" s="274" t="s">
        <v>6</v>
      </c>
      <c r="H7" s="396"/>
      <c r="I7" s="274" t="s">
        <v>8</v>
      </c>
      <c r="J7" s="274" t="s">
        <v>11</v>
      </c>
      <c r="K7" s="274" t="s">
        <v>14</v>
      </c>
      <c r="L7" s="274" t="s">
        <v>14</v>
      </c>
      <c r="M7" s="383" t="s">
        <v>165</v>
      </c>
      <c r="N7" s="274" t="s">
        <v>168</v>
      </c>
      <c r="O7" s="274" t="s">
        <v>168</v>
      </c>
      <c r="P7" s="383" t="s">
        <v>171</v>
      </c>
      <c r="Q7" s="274" t="s">
        <v>173</v>
      </c>
      <c r="R7" s="274" t="s">
        <v>176</v>
      </c>
    </row>
    <row r="8" spans="1:18" s="193" customFormat="1" ht="15" customHeight="1">
      <c r="A8" s="383"/>
      <c r="B8" s="392"/>
      <c r="C8" s="393"/>
      <c r="D8" s="394"/>
      <c r="E8" s="274" t="s">
        <v>4</v>
      </c>
      <c r="F8" s="394"/>
      <c r="G8" s="198"/>
      <c r="H8" s="396"/>
      <c r="I8" s="274" t="s">
        <v>9</v>
      </c>
      <c r="J8" s="274" t="s">
        <v>12</v>
      </c>
      <c r="K8" s="274" t="s">
        <v>166</v>
      </c>
      <c r="L8" s="274" t="s">
        <v>13</v>
      </c>
      <c r="M8" s="383"/>
      <c r="N8" s="274" t="s">
        <v>169</v>
      </c>
      <c r="O8" s="274" t="s">
        <v>170</v>
      </c>
      <c r="P8" s="383"/>
      <c r="Q8" s="274" t="s">
        <v>174</v>
      </c>
      <c r="R8" s="274"/>
    </row>
    <row r="9" spans="1:18" s="193" customFormat="1" ht="15" customHeight="1">
      <c r="A9" s="199"/>
      <c r="B9" s="199"/>
      <c r="C9" s="200"/>
      <c r="D9" s="201"/>
      <c r="E9" s="202"/>
      <c r="F9" s="201"/>
      <c r="G9" s="203"/>
      <c r="H9" s="204"/>
      <c r="I9" s="202"/>
      <c r="J9" s="202"/>
      <c r="K9" s="202"/>
      <c r="L9" s="202"/>
      <c r="M9" s="202"/>
      <c r="N9" s="202"/>
      <c r="O9" s="202"/>
      <c r="P9" s="202"/>
      <c r="Q9" s="202" t="s">
        <v>175</v>
      </c>
      <c r="R9" s="202"/>
    </row>
    <row r="10" spans="1:18" s="193" customFormat="1" ht="15" customHeight="1">
      <c r="A10" s="275">
        <v>1</v>
      </c>
      <c r="B10" s="384">
        <v>2</v>
      </c>
      <c r="C10" s="385"/>
      <c r="D10" s="386"/>
      <c r="E10" s="206">
        <v>3</v>
      </c>
      <c r="F10" s="277">
        <v>4</v>
      </c>
      <c r="G10" s="206">
        <v>5</v>
      </c>
      <c r="H10" s="276">
        <v>6</v>
      </c>
      <c r="I10" s="206">
        <v>7</v>
      </c>
      <c r="J10" s="206">
        <v>8</v>
      </c>
      <c r="K10" s="206"/>
      <c r="L10" s="206">
        <v>9</v>
      </c>
      <c r="M10" s="206"/>
      <c r="N10" s="206"/>
      <c r="O10" s="206"/>
      <c r="P10" s="206"/>
      <c r="Q10" s="206"/>
      <c r="R10" s="206">
        <v>10</v>
      </c>
    </row>
    <row r="11" spans="1:18" ht="15" customHeight="1">
      <c r="A11" s="209"/>
      <c r="B11" s="210" t="s">
        <v>15</v>
      </c>
      <c r="C11" s="211"/>
      <c r="D11" s="212"/>
      <c r="E11" s="209"/>
      <c r="F11" s="209"/>
      <c r="G11" s="213" t="s">
        <v>29</v>
      </c>
      <c r="H11" s="214"/>
      <c r="I11" s="214"/>
      <c r="J11" s="214"/>
      <c r="K11" s="214"/>
      <c r="L11" s="215"/>
      <c r="M11" s="215"/>
      <c r="N11" s="215"/>
      <c r="O11" s="215"/>
      <c r="P11" s="215"/>
      <c r="Q11" s="215"/>
      <c r="R11" s="216"/>
    </row>
    <row r="12" spans="1:18" s="193" customFormat="1" ht="30" customHeight="1">
      <c r="A12" s="217"/>
      <c r="B12" s="218" t="s">
        <v>16</v>
      </c>
      <c r="C12" s="219"/>
      <c r="D12" s="220" t="s">
        <v>17</v>
      </c>
      <c r="E12" s="217"/>
      <c r="F12" s="217"/>
      <c r="G12" s="221"/>
      <c r="H12" s="222">
        <f>H13</f>
        <v>1</v>
      </c>
      <c r="I12" s="222">
        <f>I13</f>
        <v>50000000</v>
      </c>
      <c r="J12" s="222">
        <f>J13</f>
        <v>49628000</v>
      </c>
      <c r="K12" s="223">
        <f>J12/I12*100</f>
        <v>99.256</v>
      </c>
      <c r="L12" s="217"/>
      <c r="M12" s="217"/>
      <c r="N12" s="217"/>
      <c r="O12" s="217"/>
      <c r="P12" s="222"/>
      <c r="Q12" s="217"/>
      <c r="R12" s="217"/>
    </row>
    <row r="13" spans="1:18" s="187" customFormat="1" ht="30" customHeight="1">
      <c r="A13" s="178"/>
      <c r="B13" s="179">
        <v>1</v>
      </c>
      <c r="C13" s="224"/>
      <c r="D13" s="225" t="s">
        <v>30</v>
      </c>
      <c r="E13" s="180" t="s">
        <v>150</v>
      </c>
      <c r="F13" s="181">
        <v>1</v>
      </c>
      <c r="G13" s="182" t="s">
        <v>28</v>
      </c>
      <c r="H13" s="178">
        <v>1</v>
      </c>
      <c r="I13" s="165">
        <v>50000000</v>
      </c>
      <c r="J13" s="165">
        <v>49628000</v>
      </c>
      <c r="K13" s="183">
        <f>J13/I13*100</f>
        <v>99.256</v>
      </c>
      <c r="L13" s="188">
        <v>1</v>
      </c>
      <c r="M13" s="226" t="s">
        <v>177</v>
      </c>
      <c r="N13" s="186" t="s">
        <v>215</v>
      </c>
      <c r="O13" s="186" t="s">
        <v>216</v>
      </c>
      <c r="P13" s="165">
        <f>J13</f>
        <v>49628000</v>
      </c>
      <c r="Q13" s="226" t="s">
        <v>222</v>
      </c>
      <c r="R13" s="178"/>
    </row>
    <row r="14" spans="1:18" ht="13.5" customHeight="1">
      <c r="A14" s="227"/>
      <c r="B14" s="228"/>
      <c r="C14" s="229"/>
      <c r="D14" s="230"/>
      <c r="E14" s="227"/>
      <c r="F14" s="227"/>
      <c r="G14" s="231"/>
      <c r="H14" s="227"/>
      <c r="I14" s="166"/>
      <c r="J14" s="166"/>
      <c r="K14" s="223"/>
      <c r="L14" s="227"/>
      <c r="M14" s="227"/>
      <c r="N14" s="227"/>
      <c r="O14" s="227"/>
      <c r="P14" s="166"/>
      <c r="Q14" s="227"/>
      <c r="R14" s="227"/>
    </row>
    <row r="15" spans="1:18" s="193" customFormat="1" ht="30" customHeight="1">
      <c r="A15" s="217"/>
      <c r="B15" s="218" t="s">
        <v>18</v>
      </c>
      <c r="C15" s="219"/>
      <c r="D15" s="220" t="s">
        <v>31</v>
      </c>
      <c r="E15" s="217"/>
      <c r="F15" s="217"/>
      <c r="G15" s="221"/>
      <c r="H15" s="222">
        <f>H16</f>
        <v>1</v>
      </c>
      <c r="I15" s="222">
        <f>I16</f>
        <v>30000000</v>
      </c>
      <c r="J15" s="222">
        <f>J16</f>
        <v>7945000</v>
      </c>
      <c r="K15" s="223">
        <f>J15/I15*100</f>
        <v>26.483333333333331</v>
      </c>
      <c r="L15" s="217"/>
      <c r="M15" s="217"/>
      <c r="N15" s="217"/>
      <c r="O15" s="217"/>
      <c r="P15" s="222"/>
      <c r="Q15" s="217"/>
      <c r="R15" s="217"/>
    </row>
    <row r="16" spans="1:18" s="187" customFormat="1" ht="30" customHeight="1">
      <c r="A16" s="178"/>
      <c r="B16" s="179">
        <v>1</v>
      </c>
      <c r="C16" s="224"/>
      <c r="D16" s="225" t="s">
        <v>32</v>
      </c>
      <c r="E16" s="180" t="s">
        <v>151</v>
      </c>
      <c r="F16" s="181">
        <v>1</v>
      </c>
      <c r="G16" s="182" t="s">
        <v>28</v>
      </c>
      <c r="H16" s="178">
        <v>1</v>
      </c>
      <c r="I16" s="165">
        <v>30000000</v>
      </c>
      <c r="J16" s="165">
        <v>7945000</v>
      </c>
      <c r="K16" s="183">
        <f>J16/I16*100</f>
        <v>26.483333333333331</v>
      </c>
      <c r="L16" s="184"/>
      <c r="M16" s="184"/>
      <c r="N16" s="184"/>
      <c r="O16" s="184"/>
      <c r="P16" s="165"/>
      <c r="Q16" s="184"/>
      <c r="R16" s="180"/>
    </row>
    <row r="17" spans="1:18" s="187" customFormat="1" ht="12.75" customHeight="1">
      <c r="A17" s="178"/>
      <c r="B17" s="179"/>
      <c r="C17" s="224"/>
      <c r="D17" s="225"/>
      <c r="E17" s="180"/>
      <c r="F17" s="181"/>
      <c r="G17" s="182"/>
      <c r="H17" s="178"/>
      <c r="I17" s="165"/>
      <c r="J17" s="165"/>
      <c r="K17" s="183"/>
      <c r="L17" s="184"/>
      <c r="M17" s="184"/>
      <c r="N17" s="184"/>
      <c r="O17" s="184"/>
      <c r="P17" s="165"/>
      <c r="Q17" s="184"/>
      <c r="R17" s="180"/>
    </row>
    <row r="18" spans="1:18" s="241" customFormat="1" ht="50.25" customHeight="1">
      <c r="A18" s="232"/>
      <c r="B18" s="233" t="s">
        <v>19</v>
      </c>
      <c r="C18" s="234"/>
      <c r="D18" s="235" t="s">
        <v>33</v>
      </c>
      <c r="E18" s="236"/>
      <c r="F18" s="237"/>
      <c r="G18" s="238"/>
      <c r="H18" s="232"/>
      <c r="I18" s="164">
        <f>I19</f>
        <v>20000000</v>
      </c>
      <c r="J18" s="164">
        <f>J19</f>
        <v>20000000</v>
      </c>
      <c r="K18" s="183">
        <f>J18/I18*100</f>
        <v>100</v>
      </c>
      <c r="L18" s="240"/>
      <c r="M18" s="240"/>
      <c r="N18" s="240"/>
      <c r="O18" s="240"/>
      <c r="P18" s="164"/>
      <c r="Q18" s="240"/>
      <c r="R18" s="236"/>
    </row>
    <row r="19" spans="1:18" s="187" customFormat="1" ht="38.25" customHeight="1">
      <c r="A19" s="178"/>
      <c r="B19" s="179"/>
      <c r="C19" s="224"/>
      <c r="D19" s="225" t="s">
        <v>34</v>
      </c>
      <c r="E19" s="180" t="s">
        <v>152</v>
      </c>
      <c r="F19" s="181">
        <v>1</v>
      </c>
      <c r="G19" s="182" t="s">
        <v>28</v>
      </c>
      <c r="H19" s="178">
        <v>1</v>
      </c>
      <c r="I19" s="165">
        <v>20000000</v>
      </c>
      <c r="J19" s="165">
        <v>20000000</v>
      </c>
      <c r="K19" s="183">
        <f>J19/I19*100</f>
        <v>100</v>
      </c>
      <c r="L19" s="184"/>
      <c r="M19" s="184"/>
      <c r="N19" s="184"/>
      <c r="O19" s="184"/>
      <c r="P19" s="165"/>
      <c r="Q19" s="184"/>
      <c r="R19" s="180"/>
    </row>
    <row r="20" spans="1:18" s="187" customFormat="1" ht="15.75" customHeight="1">
      <c r="A20" s="178"/>
      <c r="B20" s="179"/>
      <c r="C20" s="224"/>
      <c r="D20" s="225"/>
      <c r="E20" s="180"/>
      <c r="F20" s="181"/>
      <c r="G20" s="182"/>
      <c r="H20" s="178"/>
      <c r="I20" s="165"/>
      <c r="J20" s="165"/>
      <c r="K20" s="183"/>
      <c r="L20" s="184"/>
      <c r="M20" s="184"/>
      <c r="N20" s="184"/>
      <c r="O20" s="184"/>
      <c r="P20" s="165"/>
      <c r="Q20" s="184"/>
      <c r="R20" s="180"/>
    </row>
    <row r="21" spans="1:18" s="241" customFormat="1" ht="30" customHeight="1">
      <c r="A21" s="232"/>
      <c r="B21" s="233" t="s">
        <v>24</v>
      </c>
      <c r="C21" s="234"/>
      <c r="D21" s="235" t="s">
        <v>35</v>
      </c>
      <c r="E21" s="236"/>
      <c r="F21" s="237"/>
      <c r="G21" s="238"/>
      <c r="H21" s="232"/>
      <c r="I21" s="164">
        <f>I22+I23</f>
        <v>100000000</v>
      </c>
      <c r="J21" s="164">
        <f t="shared" ref="J21" si="0">J22+J23</f>
        <v>79150000</v>
      </c>
      <c r="K21" s="183">
        <f>J21/I21*100</f>
        <v>79.149999999999991</v>
      </c>
      <c r="L21" s="240"/>
      <c r="M21" s="240"/>
      <c r="N21" s="240"/>
      <c r="O21" s="240"/>
      <c r="P21" s="164"/>
      <c r="Q21" s="240"/>
      <c r="R21" s="236"/>
    </row>
    <row r="22" spans="1:18" s="187" customFormat="1" ht="49.5" customHeight="1">
      <c r="A22" s="178"/>
      <c r="B22" s="179"/>
      <c r="C22" s="224"/>
      <c r="D22" s="225" t="s">
        <v>36</v>
      </c>
      <c r="E22" s="180" t="s">
        <v>153</v>
      </c>
      <c r="F22" s="181">
        <v>1</v>
      </c>
      <c r="G22" s="182" t="s">
        <v>28</v>
      </c>
      <c r="H22" s="178">
        <v>1</v>
      </c>
      <c r="I22" s="165">
        <v>50000000</v>
      </c>
      <c r="J22" s="165">
        <v>29654000</v>
      </c>
      <c r="K22" s="183">
        <f>J22/I22*100</f>
        <v>59.308000000000007</v>
      </c>
      <c r="L22" s="184"/>
      <c r="M22" s="184"/>
      <c r="N22" s="184"/>
      <c r="O22" s="184"/>
      <c r="P22" s="165"/>
      <c r="Q22" s="184"/>
      <c r="R22" s="180"/>
    </row>
    <row r="23" spans="1:18" s="187" customFormat="1" ht="36.75" customHeight="1">
      <c r="A23" s="178"/>
      <c r="B23" s="179"/>
      <c r="C23" s="224"/>
      <c r="D23" s="225" t="s">
        <v>37</v>
      </c>
      <c r="E23" s="180" t="s">
        <v>154</v>
      </c>
      <c r="F23" s="181">
        <v>1</v>
      </c>
      <c r="G23" s="182" t="s">
        <v>28</v>
      </c>
      <c r="H23" s="178">
        <v>1</v>
      </c>
      <c r="I23" s="165">
        <v>50000000</v>
      </c>
      <c r="J23" s="165">
        <v>49496000</v>
      </c>
      <c r="K23" s="183">
        <f>J23/I23*100</f>
        <v>98.992000000000004</v>
      </c>
      <c r="L23" s="242" t="s">
        <v>187</v>
      </c>
      <c r="M23" s="185" t="s">
        <v>177</v>
      </c>
      <c r="N23" s="184" t="s">
        <v>188</v>
      </c>
      <c r="O23" s="184" t="s">
        <v>189</v>
      </c>
      <c r="P23" s="165">
        <v>49170000</v>
      </c>
      <c r="Q23" s="185" t="s">
        <v>186</v>
      </c>
      <c r="R23" s="180"/>
    </row>
    <row r="24" spans="1:18" s="187" customFormat="1" ht="17.25" customHeight="1">
      <c r="A24" s="178"/>
      <c r="B24" s="179"/>
      <c r="C24" s="224"/>
      <c r="D24" s="225"/>
      <c r="E24" s="180"/>
      <c r="F24" s="181"/>
      <c r="G24" s="182"/>
      <c r="H24" s="178"/>
      <c r="I24" s="165"/>
      <c r="J24" s="165"/>
      <c r="K24" s="183"/>
      <c r="L24" s="184"/>
      <c r="M24" s="184"/>
      <c r="N24" s="184"/>
      <c r="O24" s="184"/>
      <c r="P24" s="165"/>
      <c r="Q24" s="185"/>
      <c r="R24" s="180"/>
    </row>
    <row r="25" spans="1:18" s="241" customFormat="1" ht="30" customHeight="1">
      <c r="A25" s="232"/>
      <c r="B25" s="233" t="s">
        <v>141</v>
      </c>
      <c r="C25" s="234"/>
      <c r="D25" s="235" t="s">
        <v>38</v>
      </c>
      <c r="E25" s="236"/>
      <c r="F25" s="237"/>
      <c r="G25" s="238"/>
      <c r="H25" s="232"/>
      <c r="I25" s="164"/>
      <c r="J25" s="164"/>
      <c r="K25" s="239"/>
      <c r="L25" s="240"/>
      <c r="M25" s="240"/>
      <c r="N25" s="240"/>
      <c r="O25" s="240"/>
      <c r="P25" s="164"/>
      <c r="Q25" s="243"/>
      <c r="R25" s="236"/>
    </row>
    <row r="26" spans="1:18" s="187" customFormat="1" ht="40.5" customHeight="1">
      <c r="A26" s="178"/>
      <c r="B26" s="179"/>
      <c r="C26" s="224"/>
      <c r="D26" s="225" t="s">
        <v>39</v>
      </c>
      <c r="E26" s="180" t="s">
        <v>155</v>
      </c>
      <c r="F26" s="181">
        <v>1</v>
      </c>
      <c r="G26" s="182" t="s">
        <v>28</v>
      </c>
      <c r="H26" s="178">
        <v>1</v>
      </c>
      <c r="I26" s="165">
        <v>30000000</v>
      </c>
      <c r="J26" s="165">
        <v>30000000</v>
      </c>
      <c r="K26" s="183">
        <f>J26/I26*100</f>
        <v>100</v>
      </c>
      <c r="L26" s="184"/>
      <c r="M26" s="184"/>
      <c r="N26" s="184"/>
      <c r="O26" s="184"/>
      <c r="P26" s="165"/>
      <c r="Q26" s="185"/>
      <c r="R26" s="180"/>
    </row>
    <row r="27" spans="1:18" s="187" customFormat="1" ht="16.5" customHeight="1">
      <c r="A27" s="178"/>
      <c r="B27" s="179"/>
      <c r="C27" s="224"/>
      <c r="D27" s="225"/>
      <c r="E27" s="180"/>
      <c r="F27" s="181"/>
      <c r="G27" s="182"/>
      <c r="H27" s="178"/>
      <c r="I27" s="165"/>
      <c r="J27" s="165"/>
      <c r="K27" s="183"/>
      <c r="L27" s="184"/>
      <c r="M27" s="184"/>
      <c r="N27" s="184"/>
      <c r="O27" s="184"/>
      <c r="P27" s="165"/>
      <c r="Q27" s="185"/>
      <c r="R27" s="180"/>
    </row>
    <row r="28" spans="1:18" s="241" customFormat="1" ht="30" customHeight="1">
      <c r="A28" s="232"/>
      <c r="B28" s="233" t="s">
        <v>26</v>
      </c>
      <c r="C28" s="234"/>
      <c r="D28" s="235" t="s">
        <v>40</v>
      </c>
      <c r="E28" s="236"/>
      <c r="F28" s="237"/>
      <c r="G28" s="238"/>
      <c r="H28" s="232"/>
      <c r="I28" s="164">
        <f>I29</f>
        <v>55000000</v>
      </c>
      <c r="J28" s="164">
        <f>J29</f>
        <v>54523700</v>
      </c>
      <c r="K28" s="183">
        <f>J28/I28*100</f>
        <v>99.134</v>
      </c>
      <c r="L28" s="240"/>
      <c r="M28" s="240"/>
      <c r="N28" s="240"/>
      <c r="O28" s="240"/>
      <c r="P28" s="164"/>
      <c r="Q28" s="243"/>
      <c r="R28" s="236"/>
    </row>
    <row r="29" spans="1:18" s="187" customFormat="1" ht="39.75" customHeight="1">
      <c r="A29" s="178"/>
      <c r="B29" s="179"/>
      <c r="C29" s="224"/>
      <c r="D29" s="225" t="s">
        <v>41</v>
      </c>
      <c r="E29" s="180" t="s">
        <v>156</v>
      </c>
      <c r="F29" s="181">
        <v>1</v>
      </c>
      <c r="G29" s="182" t="s">
        <v>28</v>
      </c>
      <c r="H29" s="178">
        <v>1</v>
      </c>
      <c r="I29" s="165">
        <v>55000000</v>
      </c>
      <c r="J29" s="165">
        <f>1657700+52866000</f>
        <v>54523700</v>
      </c>
      <c r="K29" s="183">
        <f>J29/I29*100</f>
        <v>99.134</v>
      </c>
      <c r="L29" s="184"/>
      <c r="M29" s="184"/>
      <c r="N29" s="184"/>
      <c r="O29" s="184"/>
      <c r="P29" s="165"/>
      <c r="Q29" s="185"/>
      <c r="R29" s="180"/>
    </row>
    <row r="30" spans="1:18" s="187" customFormat="1" ht="15.75" customHeight="1">
      <c r="A30" s="178"/>
      <c r="B30" s="179"/>
      <c r="C30" s="224"/>
      <c r="D30" s="225"/>
      <c r="E30" s="180"/>
      <c r="F30" s="181"/>
      <c r="G30" s="182"/>
      <c r="H30" s="178"/>
      <c r="I30" s="165"/>
      <c r="J30" s="165"/>
      <c r="K30" s="183"/>
      <c r="L30" s="184"/>
      <c r="M30" s="184"/>
      <c r="N30" s="184"/>
      <c r="O30" s="184"/>
      <c r="P30" s="165"/>
      <c r="Q30" s="185"/>
      <c r="R30" s="180"/>
    </row>
    <row r="31" spans="1:18" s="241" customFormat="1" ht="30" customHeight="1">
      <c r="A31" s="232"/>
      <c r="B31" s="233" t="s">
        <v>142</v>
      </c>
      <c r="C31" s="234"/>
      <c r="D31" s="235" t="s">
        <v>42</v>
      </c>
      <c r="E31" s="236"/>
      <c r="F31" s="237"/>
      <c r="G31" s="238"/>
      <c r="H31" s="232"/>
      <c r="I31" s="164">
        <f>I32</f>
        <v>105000000</v>
      </c>
      <c r="J31" s="164">
        <f>J32</f>
        <v>105000000</v>
      </c>
      <c r="K31" s="183">
        <f>J31/I31*100</f>
        <v>100</v>
      </c>
      <c r="L31" s="240"/>
      <c r="M31" s="240"/>
      <c r="N31" s="240"/>
      <c r="O31" s="240"/>
      <c r="P31" s="164"/>
      <c r="Q31" s="243"/>
      <c r="R31" s="236"/>
    </row>
    <row r="32" spans="1:18" s="187" customFormat="1" ht="38.25" customHeight="1">
      <c r="A32" s="178"/>
      <c r="B32" s="179"/>
      <c r="C32" s="224"/>
      <c r="D32" s="225" t="s">
        <v>43</v>
      </c>
      <c r="E32" s="180" t="s">
        <v>157</v>
      </c>
      <c r="F32" s="181">
        <v>1</v>
      </c>
      <c r="G32" s="182" t="s">
        <v>28</v>
      </c>
      <c r="H32" s="178">
        <v>1</v>
      </c>
      <c r="I32" s="165">
        <v>105000000</v>
      </c>
      <c r="J32" s="165">
        <v>105000000</v>
      </c>
      <c r="K32" s="183">
        <f>J32/I32*100</f>
        <v>100</v>
      </c>
      <c r="L32" s="184"/>
      <c r="M32" s="184"/>
      <c r="N32" s="184"/>
      <c r="O32" s="184"/>
      <c r="P32" s="165"/>
      <c r="Q32" s="185"/>
      <c r="R32" s="180"/>
    </row>
    <row r="33" spans="1:18" s="187" customFormat="1" ht="15.75" customHeight="1">
      <c r="A33" s="178"/>
      <c r="B33" s="179"/>
      <c r="C33" s="224"/>
      <c r="D33" s="225"/>
      <c r="E33" s="180"/>
      <c r="F33" s="181"/>
      <c r="G33" s="182"/>
      <c r="H33" s="178"/>
      <c r="I33" s="165"/>
      <c r="J33" s="165"/>
      <c r="K33" s="183"/>
      <c r="L33" s="184"/>
      <c r="M33" s="184"/>
      <c r="N33" s="184"/>
      <c r="O33" s="184"/>
      <c r="P33" s="165"/>
      <c r="Q33" s="185"/>
      <c r="R33" s="180"/>
    </row>
    <row r="34" spans="1:18" s="241" customFormat="1" ht="30" customHeight="1">
      <c r="A34" s="232"/>
      <c r="B34" s="233" t="s">
        <v>143</v>
      </c>
      <c r="C34" s="234"/>
      <c r="D34" s="235" t="s">
        <v>44</v>
      </c>
      <c r="E34" s="236"/>
      <c r="F34" s="237"/>
      <c r="G34" s="238"/>
      <c r="H34" s="232"/>
      <c r="I34" s="164">
        <f>I35</f>
        <v>60000000</v>
      </c>
      <c r="J34" s="164">
        <f>J35</f>
        <v>52585000</v>
      </c>
      <c r="K34" s="183">
        <f>J34/I34*100</f>
        <v>87.641666666666666</v>
      </c>
      <c r="L34" s="240"/>
      <c r="M34" s="240"/>
      <c r="N34" s="240"/>
      <c r="O34" s="240"/>
      <c r="P34" s="164"/>
      <c r="Q34" s="243"/>
      <c r="R34" s="236"/>
    </row>
    <row r="35" spans="1:18" s="187" customFormat="1" ht="30" customHeight="1">
      <c r="A35" s="178"/>
      <c r="B35" s="179"/>
      <c r="C35" s="224"/>
      <c r="D35" s="225" t="s">
        <v>45</v>
      </c>
      <c r="E35" s="180" t="s">
        <v>158</v>
      </c>
      <c r="F35" s="181">
        <v>1</v>
      </c>
      <c r="G35" s="182" t="s">
        <v>28</v>
      </c>
      <c r="H35" s="178">
        <v>1</v>
      </c>
      <c r="I35" s="165">
        <v>60000000</v>
      </c>
      <c r="J35" s="165">
        <v>52585000</v>
      </c>
      <c r="K35" s="183">
        <f>J35/I35*100</f>
        <v>87.641666666666666</v>
      </c>
      <c r="L35" s="184"/>
      <c r="M35" s="184"/>
      <c r="N35" s="184"/>
      <c r="O35" s="184"/>
      <c r="P35" s="165"/>
      <c r="Q35" s="185"/>
      <c r="R35" s="180"/>
    </row>
    <row r="36" spans="1:18" s="187" customFormat="1" ht="15.75" customHeight="1">
      <c r="A36" s="178"/>
      <c r="B36" s="179"/>
      <c r="C36" s="224"/>
      <c r="D36" s="225"/>
      <c r="E36" s="180"/>
      <c r="F36" s="181"/>
      <c r="G36" s="182"/>
      <c r="H36" s="178"/>
      <c r="I36" s="165"/>
      <c r="J36" s="165"/>
      <c r="K36" s="183"/>
      <c r="L36" s="184"/>
      <c r="M36" s="184"/>
      <c r="N36" s="184"/>
      <c r="O36" s="184"/>
      <c r="P36" s="165"/>
      <c r="Q36" s="185"/>
      <c r="R36" s="180"/>
    </row>
    <row r="37" spans="1:18" s="241" customFormat="1" ht="30" customHeight="1">
      <c r="A37" s="232"/>
      <c r="B37" s="233" t="s">
        <v>144</v>
      </c>
      <c r="C37" s="234"/>
      <c r="D37" s="235" t="s">
        <v>46</v>
      </c>
      <c r="E37" s="236"/>
      <c r="F37" s="237"/>
      <c r="G37" s="238"/>
      <c r="H37" s="232"/>
      <c r="I37" s="164">
        <f>I38</f>
        <v>60000000</v>
      </c>
      <c r="J37" s="164">
        <f>J38</f>
        <v>33338600</v>
      </c>
      <c r="K37" s="183">
        <f>J37/I37*100</f>
        <v>55.564333333333337</v>
      </c>
      <c r="L37" s="240"/>
      <c r="M37" s="240"/>
      <c r="N37" s="240"/>
      <c r="O37" s="240"/>
      <c r="P37" s="164"/>
      <c r="Q37" s="243"/>
      <c r="R37" s="236"/>
    </row>
    <row r="38" spans="1:18" s="187" customFormat="1" ht="47.25" customHeight="1">
      <c r="A38" s="178"/>
      <c r="B38" s="179"/>
      <c r="C38" s="224"/>
      <c r="D38" s="225" t="s">
        <v>47</v>
      </c>
      <c r="E38" s="180" t="s">
        <v>159</v>
      </c>
      <c r="F38" s="181">
        <v>1</v>
      </c>
      <c r="G38" s="182" t="s">
        <v>28</v>
      </c>
      <c r="H38" s="178">
        <v>1</v>
      </c>
      <c r="I38" s="165">
        <v>60000000</v>
      </c>
      <c r="J38" s="165">
        <v>33338600</v>
      </c>
      <c r="K38" s="183">
        <f>J38/I38*100</f>
        <v>55.564333333333337</v>
      </c>
      <c r="L38" s="184"/>
      <c r="M38" s="184"/>
      <c r="N38" s="184"/>
      <c r="O38" s="184"/>
      <c r="P38" s="165"/>
      <c r="Q38" s="185"/>
      <c r="R38" s="180"/>
    </row>
    <row r="39" spans="1:18" s="187" customFormat="1" ht="16.5" customHeight="1">
      <c r="A39" s="178"/>
      <c r="B39" s="179"/>
      <c r="C39" s="224"/>
      <c r="D39" s="225"/>
      <c r="E39" s="180"/>
      <c r="F39" s="181"/>
      <c r="G39" s="182"/>
      <c r="H39" s="178"/>
      <c r="I39" s="165"/>
      <c r="J39" s="165"/>
      <c r="K39" s="183"/>
      <c r="L39" s="184"/>
      <c r="M39" s="184"/>
      <c r="N39" s="184"/>
      <c r="O39" s="184"/>
      <c r="P39" s="165"/>
      <c r="Q39" s="185"/>
      <c r="R39" s="180"/>
    </row>
    <row r="40" spans="1:18" s="241" customFormat="1" ht="30" customHeight="1">
      <c r="A40" s="232"/>
      <c r="B40" s="233" t="s">
        <v>145</v>
      </c>
      <c r="C40" s="234"/>
      <c r="D40" s="235" t="s">
        <v>25</v>
      </c>
      <c r="E40" s="236"/>
      <c r="F40" s="237"/>
      <c r="G40" s="238"/>
      <c r="H40" s="232"/>
      <c r="I40" s="164">
        <f>I41</f>
        <v>20000000</v>
      </c>
      <c r="J40" s="164">
        <f>J41</f>
        <v>19920000</v>
      </c>
      <c r="K40" s="183">
        <f>J40/I40*100</f>
        <v>99.6</v>
      </c>
      <c r="L40" s="240"/>
      <c r="M40" s="240"/>
      <c r="N40" s="240"/>
      <c r="O40" s="240"/>
      <c r="P40" s="164"/>
      <c r="Q40" s="243"/>
      <c r="R40" s="236"/>
    </row>
    <row r="41" spans="1:18" s="187" customFormat="1" ht="39" customHeight="1">
      <c r="A41" s="178"/>
      <c r="B41" s="179"/>
      <c r="C41" s="224"/>
      <c r="D41" s="225" t="s">
        <v>48</v>
      </c>
      <c r="E41" s="180" t="s">
        <v>160</v>
      </c>
      <c r="F41" s="181">
        <v>1</v>
      </c>
      <c r="G41" s="182" t="s">
        <v>28</v>
      </c>
      <c r="H41" s="178">
        <v>1</v>
      </c>
      <c r="I41" s="165">
        <v>20000000</v>
      </c>
      <c r="J41" s="165">
        <v>19920000</v>
      </c>
      <c r="K41" s="183">
        <f>J41/I41*100</f>
        <v>99.6</v>
      </c>
      <c r="L41" s="184"/>
      <c r="M41" s="184"/>
      <c r="N41" s="184"/>
      <c r="O41" s="184"/>
      <c r="P41" s="165"/>
      <c r="Q41" s="185"/>
      <c r="R41" s="180"/>
    </row>
    <row r="42" spans="1:18" s="187" customFormat="1" ht="17.25" customHeight="1">
      <c r="A42" s="178"/>
      <c r="B42" s="179"/>
      <c r="C42" s="224"/>
      <c r="D42" s="225"/>
      <c r="E42" s="180"/>
      <c r="F42" s="181"/>
      <c r="G42" s="182"/>
      <c r="H42" s="178"/>
      <c r="I42" s="165"/>
      <c r="J42" s="165"/>
      <c r="K42" s="183"/>
      <c r="L42" s="184"/>
      <c r="M42" s="184"/>
      <c r="N42" s="184"/>
      <c r="O42" s="184"/>
      <c r="P42" s="165"/>
      <c r="Q42" s="185"/>
      <c r="R42" s="180"/>
    </row>
    <row r="43" spans="1:18" s="241" customFormat="1" ht="30" customHeight="1">
      <c r="A43" s="232"/>
      <c r="B43" s="233" t="s">
        <v>146</v>
      </c>
      <c r="C43" s="234"/>
      <c r="D43" s="235" t="s">
        <v>49</v>
      </c>
      <c r="E43" s="236"/>
      <c r="F43" s="237"/>
      <c r="G43" s="238"/>
      <c r="H43" s="232"/>
      <c r="I43" s="164">
        <f>I44</f>
        <v>20000000</v>
      </c>
      <c r="J43" s="164">
        <f>J44</f>
        <v>20000000</v>
      </c>
      <c r="K43" s="239"/>
      <c r="L43" s="240"/>
      <c r="M43" s="240"/>
      <c r="N43" s="240"/>
      <c r="O43" s="240"/>
      <c r="P43" s="164"/>
      <c r="Q43" s="243"/>
      <c r="R43" s="236"/>
    </row>
    <row r="44" spans="1:18" s="187" customFormat="1" ht="50.25" customHeight="1">
      <c r="A44" s="178"/>
      <c r="B44" s="179"/>
      <c r="C44" s="224"/>
      <c r="D44" s="225" t="s">
        <v>50</v>
      </c>
      <c r="E44" s="180" t="s">
        <v>161</v>
      </c>
      <c r="F44" s="181">
        <v>1</v>
      </c>
      <c r="G44" s="182" t="s">
        <v>28</v>
      </c>
      <c r="H44" s="178">
        <v>1</v>
      </c>
      <c r="I44" s="165">
        <v>20000000</v>
      </c>
      <c r="J44" s="165">
        <v>20000000</v>
      </c>
      <c r="K44" s="183"/>
      <c r="L44" s="184"/>
      <c r="M44" s="184"/>
      <c r="N44" s="184"/>
      <c r="O44" s="184"/>
      <c r="P44" s="165"/>
      <c r="Q44" s="185"/>
      <c r="R44" s="180"/>
    </row>
    <row r="45" spans="1:18" s="187" customFormat="1" ht="15" customHeight="1">
      <c r="A45" s="178"/>
      <c r="B45" s="179"/>
      <c r="C45" s="224"/>
      <c r="D45" s="225"/>
      <c r="E45" s="180"/>
      <c r="F45" s="181"/>
      <c r="G45" s="182"/>
      <c r="H45" s="178"/>
      <c r="I45" s="165"/>
      <c r="J45" s="165"/>
      <c r="K45" s="183"/>
      <c r="L45" s="184"/>
      <c r="M45" s="184"/>
      <c r="N45" s="184"/>
      <c r="O45" s="184"/>
      <c r="P45" s="165"/>
      <c r="Q45" s="185"/>
      <c r="R45" s="180"/>
    </row>
    <row r="46" spans="1:18" s="241" customFormat="1" ht="30" customHeight="1">
      <c r="A46" s="232"/>
      <c r="B46" s="233" t="s">
        <v>147</v>
      </c>
      <c r="C46" s="234"/>
      <c r="D46" s="235" t="s">
        <v>51</v>
      </c>
      <c r="E46" s="236"/>
      <c r="F46" s="237"/>
      <c r="G46" s="238"/>
      <c r="H46" s="232"/>
      <c r="I46" s="164">
        <f>I47</f>
        <v>20000000</v>
      </c>
      <c r="J46" s="164">
        <f>J47</f>
        <v>20000000</v>
      </c>
      <c r="K46" s="183">
        <f>J46/I46*100</f>
        <v>100</v>
      </c>
      <c r="L46" s="240"/>
      <c r="M46" s="240"/>
      <c r="N46" s="240"/>
      <c r="O46" s="240"/>
      <c r="P46" s="164"/>
      <c r="Q46" s="243"/>
      <c r="R46" s="236"/>
    </row>
    <row r="47" spans="1:18" s="187" customFormat="1" ht="30" customHeight="1">
      <c r="A47" s="178"/>
      <c r="B47" s="179"/>
      <c r="C47" s="224"/>
      <c r="D47" s="225" t="s">
        <v>52</v>
      </c>
      <c r="E47" s="180" t="s">
        <v>162</v>
      </c>
      <c r="F47" s="181">
        <v>1</v>
      </c>
      <c r="G47" s="182" t="s">
        <v>28</v>
      </c>
      <c r="H47" s="178">
        <v>1</v>
      </c>
      <c r="I47" s="165">
        <v>20000000</v>
      </c>
      <c r="J47" s="165">
        <v>20000000</v>
      </c>
      <c r="K47" s="183">
        <f>J47/I47*100</f>
        <v>100</v>
      </c>
      <c r="L47" s="184"/>
      <c r="M47" s="184"/>
      <c r="N47" s="184"/>
      <c r="O47" s="184"/>
      <c r="P47" s="165"/>
      <c r="Q47" s="185"/>
      <c r="R47" s="180"/>
    </row>
    <row r="48" spans="1:18" s="187" customFormat="1" ht="15" customHeight="1">
      <c r="A48" s="178"/>
      <c r="B48" s="179"/>
      <c r="C48" s="224"/>
      <c r="D48" s="225"/>
      <c r="E48" s="180"/>
      <c r="F48" s="181"/>
      <c r="G48" s="182"/>
      <c r="H48" s="178"/>
      <c r="I48" s="165"/>
      <c r="J48" s="165"/>
      <c r="K48" s="183"/>
      <c r="L48" s="184"/>
      <c r="M48" s="184"/>
      <c r="N48" s="184"/>
      <c r="O48" s="184"/>
      <c r="P48" s="165"/>
      <c r="Q48" s="185"/>
      <c r="R48" s="180"/>
    </row>
    <row r="49" spans="1:20" s="241" customFormat="1" ht="30" customHeight="1">
      <c r="A49" s="232"/>
      <c r="B49" s="233" t="s">
        <v>148</v>
      </c>
      <c r="C49" s="234"/>
      <c r="D49" s="235" t="s">
        <v>53</v>
      </c>
      <c r="E49" s="236"/>
      <c r="F49" s="237"/>
      <c r="G49" s="238"/>
      <c r="H49" s="232"/>
      <c r="I49" s="164">
        <f>I50</f>
        <v>30000000</v>
      </c>
      <c r="J49" s="164"/>
      <c r="K49" s="239"/>
      <c r="L49" s="240"/>
      <c r="M49" s="240"/>
      <c r="N49" s="240"/>
      <c r="O49" s="240"/>
      <c r="P49" s="164"/>
      <c r="Q49" s="243"/>
      <c r="R49" s="236"/>
    </row>
    <row r="50" spans="1:20" s="187" customFormat="1" ht="48.75" customHeight="1">
      <c r="A50" s="178"/>
      <c r="B50" s="179"/>
      <c r="C50" s="224"/>
      <c r="D50" s="225" t="s">
        <v>54</v>
      </c>
      <c r="E50" s="180" t="s">
        <v>163</v>
      </c>
      <c r="F50" s="181">
        <v>1</v>
      </c>
      <c r="G50" s="182" t="s">
        <v>28</v>
      </c>
      <c r="H50" s="178">
        <v>1</v>
      </c>
      <c r="I50" s="165">
        <v>30000000</v>
      </c>
      <c r="J50" s="165">
        <v>30000000</v>
      </c>
      <c r="K50" s="183"/>
      <c r="L50" s="184"/>
      <c r="M50" s="184"/>
      <c r="N50" s="184"/>
      <c r="O50" s="184"/>
      <c r="P50" s="165"/>
      <c r="Q50" s="185"/>
      <c r="R50" s="180"/>
    </row>
    <row r="51" spans="1:20" s="187" customFormat="1" ht="16.5" customHeight="1">
      <c r="A51" s="178"/>
      <c r="B51" s="179"/>
      <c r="C51" s="224"/>
      <c r="D51" s="225"/>
      <c r="E51" s="180"/>
      <c r="F51" s="181"/>
      <c r="G51" s="182"/>
      <c r="H51" s="178"/>
      <c r="I51" s="165"/>
      <c r="J51" s="165"/>
      <c r="K51" s="183"/>
      <c r="L51" s="184"/>
      <c r="M51" s="184"/>
      <c r="N51" s="184"/>
      <c r="O51" s="184"/>
      <c r="P51" s="165"/>
      <c r="Q51" s="185"/>
      <c r="R51" s="180"/>
    </row>
    <row r="52" spans="1:20" s="241" customFormat="1" ht="30" customHeight="1">
      <c r="A52" s="232"/>
      <c r="B52" s="233" t="s">
        <v>149</v>
      </c>
      <c r="C52" s="234"/>
      <c r="D52" s="235" t="s">
        <v>20</v>
      </c>
      <c r="E52" s="236"/>
      <c r="F52" s="237"/>
      <c r="G52" s="238"/>
      <c r="H52" s="232">
        <f>SUM(H54:H193)</f>
        <v>117</v>
      </c>
      <c r="I52" s="164">
        <f>I53+I82+I100+I105+I172+I176+I187</f>
        <v>20150200000</v>
      </c>
      <c r="J52" s="164">
        <f>J53+J82+J100+J105+J172+J176+J187</f>
        <v>20062522850</v>
      </c>
      <c r="K52" s="239">
        <f>J52/I52*100</f>
        <v>99.564881986283012</v>
      </c>
      <c r="L52" s="240"/>
      <c r="M52" s="240"/>
      <c r="N52" s="244"/>
      <c r="O52" s="240"/>
      <c r="P52" s="164"/>
      <c r="Q52" s="243"/>
      <c r="R52" s="236"/>
      <c r="T52" s="245">
        <f>I52-J52</f>
        <v>87677150</v>
      </c>
    </row>
    <row r="53" spans="1:20" s="187" customFormat="1" ht="30" customHeight="1">
      <c r="A53" s="178"/>
      <c r="B53" s="179"/>
      <c r="C53" s="224"/>
      <c r="D53" s="225" t="s">
        <v>55</v>
      </c>
      <c r="E53" s="180" t="s">
        <v>164</v>
      </c>
      <c r="F53" s="181">
        <v>1</v>
      </c>
      <c r="G53" s="182" t="s">
        <v>28</v>
      </c>
      <c r="H53" s="178"/>
      <c r="I53" s="164">
        <f>SUM(I54:I80)</f>
        <v>3983277000</v>
      </c>
      <c r="J53" s="164">
        <f>SUM(J54:J80)</f>
        <v>3965868250</v>
      </c>
      <c r="K53" s="239">
        <f>J53/I53*100</f>
        <v>99.562954070229111</v>
      </c>
      <c r="L53" s="184"/>
      <c r="M53" s="184"/>
      <c r="N53" s="186"/>
      <c r="O53" s="184"/>
      <c r="P53" s="165"/>
      <c r="Q53" s="185"/>
      <c r="R53" s="180"/>
      <c r="T53" s="245">
        <f>I53-J53</f>
        <v>17408750</v>
      </c>
    </row>
    <row r="54" spans="1:20" s="187" customFormat="1" ht="30" customHeight="1">
      <c r="A54" s="178"/>
      <c r="B54" s="179"/>
      <c r="C54" s="96" t="s">
        <v>56</v>
      </c>
      <c r="D54" s="29" t="s">
        <v>57</v>
      </c>
      <c r="E54" s="180" t="s">
        <v>164</v>
      </c>
      <c r="F54" s="181">
        <v>1</v>
      </c>
      <c r="G54" s="182" t="s">
        <v>28</v>
      </c>
      <c r="H54" s="178">
        <v>1</v>
      </c>
      <c r="I54" s="363">
        <v>194000000</v>
      </c>
      <c r="J54" s="165">
        <v>193474000</v>
      </c>
      <c r="K54" s="183">
        <f>J54/I54*100</f>
        <v>99.728865979381439</v>
      </c>
      <c r="L54" s="188">
        <v>1</v>
      </c>
      <c r="M54" s="185" t="s">
        <v>177</v>
      </c>
      <c r="N54" s="336" t="s">
        <v>254</v>
      </c>
      <c r="O54" s="184" t="s">
        <v>196</v>
      </c>
      <c r="P54" s="165">
        <f t="shared" ref="P54:P80" si="1">J54</f>
        <v>193474000</v>
      </c>
      <c r="Q54" s="185" t="s">
        <v>197</v>
      </c>
      <c r="R54" s="180"/>
      <c r="S54" s="187" t="s">
        <v>210</v>
      </c>
    </row>
    <row r="55" spans="1:20" s="187" customFormat="1" ht="30" customHeight="1">
      <c r="A55" s="178"/>
      <c r="B55" s="179"/>
      <c r="C55" s="96" t="s">
        <v>56</v>
      </c>
      <c r="D55" s="29" t="s">
        <v>58</v>
      </c>
      <c r="E55" s="180" t="s">
        <v>164</v>
      </c>
      <c r="F55" s="181">
        <v>1</v>
      </c>
      <c r="G55" s="182" t="s">
        <v>28</v>
      </c>
      <c r="H55" s="178">
        <v>1</v>
      </c>
      <c r="I55" s="363">
        <v>145500000</v>
      </c>
      <c r="J55" s="165">
        <v>145133000</v>
      </c>
      <c r="K55" s="183">
        <f>J55/I55*100</f>
        <v>99.747766323024052</v>
      </c>
      <c r="L55" s="184"/>
      <c r="M55" s="185" t="s">
        <v>177</v>
      </c>
      <c r="N55" s="336" t="s">
        <v>242</v>
      </c>
      <c r="O55" s="189" t="s">
        <v>258</v>
      </c>
      <c r="P55" s="165">
        <f t="shared" si="1"/>
        <v>145133000</v>
      </c>
      <c r="Q55" s="185" t="s">
        <v>259</v>
      </c>
      <c r="R55" s="180"/>
    </row>
    <row r="56" spans="1:20" s="187" customFormat="1" ht="30" customHeight="1">
      <c r="A56" s="178"/>
      <c r="B56" s="179"/>
      <c r="C56" s="97" t="s">
        <v>56</v>
      </c>
      <c r="D56" s="23" t="s">
        <v>59</v>
      </c>
      <c r="E56" s="180" t="s">
        <v>164</v>
      </c>
      <c r="F56" s="181">
        <v>1</v>
      </c>
      <c r="G56" s="182" t="s">
        <v>28</v>
      </c>
      <c r="H56" s="178">
        <v>1</v>
      </c>
      <c r="I56" s="363">
        <v>169750000</v>
      </c>
      <c r="J56" s="165">
        <v>169235000</v>
      </c>
      <c r="K56" s="183">
        <f t="shared" ref="K56:K80" si="2">J56/I56*100</f>
        <v>99.696612665684839</v>
      </c>
      <c r="L56" s="188">
        <v>1</v>
      </c>
      <c r="M56" s="185" t="s">
        <v>177</v>
      </c>
      <c r="N56" s="336" t="s">
        <v>242</v>
      </c>
      <c r="O56" s="189" t="s">
        <v>277</v>
      </c>
      <c r="P56" s="165">
        <f t="shared" si="1"/>
        <v>169235000</v>
      </c>
      <c r="Q56" s="185" t="s">
        <v>253</v>
      </c>
      <c r="R56" s="180"/>
    </row>
    <row r="57" spans="1:20" s="187" customFormat="1" ht="30" customHeight="1">
      <c r="A57" s="178"/>
      <c r="B57" s="179"/>
      <c r="C57" s="96" t="s">
        <v>56</v>
      </c>
      <c r="D57" s="23" t="s">
        <v>60</v>
      </c>
      <c r="E57" s="180" t="s">
        <v>164</v>
      </c>
      <c r="F57" s="181">
        <v>1</v>
      </c>
      <c r="G57" s="182" t="s">
        <v>28</v>
      </c>
      <c r="H57" s="178">
        <v>1</v>
      </c>
      <c r="I57" s="363">
        <v>194000000</v>
      </c>
      <c r="J57" s="165">
        <v>193230000</v>
      </c>
      <c r="K57" s="183">
        <f t="shared" si="2"/>
        <v>99.603092783505147</v>
      </c>
      <c r="L57" s="188">
        <v>1</v>
      </c>
      <c r="M57" s="185" t="s">
        <v>177</v>
      </c>
      <c r="N57" s="336" t="s">
        <v>266</v>
      </c>
      <c r="O57" s="184" t="s">
        <v>217</v>
      </c>
      <c r="P57" s="165">
        <f t="shared" si="1"/>
        <v>193230000</v>
      </c>
      <c r="Q57" s="185" t="s">
        <v>223</v>
      </c>
      <c r="R57" s="180"/>
      <c r="S57" s="187" t="s">
        <v>210</v>
      </c>
    </row>
    <row r="58" spans="1:20" s="187" customFormat="1" ht="30" customHeight="1">
      <c r="A58" s="178"/>
      <c r="B58" s="179"/>
      <c r="C58" s="96" t="s">
        <v>56</v>
      </c>
      <c r="D58" s="23" t="s">
        <v>61</v>
      </c>
      <c r="E58" s="180" t="s">
        <v>164</v>
      </c>
      <c r="F58" s="181">
        <v>1</v>
      </c>
      <c r="G58" s="182" t="s">
        <v>28</v>
      </c>
      <c r="H58" s="178">
        <v>1</v>
      </c>
      <c r="I58" s="363">
        <v>145500000</v>
      </c>
      <c r="J58" s="165">
        <v>145005000</v>
      </c>
      <c r="K58" s="183">
        <f t="shared" si="2"/>
        <v>99.659793814432987</v>
      </c>
      <c r="L58" s="188">
        <v>1</v>
      </c>
      <c r="M58" s="185" t="s">
        <v>177</v>
      </c>
      <c r="N58" s="336" t="s">
        <v>254</v>
      </c>
      <c r="O58" s="184" t="s">
        <v>196</v>
      </c>
      <c r="P58" s="165">
        <f t="shared" si="1"/>
        <v>145005000</v>
      </c>
      <c r="Q58" s="185" t="s">
        <v>197</v>
      </c>
      <c r="R58" s="180"/>
      <c r="S58" s="187" t="s">
        <v>210</v>
      </c>
    </row>
    <row r="59" spans="1:20" s="187" customFormat="1" ht="30" customHeight="1">
      <c r="A59" s="178"/>
      <c r="B59" s="179"/>
      <c r="C59" s="97" t="s">
        <v>56</v>
      </c>
      <c r="D59" s="23" t="s">
        <v>62</v>
      </c>
      <c r="E59" s="180" t="s">
        <v>164</v>
      </c>
      <c r="F59" s="181">
        <v>1</v>
      </c>
      <c r="G59" s="182" t="s">
        <v>28</v>
      </c>
      <c r="H59" s="178">
        <v>1</v>
      </c>
      <c r="I59" s="363">
        <v>145500000</v>
      </c>
      <c r="J59" s="165">
        <v>144755000</v>
      </c>
      <c r="K59" s="183">
        <f t="shared" si="2"/>
        <v>99.487972508591056</v>
      </c>
      <c r="L59" s="188">
        <v>1</v>
      </c>
      <c r="M59" s="185" t="s">
        <v>177</v>
      </c>
      <c r="N59" s="336" t="s">
        <v>264</v>
      </c>
      <c r="O59" s="184" t="s">
        <v>217</v>
      </c>
      <c r="P59" s="165">
        <f t="shared" si="1"/>
        <v>144755000</v>
      </c>
      <c r="Q59" s="185" t="s">
        <v>265</v>
      </c>
      <c r="R59" s="180"/>
    </row>
    <row r="60" spans="1:20" s="187" customFormat="1" ht="30" customHeight="1">
      <c r="A60" s="178"/>
      <c r="B60" s="179"/>
      <c r="C60" s="96" t="s">
        <v>56</v>
      </c>
      <c r="D60" s="23" t="s">
        <v>63</v>
      </c>
      <c r="E60" s="180" t="s">
        <v>164</v>
      </c>
      <c r="F60" s="181">
        <v>1</v>
      </c>
      <c r="G60" s="182" t="s">
        <v>28</v>
      </c>
      <c r="H60" s="178">
        <v>1</v>
      </c>
      <c r="I60" s="363">
        <v>194000000</v>
      </c>
      <c r="J60" s="165">
        <v>193468000</v>
      </c>
      <c r="K60" s="183">
        <f t="shared" si="2"/>
        <v>99.725773195876286</v>
      </c>
      <c r="L60" s="188">
        <v>1</v>
      </c>
      <c r="M60" s="185" t="s">
        <v>177</v>
      </c>
      <c r="N60" s="336" t="s">
        <v>239</v>
      </c>
      <c r="O60" s="189" t="s">
        <v>240</v>
      </c>
      <c r="P60" s="165">
        <f t="shared" si="1"/>
        <v>193468000</v>
      </c>
      <c r="Q60" s="185" t="s">
        <v>243</v>
      </c>
      <c r="R60" s="180"/>
    </row>
    <row r="61" spans="1:20" s="187" customFormat="1" ht="30" customHeight="1">
      <c r="A61" s="178"/>
      <c r="B61" s="179"/>
      <c r="C61" s="96" t="s">
        <v>56</v>
      </c>
      <c r="D61" s="23" t="s">
        <v>64</v>
      </c>
      <c r="E61" s="180" t="s">
        <v>164</v>
      </c>
      <c r="F61" s="181">
        <v>1</v>
      </c>
      <c r="G61" s="182" t="s">
        <v>28</v>
      </c>
      <c r="H61" s="178">
        <v>1</v>
      </c>
      <c r="I61" s="363">
        <v>97000000</v>
      </c>
      <c r="J61" s="165">
        <v>96515000</v>
      </c>
      <c r="K61" s="183">
        <f t="shared" si="2"/>
        <v>99.5</v>
      </c>
      <c r="L61" s="188">
        <v>1</v>
      </c>
      <c r="M61" s="185" t="s">
        <v>177</v>
      </c>
      <c r="N61" s="336" t="s">
        <v>417</v>
      </c>
      <c r="O61" s="184" t="s">
        <v>218</v>
      </c>
      <c r="P61" s="165">
        <f t="shared" si="1"/>
        <v>96515000</v>
      </c>
      <c r="Q61" s="185" t="s">
        <v>224</v>
      </c>
      <c r="R61" s="180"/>
      <c r="S61" s="187" t="s">
        <v>213</v>
      </c>
    </row>
    <row r="62" spans="1:20" s="187" customFormat="1" ht="30" customHeight="1">
      <c r="A62" s="178"/>
      <c r="B62" s="179"/>
      <c r="C62" s="97" t="s">
        <v>56</v>
      </c>
      <c r="D62" s="29" t="s">
        <v>65</v>
      </c>
      <c r="E62" s="180" t="s">
        <v>164</v>
      </c>
      <c r="F62" s="181">
        <v>1</v>
      </c>
      <c r="G62" s="182" t="s">
        <v>28</v>
      </c>
      <c r="H62" s="178">
        <v>1</v>
      </c>
      <c r="I62" s="363">
        <v>145500000</v>
      </c>
      <c r="J62" s="165">
        <v>144940000</v>
      </c>
      <c r="K62" s="183">
        <f t="shared" si="2"/>
        <v>99.615120274914091</v>
      </c>
      <c r="L62" s="188">
        <v>1</v>
      </c>
      <c r="M62" s="185" t="s">
        <v>177</v>
      </c>
      <c r="N62" s="336" t="s">
        <v>214</v>
      </c>
      <c r="O62" s="339" t="s">
        <v>418</v>
      </c>
      <c r="P62" s="165">
        <f t="shared" si="1"/>
        <v>144940000</v>
      </c>
      <c r="Q62" s="185" t="s">
        <v>243</v>
      </c>
      <c r="R62" s="180"/>
    </row>
    <row r="63" spans="1:20" s="187" customFormat="1" ht="30" customHeight="1">
      <c r="A63" s="178"/>
      <c r="B63" s="179"/>
      <c r="C63" s="96" t="s">
        <v>56</v>
      </c>
      <c r="D63" s="29" t="s">
        <v>66</v>
      </c>
      <c r="E63" s="180" t="s">
        <v>164</v>
      </c>
      <c r="F63" s="181">
        <v>1</v>
      </c>
      <c r="G63" s="182" t="s">
        <v>28</v>
      </c>
      <c r="H63" s="178">
        <v>1</v>
      </c>
      <c r="I63" s="363">
        <v>194000000</v>
      </c>
      <c r="J63" s="165">
        <v>193405000</v>
      </c>
      <c r="K63" s="183">
        <f t="shared" si="2"/>
        <v>99.69329896907216</v>
      </c>
      <c r="L63" s="188">
        <v>1</v>
      </c>
      <c r="M63" s="185" t="s">
        <v>177</v>
      </c>
      <c r="N63" s="336" t="s">
        <v>212</v>
      </c>
      <c r="O63" s="189" t="s">
        <v>365</v>
      </c>
      <c r="P63" s="165">
        <f t="shared" si="1"/>
        <v>193405000</v>
      </c>
      <c r="Q63" s="185" t="s">
        <v>341</v>
      </c>
      <c r="R63" s="180"/>
    </row>
    <row r="64" spans="1:20" s="187" customFormat="1" ht="30" customHeight="1">
      <c r="A64" s="178"/>
      <c r="B64" s="179"/>
      <c r="C64" s="96" t="s">
        <v>56</v>
      </c>
      <c r="D64" s="29" t="s">
        <v>67</v>
      </c>
      <c r="E64" s="180" t="s">
        <v>164</v>
      </c>
      <c r="F64" s="181">
        <v>1</v>
      </c>
      <c r="G64" s="182" t="s">
        <v>28</v>
      </c>
      <c r="H64" s="178">
        <v>1</v>
      </c>
      <c r="I64" s="363">
        <v>97000000</v>
      </c>
      <c r="J64" s="165">
        <v>96476000</v>
      </c>
      <c r="K64" s="183">
        <f t="shared" si="2"/>
        <v>99.459793814432999</v>
      </c>
      <c r="L64" s="188">
        <v>1</v>
      </c>
      <c r="M64" s="185" t="s">
        <v>177</v>
      </c>
      <c r="N64" s="337" t="s">
        <v>239</v>
      </c>
      <c r="O64" s="184" t="s">
        <v>281</v>
      </c>
      <c r="P64" s="165">
        <f t="shared" si="1"/>
        <v>96476000</v>
      </c>
      <c r="Q64" s="185" t="s">
        <v>282</v>
      </c>
      <c r="R64" s="180"/>
    </row>
    <row r="65" spans="1:19" s="187" customFormat="1" ht="37.5" customHeight="1">
      <c r="A65" s="178"/>
      <c r="B65" s="179"/>
      <c r="C65" s="96" t="s">
        <v>56</v>
      </c>
      <c r="D65" s="29" t="s">
        <v>68</v>
      </c>
      <c r="E65" s="180" t="s">
        <v>164</v>
      </c>
      <c r="F65" s="181">
        <v>1</v>
      </c>
      <c r="G65" s="182" t="s">
        <v>28</v>
      </c>
      <c r="H65" s="178">
        <v>1</v>
      </c>
      <c r="I65" s="363">
        <v>194000000</v>
      </c>
      <c r="J65" s="165">
        <v>193208000</v>
      </c>
      <c r="K65" s="183">
        <f t="shared" si="2"/>
        <v>99.591752577319596</v>
      </c>
      <c r="L65" s="188">
        <v>1</v>
      </c>
      <c r="M65" s="185" t="s">
        <v>177</v>
      </c>
      <c r="N65" s="336" t="s">
        <v>419</v>
      </c>
      <c r="O65" s="189" t="s">
        <v>420</v>
      </c>
      <c r="P65" s="165">
        <f>J65</f>
        <v>193208000</v>
      </c>
      <c r="Q65" s="185" t="s">
        <v>291</v>
      </c>
      <c r="R65" s="180"/>
      <c r="S65" s="187" t="s">
        <v>210</v>
      </c>
    </row>
    <row r="66" spans="1:19" s="187" customFormat="1" ht="30" customHeight="1">
      <c r="A66" s="178"/>
      <c r="B66" s="179"/>
      <c r="C66" s="97" t="s">
        <v>56</v>
      </c>
      <c r="D66" s="29" t="s">
        <v>69</v>
      </c>
      <c r="E66" s="180" t="s">
        <v>164</v>
      </c>
      <c r="F66" s="181">
        <v>1</v>
      </c>
      <c r="G66" s="182" t="s">
        <v>28</v>
      </c>
      <c r="H66" s="178">
        <v>1</v>
      </c>
      <c r="I66" s="363">
        <v>194000000</v>
      </c>
      <c r="J66" s="165">
        <v>193429000</v>
      </c>
      <c r="K66" s="183">
        <f t="shared" si="2"/>
        <v>99.705670103092785</v>
      </c>
      <c r="L66" s="188">
        <v>1</v>
      </c>
      <c r="M66" s="185" t="s">
        <v>177</v>
      </c>
      <c r="N66" s="337" t="s">
        <v>214</v>
      </c>
      <c r="O66" s="184" t="s">
        <v>219</v>
      </c>
      <c r="P66" s="165">
        <f t="shared" si="1"/>
        <v>193429000</v>
      </c>
      <c r="Q66" s="185" t="s">
        <v>238</v>
      </c>
      <c r="R66" s="180"/>
      <c r="S66" s="187" t="s">
        <v>213</v>
      </c>
    </row>
    <row r="67" spans="1:19" s="187" customFormat="1" ht="30" customHeight="1">
      <c r="A67" s="178"/>
      <c r="B67" s="179"/>
      <c r="C67" s="96" t="s">
        <v>56</v>
      </c>
      <c r="D67" s="29" t="s">
        <v>70</v>
      </c>
      <c r="E67" s="180" t="s">
        <v>164</v>
      </c>
      <c r="F67" s="181">
        <v>1</v>
      </c>
      <c r="G67" s="182" t="s">
        <v>28</v>
      </c>
      <c r="H67" s="178">
        <v>1</v>
      </c>
      <c r="I67" s="364">
        <v>194000000</v>
      </c>
      <c r="J67" s="165">
        <v>193405000</v>
      </c>
      <c r="K67" s="183">
        <f t="shared" si="2"/>
        <v>99.69329896907216</v>
      </c>
      <c r="L67" s="188">
        <v>1</v>
      </c>
      <c r="M67" s="185" t="s">
        <v>177</v>
      </c>
      <c r="N67" s="337" t="s">
        <v>212</v>
      </c>
      <c r="O67" s="184" t="s">
        <v>220</v>
      </c>
      <c r="P67" s="165">
        <f t="shared" si="1"/>
        <v>193405000</v>
      </c>
      <c r="Q67" s="185" t="s">
        <v>238</v>
      </c>
      <c r="R67" s="180"/>
      <c r="S67" s="187" t="s">
        <v>213</v>
      </c>
    </row>
    <row r="68" spans="1:19" s="187" customFormat="1" ht="30" customHeight="1">
      <c r="A68" s="178"/>
      <c r="B68" s="179"/>
      <c r="C68" s="96" t="s">
        <v>56</v>
      </c>
      <c r="D68" s="29" t="s">
        <v>71</v>
      </c>
      <c r="E68" s="180" t="s">
        <v>164</v>
      </c>
      <c r="F68" s="181">
        <v>1</v>
      </c>
      <c r="G68" s="182" t="s">
        <v>28</v>
      </c>
      <c r="H68" s="178">
        <v>1</v>
      </c>
      <c r="I68" s="365">
        <v>194000000</v>
      </c>
      <c r="J68" s="165">
        <v>193462000</v>
      </c>
      <c r="K68" s="183">
        <f t="shared" si="2"/>
        <v>99.722680412371133</v>
      </c>
      <c r="L68" s="188">
        <v>1</v>
      </c>
      <c r="M68" s="185" t="s">
        <v>177</v>
      </c>
      <c r="N68" s="336" t="s">
        <v>214</v>
      </c>
      <c r="O68" s="189" t="s">
        <v>220</v>
      </c>
      <c r="P68" s="165">
        <f t="shared" si="1"/>
        <v>193462000</v>
      </c>
      <c r="Q68" s="185" t="s">
        <v>278</v>
      </c>
      <c r="R68" s="180"/>
    </row>
    <row r="69" spans="1:19" s="187" customFormat="1" ht="30" customHeight="1">
      <c r="A69" s="178"/>
      <c r="B69" s="179"/>
      <c r="C69" s="96" t="s">
        <v>56</v>
      </c>
      <c r="D69" s="29" t="s">
        <v>72</v>
      </c>
      <c r="E69" s="180" t="s">
        <v>164</v>
      </c>
      <c r="F69" s="181">
        <v>1</v>
      </c>
      <c r="G69" s="182" t="s">
        <v>28</v>
      </c>
      <c r="H69" s="178">
        <v>1</v>
      </c>
      <c r="I69" s="366">
        <v>194000000</v>
      </c>
      <c r="J69" s="165">
        <v>193557000</v>
      </c>
      <c r="K69" s="183">
        <f t="shared" si="2"/>
        <v>99.771649484536084</v>
      </c>
      <c r="L69" s="188">
        <v>1</v>
      </c>
      <c r="M69" s="185" t="s">
        <v>177</v>
      </c>
      <c r="N69" s="336" t="s">
        <v>242</v>
      </c>
      <c r="O69" s="189" t="s">
        <v>199</v>
      </c>
      <c r="P69" s="165">
        <f t="shared" si="1"/>
        <v>193557000</v>
      </c>
      <c r="Q69" s="248" t="s">
        <v>241</v>
      </c>
      <c r="R69" s="180"/>
    </row>
    <row r="70" spans="1:19" s="187" customFormat="1" ht="30" customHeight="1">
      <c r="A70" s="178"/>
      <c r="B70" s="179"/>
      <c r="C70" s="97" t="s">
        <v>56</v>
      </c>
      <c r="D70" s="29" t="s">
        <v>73</v>
      </c>
      <c r="E70" s="180" t="s">
        <v>164</v>
      </c>
      <c r="F70" s="181">
        <v>1</v>
      </c>
      <c r="G70" s="182" t="s">
        <v>28</v>
      </c>
      <c r="H70" s="178">
        <v>1</v>
      </c>
      <c r="I70" s="366">
        <v>174600000</v>
      </c>
      <c r="J70" s="165">
        <v>174105000</v>
      </c>
      <c r="K70" s="183">
        <f t="shared" si="2"/>
        <v>99.716494845360828</v>
      </c>
      <c r="L70" s="188">
        <v>1</v>
      </c>
      <c r="M70" s="185" t="s">
        <v>177</v>
      </c>
      <c r="N70" s="336" t="s">
        <v>242</v>
      </c>
      <c r="O70" s="189" t="s">
        <v>258</v>
      </c>
      <c r="P70" s="165">
        <f t="shared" si="1"/>
        <v>174105000</v>
      </c>
      <c r="Q70" s="185" t="s">
        <v>278</v>
      </c>
      <c r="R70" s="180"/>
    </row>
    <row r="71" spans="1:19" s="187" customFormat="1" ht="30" customHeight="1">
      <c r="A71" s="178"/>
      <c r="B71" s="179"/>
      <c r="C71" s="96" t="s">
        <v>56</v>
      </c>
      <c r="D71" s="29" t="s">
        <v>74</v>
      </c>
      <c r="E71" s="180" t="s">
        <v>164</v>
      </c>
      <c r="F71" s="181">
        <v>1</v>
      </c>
      <c r="G71" s="182" t="s">
        <v>28</v>
      </c>
      <c r="H71" s="178">
        <v>1</v>
      </c>
      <c r="I71" s="366">
        <v>169750000</v>
      </c>
      <c r="J71" s="165">
        <v>169356000</v>
      </c>
      <c r="K71" s="183">
        <f t="shared" si="2"/>
        <v>99.767893961708396</v>
      </c>
      <c r="L71" s="188">
        <v>1</v>
      </c>
      <c r="M71" s="185" t="s">
        <v>177</v>
      </c>
      <c r="N71" s="336" t="s">
        <v>239</v>
      </c>
      <c r="O71" s="189" t="s">
        <v>240</v>
      </c>
      <c r="P71" s="165">
        <f t="shared" si="1"/>
        <v>169356000</v>
      </c>
      <c r="Q71" s="248" t="s">
        <v>241</v>
      </c>
      <c r="R71" s="180"/>
    </row>
    <row r="72" spans="1:19" s="187" customFormat="1" ht="36.75" customHeight="1">
      <c r="A72" s="178"/>
      <c r="B72" s="179"/>
      <c r="C72" s="96" t="s">
        <v>56</v>
      </c>
      <c r="D72" s="29" t="s">
        <v>75</v>
      </c>
      <c r="E72" s="180" t="s">
        <v>164</v>
      </c>
      <c r="F72" s="181">
        <v>1</v>
      </c>
      <c r="G72" s="182" t="s">
        <v>28</v>
      </c>
      <c r="H72" s="178">
        <v>1</v>
      </c>
      <c r="I72" s="366">
        <v>145500000</v>
      </c>
      <c r="J72" s="165">
        <v>144930000</v>
      </c>
      <c r="K72" s="183">
        <f t="shared" si="2"/>
        <v>99.608247422680407</v>
      </c>
      <c r="L72" s="188">
        <v>1</v>
      </c>
      <c r="M72" s="185" t="s">
        <v>177</v>
      </c>
      <c r="N72" s="336" t="s">
        <v>194</v>
      </c>
      <c r="O72" s="189" t="s">
        <v>196</v>
      </c>
      <c r="P72" s="165">
        <f t="shared" si="1"/>
        <v>144930000</v>
      </c>
      <c r="Q72" s="185" t="s">
        <v>276</v>
      </c>
      <c r="R72" s="180"/>
    </row>
    <row r="73" spans="1:19" s="187" customFormat="1" ht="30" customHeight="1">
      <c r="A73" s="178"/>
      <c r="B73" s="179"/>
      <c r="C73" s="96"/>
      <c r="D73" s="273" t="s">
        <v>297</v>
      </c>
      <c r="E73" s="180" t="s">
        <v>164</v>
      </c>
      <c r="F73" s="181">
        <v>1</v>
      </c>
      <c r="G73" s="182" t="s">
        <v>28</v>
      </c>
      <c r="H73" s="178">
        <v>1</v>
      </c>
      <c r="I73" s="366">
        <v>147750000</v>
      </c>
      <c r="J73" s="165">
        <v>146423000</v>
      </c>
      <c r="K73" s="183">
        <f t="shared" si="2"/>
        <v>99.101861252115071</v>
      </c>
      <c r="L73" s="188">
        <v>1</v>
      </c>
      <c r="M73" s="185" t="s">
        <v>177</v>
      </c>
      <c r="N73" s="336" t="s">
        <v>346</v>
      </c>
      <c r="O73" s="189" t="s">
        <v>347</v>
      </c>
      <c r="P73" s="165">
        <f t="shared" si="1"/>
        <v>146423000</v>
      </c>
      <c r="Q73" s="185" t="s">
        <v>342</v>
      </c>
      <c r="R73" s="180"/>
    </row>
    <row r="74" spans="1:19" s="187" customFormat="1" ht="30" customHeight="1">
      <c r="A74" s="178"/>
      <c r="B74" s="179"/>
      <c r="C74" s="96"/>
      <c r="D74" s="272" t="s">
        <v>298</v>
      </c>
      <c r="E74" s="180" t="s">
        <v>164</v>
      </c>
      <c r="F74" s="181">
        <v>1</v>
      </c>
      <c r="G74" s="182" t="s">
        <v>28</v>
      </c>
      <c r="H74" s="178">
        <v>1</v>
      </c>
      <c r="I74" s="366">
        <v>147750000</v>
      </c>
      <c r="J74" s="269">
        <v>147410000</v>
      </c>
      <c r="K74" s="183">
        <f t="shared" si="2"/>
        <v>99.769881556683586</v>
      </c>
      <c r="L74" s="188">
        <v>1</v>
      </c>
      <c r="M74" s="185" t="s">
        <v>177</v>
      </c>
      <c r="N74" s="338" t="s">
        <v>348</v>
      </c>
      <c r="O74" s="315" t="s">
        <v>349</v>
      </c>
      <c r="P74" s="269">
        <f t="shared" si="1"/>
        <v>147410000</v>
      </c>
      <c r="Q74" s="185" t="s">
        <v>343</v>
      </c>
      <c r="R74" s="180"/>
    </row>
    <row r="75" spans="1:19" s="187" customFormat="1" ht="30" customHeight="1">
      <c r="A75" s="178"/>
      <c r="B75" s="179"/>
      <c r="C75" s="96"/>
      <c r="D75" s="272" t="s">
        <v>299</v>
      </c>
      <c r="E75" s="180" t="s">
        <v>164</v>
      </c>
      <c r="F75" s="181">
        <v>1</v>
      </c>
      <c r="G75" s="182" t="s">
        <v>28</v>
      </c>
      <c r="H75" s="178">
        <v>1</v>
      </c>
      <c r="I75" s="366">
        <v>98500000</v>
      </c>
      <c r="J75" s="269">
        <v>98096000</v>
      </c>
      <c r="K75" s="183">
        <f t="shared" si="2"/>
        <v>99.589847715736042</v>
      </c>
      <c r="L75" s="188">
        <v>1</v>
      </c>
      <c r="M75" s="185" t="s">
        <v>177</v>
      </c>
      <c r="N75" s="338" t="s">
        <v>350</v>
      </c>
      <c r="O75" s="315" t="s">
        <v>351</v>
      </c>
      <c r="P75" s="269">
        <f t="shared" si="1"/>
        <v>98096000</v>
      </c>
      <c r="Q75" s="185" t="s">
        <v>202</v>
      </c>
      <c r="R75" s="180"/>
    </row>
    <row r="76" spans="1:19" s="187" customFormat="1" ht="30" customHeight="1">
      <c r="A76" s="178"/>
      <c r="B76" s="179"/>
      <c r="C76" s="96"/>
      <c r="D76" s="272" t="s">
        <v>300</v>
      </c>
      <c r="E76" s="180" t="s">
        <v>164</v>
      </c>
      <c r="F76" s="181">
        <v>1</v>
      </c>
      <c r="G76" s="182" t="s">
        <v>28</v>
      </c>
      <c r="H76" s="178">
        <v>1</v>
      </c>
      <c r="I76" s="366">
        <v>98500000</v>
      </c>
      <c r="J76" s="269">
        <v>98141000</v>
      </c>
      <c r="K76" s="183">
        <f t="shared" si="2"/>
        <v>99.635532994923864</v>
      </c>
      <c r="L76" s="188">
        <v>1</v>
      </c>
      <c r="M76" s="185" t="s">
        <v>177</v>
      </c>
      <c r="N76" s="338" t="s">
        <v>350</v>
      </c>
      <c r="O76" s="315" t="s">
        <v>351</v>
      </c>
      <c r="P76" s="269">
        <f t="shared" si="1"/>
        <v>98141000</v>
      </c>
      <c r="Q76" s="185" t="s">
        <v>345</v>
      </c>
      <c r="R76" s="180"/>
    </row>
    <row r="77" spans="1:19" s="187" customFormat="1" ht="30" customHeight="1">
      <c r="A77" s="178"/>
      <c r="B77" s="179"/>
      <c r="C77" s="96"/>
      <c r="D77" s="272" t="s">
        <v>301</v>
      </c>
      <c r="E77" s="180" t="s">
        <v>164</v>
      </c>
      <c r="F77" s="181">
        <v>1</v>
      </c>
      <c r="G77" s="182" t="s">
        <v>28</v>
      </c>
      <c r="H77" s="178">
        <v>1</v>
      </c>
      <c r="I77" s="366">
        <v>197000000</v>
      </c>
      <c r="J77" s="269">
        <v>196479000</v>
      </c>
      <c r="K77" s="183">
        <f t="shared" si="2"/>
        <v>99.735532994923858</v>
      </c>
      <c r="L77" s="188">
        <v>1</v>
      </c>
      <c r="M77" s="185" t="s">
        <v>177</v>
      </c>
      <c r="N77" s="338" t="s">
        <v>350</v>
      </c>
      <c r="O77" s="315" t="s">
        <v>351</v>
      </c>
      <c r="P77" s="269">
        <f t="shared" si="1"/>
        <v>196479000</v>
      </c>
      <c r="Q77" s="185" t="s">
        <v>344</v>
      </c>
      <c r="R77" s="180"/>
    </row>
    <row r="78" spans="1:19" s="187" customFormat="1" ht="15.75" customHeight="1">
      <c r="A78" s="178"/>
      <c r="B78" s="179"/>
      <c r="C78" s="96"/>
      <c r="D78" s="272"/>
      <c r="E78" s="180"/>
      <c r="F78" s="181"/>
      <c r="G78" s="182"/>
      <c r="H78" s="178"/>
      <c r="I78" s="269"/>
      <c r="J78" s="266"/>
      <c r="K78" s="183"/>
      <c r="L78" s="188"/>
      <c r="M78" s="185"/>
      <c r="N78" s="266"/>
      <c r="O78" s="266"/>
      <c r="P78" s="266"/>
      <c r="Q78" s="185"/>
      <c r="R78" s="180"/>
    </row>
    <row r="79" spans="1:19" s="187" customFormat="1" ht="15.75" customHeight="1">
      <c r="A79" s="178"/>
      <c r="B79" s="179"/>
      <c r="C79" s="96"/>
      <c r="D79" s="273"/>
      <c r="E79" s="180"/>
      <c r="F79" s="181"/>
      <c r="G79" s="182"/>
      <c r="H79" s="178"/>
      <c r="I79" s="166"/>
      <c r="J79" s="166"/>
      <c r="K79" s="183"/>
      <c r="L79" s="188"/>
      <c r="M79" s="185"/>
      <c r="N79" s="189"/>
      <c r="O79" s="189"/>
      <c r="P79" s="165"/>
      <c r="Q79" s="185"/>
      <c r="R79" s="180"/>
    </row>
    <row r="80" spans="1:19" s="187" customFormat="1" ht="24.75" customHeight="1">
      <c r="A80" s="178"/>
      <c r="B80" s="179"/>
      <c r="C80" s="224"/>
      <c r="D80" s="235" t="s">
        <v>23</v>
      </c>
      <c r="E80" s="367"/>
      <c r="F80" s="181"/>
      <c r="G80" s="182"/>
      <c r="H80" s="178"/>
      <c r="I80" s="165">
        <v>112177000</v>
      </c>
      <c r="J80" s="165">
        <v>108231250</v>
      </c>
      <c r="K80" s="183">
        <f t="shared" si="2"/>
        <v>96.482567727787341</v>
      </c>
      <c r="L80" s="184"/>
      <c r="M80" s="184"/>
      <c r="N80" s="184"/>
      <c r="O80" s="184"/>
      <c r="P80" s="165">
        <f t="shared" si="1"/>
        <v>108231250</v>
      </c>
      <c r="Q80" s="185" t="s">
        <v>230</v>
      </c>
      <c r="R80" s="180"/>
    </row>
    <row r="81" spans="1:20" s="187" customFormat="1" ht="11.25" customHeight="1">
      <c r="A81" s="178"/>
      <c r="B81" s="179"/>
      <c r="C81" s="224"/>
      <c r="D81" s="225"/>
      <c r="E81" s="180"/>
      <c r="F81" s="181"/>
      <c r="G81" s="182"/>
      <c r="H81" s="178"/>
      <c r="I81" s="165"/>
      <c r="J81" s="165"/>
      <c r="K81" s="183"/>
      <c r="L81" s="184"/>
      <c r="M81" s="184"/>
      <c r="N81" s="184"/>
      <c r="O81" s="184"/>
      <c r="P81" s="165"/>
      <c r="Q81" s="185"/>
      <c r="R81" s="180"/>
    </row>
    <row r="82" spans="1:20" s="187" customFormat="1" ht="16.5" customHeight="1">
      <c r="A82" s="178"/>
      <c r="B82" s="179"/>
      <c r="C82" s="224"/>
      <c r="D82" s="235" t="s">
        <v>87</v>
      </c>
      <c r="E82" s="180"/>
      <c r="F82" s="181"/>
      <c r="G82" s="359">
        <v>2288750000</v>
      </c>
      <c r="H82" s="178"/>
      <c r="I82" s="164">
        <f>SUM(I83:I98)</f>
        <v>2346563000</v>
      </c>
      <c r="J82" s="164">
        <f>SUM(J83:J98)</f>
        <v>2337545000</v>
      </c>
      <c r="K82" s="239">
        <f>J82/I82*100</f>
        <v>99.615693250085329</v>
      </c>
      <c r="L82" s="184"/>
      <c r="M82" s="184"/>
      <c r="N82" s="184"/>
      <c r="O82" s="184"/>
      <c r="P82" s="165"/>
      <c r="Q82" s="185"/>
      <c r="R82" s="180"/>
      <c r="T82" s="245">
        <f>I82-J82</f>
        <v>9018000</v>
      </c>
    </row>
    <row r="83" spans="1:20" s="187" customFormat="1" ht="30" customHeight="1">
      <c r="A83" s="178"/>
      <c r="B83" s="179"/>
      <c r="C83" s="106" t="s">
        <v>56</v>
      </c>
      <c r="D83" s="23" t="s">
        <v>76</v>
      </c>
      <c r="E83" s="180" t="s">
        <v>164</v>
      </c>
      <c r="F83" s="181">
        <v>1</v>
      </c>
      <c r="G83" s="182" t="s">
        <v>28</v>
      </c>
      <c r="H83" s="178">
        <v>1</v>
      </c>
      <c r="I83" s="165">
        <v>194000000</v>
      </c>
      <c r="J83" s="360">
        <v>193467000</v>
      </c>
      <c r="K83" s="183">
        <f>J83/I83*100</f>
        <v>99.725257731958763</v>
      </c>
      <c r="L83" s="188">
        <v>1</v>
      </c>
      <c r="M83" s="185" t="s">
        <v>177</v>
      </c>
      <c r="N83" s="189" t="s">
        <v>251</v>
      </c>
      <c r="O83" s="189" t="s">
        <v>221</v>
      </c>
      <c r="P83" s="165">
        <f>J83</f>
        <v>193467000</v>
      </c>
      <c r="Q83" s="185" t="s">
        <v>296</v>
      </c>
      <c r="R83" s="180"/>
    </row>
    <row r="84" spans="1:20" s="187" customFormat="1" ht="30" customHeight="1">
      <c r="A84" s="178"/>
      <c r="B84" s="179"/>
      <c r="C84" s="106" t="s">
        <v>56</v>
      </c>
      <c r="D84" s="23" t="s">
        <v>77</v>
      </c>
      <c r="E84" s="180" t="s">
        <v>164</v>
      </c>
      <c r="F84" s="181">
        <v>1</v>
      </c>
      <c r="G84" s="182" t="s">
        <v>28</v>
      </c>
      <c r="H84" s="178">
        <v>1</v>
      </c>
      <c r="I84" s="165">
        <v>194000000</v>
      </c>
      <c r="J84" s="360">
        <v>193512000</v>
      </c>
      <c r="K84" s="183">
        <f>J84/I84*100</f>
        <v>99.748453608247416</v>
      </c>
      <c r="L84" s="188">
        <v>1</v>
      </c>
      <c r="M84" s="185" t="s">
        <v>177</v>
      </c>
      <c r="N84" s="189" t="s">
        <v>251</v>
      </c>
      <c r="O84" s="189" t="s">
        <v>221</v>
      </c>
      <c r="P84" s="165">
        <f>J84</f>
        <v>193512000</v>
      </c>
      <c r="Q84" s="185" t="s">
        <v>228</v>
      </c>
      <c r="R84" s="180"/>
    </row>
    <row r="85" spans="1:20" s="187" customFormat="1" ht="30" customHeight="1">
      <c r="A85" s="178"/>
      <c r="B85" s="179"/>
      <c r="C85" s="106" t="s">
        <v>56</v>
      </c>
      <c r="D85" s="23" t="s">
        <v>78</v>
      </c>
      <c r="E85" s="180" t="s">
        <v>164</v>
      </c>
      <c r="F85" s="181">
        <v>1</v>
      </c>
      <c r="G85" s="182" t="s">
        <v>28</v>
      </c>
      <c r="H85" s="178">
        <v>1</v>
      </c>
      <c r="I85" s="165">
        <v>194000000</v>
      </c>
      <c r="J85" s="360">
        <v>193114000</v>
      </c>
      <c r="K85" s="183">
        <f>J85/I85*100</f>
        <v>99.543298969072168</v>
      </c>
      <c r="L85" s="188">
        <v>1</v>
      </c>
      <c r="M85" s="185" t="s">
        <v>177</v>
      </c>
      <c r="N85" s="189" t="s">
        <v>251</v>
      </c>
      <c r="O85" s="189" t="s">
        <v>283</v>
      </c>
      <c r="P85" s="165">
        <f>J85</f>
        <v>193114000</v>
      </c>
      <c r="Q85" s="185" t="s">
        <v>295</v>
      </c>
      <c r="R85" s="180"/>
    </row>
    <row r="86" spans="1:20" s="187" customFormat="1" ht="30" customHeight="1">
      <c r="A86" s="178"/>
      <c r="B86" s="179"/>
      <c r="C86" s="106" t="s">
        <v>56</v>
      </c>
      <c r="D86" s="23" t="s">
        <v>79</v>
      </c>
      <c r="E86" s="180" t="s">
        <v>164</v>
      </c>
      <c r="F86" s="181">
        <v>1</v>
      </c>
      <c r="G86" s="182" t="s">
        <v>28</v>
      </c>
      <c r="H86" s="178">
        <v>1</v>
      </c>
      <c r="I86" s="165">
        <v>194000000</v>
      </c>
      <c r="J86" s="360">
        <v>192644000</v>
      </c>
      <c r="K86" s="183">
        <f>J86/I86*100</f>
        <v>99.301030927835058</v>
      </c>
      <c r="L86" s="188">
        <v>1</v>
      </c>
      <c r="M86" s="185" t="s">
        <v>177</v>
      </c>
      <c r="N86" s="189" t="s">
        <v>288</v>
      </c>
      <c r="O86" s="189" t="s">
        <v>289</v>
      </c>
      <c r="P86" s="165">
        <f t="shared" ref="P86" si="3">J86</f>
        <v>192644000</v>
      </c>
      <c r="Q86" s="185" t="s">
        <v>200</v>
      </c>
      <c r="R86" s="180"/>
    </row>
    <row r="87" spans="1:20" s="187" customFormat="1" ht="30" customHeight="1">
      <c r="A87" s="178"/>
      <c r="B87" s="179"/>
      <c r="C87" s="106" t="s">
        <v>56</v>
      </c>
      <c r="D87" s="23" t="s">
        <v>80</v>
      </c>
      <c r="E87" s="180" t="s">
        <v>164</v>
      </c>
      <c r="F87" s="181">
        <v>1</v>
      </c>
      <c r="G87" s="182" t="s">
        <v>28</v>
      </c>
      <c r="H87" s="178">
        <v>1</v>
      </c>
      <c r="I87" s="165">
        <v>194000000</v>
      </c>
      <c r="J87" s="360">
        <v>194430000</v>
      </c>
      <c r="K87" s="183">
        <f t="shared" ref="K87:K88" si="4">J87/I87*100</f>
        <v>100.22164948453609</v>
      </c>
      <c r="L87" s="188">
        <v>1</v>
      </c>
      <c r="M87" s="185" t="s">
        <v>177</v>
      </c>
      <c r="N87" s="189" t="s">
        <v>352</v>
      </c>
      <c r="O87" s="189" t="s">
        <v>353</v>
      </c>
      <c r="P87" s="165">
        <f>J87</f>
        <v>194430000</v>
      </c>
      <c r="Q87" s="185" t="s">
        <v>340</v>
      </c>
      <c r="R87" s="180"/>
    </row>
    <row r="88" spans="1:20" s="187" customFormat="1" ht="30" customHeight="1">
      <c r="A88" s="178"/>
      <c r="B88" s="179"/>
      <c r="C88" s="106" t="s">
        <v>56</v>
      </c>
      <c r="D88" s="23" t="s">
        <v>81</v>
      </c>
      <c r="E88" s="180" t="s">
        <v>164</v>
      </c>
      <c r="F88" s="181">
        <v>1</v>
      </c>
      <c r="G88" s="182" t="s">
        <v>28</v>
      </c>
      <c r="H88" s="178">
        <v>1</v>
      </c>
      <c r="I88" s="165">
        <v>194000000</v>
      </c>
      <c r="J88" s="361">
        <v>193576000</v>
      </c>
      <c r="K88" s="183">
        <f t="shared" si="4"/>
        <v>99.78144329896908</v>
      </c>
      <c r="L88" s="188">
        <v>1</v>
      </c>
      <c r="M88" s="185" t="s">
        <v>177</v>
      </c>
      <c r="N88" s="189" t="s">
        <v>218</v>
      </c>
      <c r="O88" s="189" t="s">
        <v>354</v>
      </c>
      <c r="P88" s="165">
        <f>J88</f>
        <v>193576000</v>
      </c>
      <c r="Q88" s="185" t="s">
        <v>287</v>
      </c>
      <c r="R88" s="180"/>
    </row>
    <row r="89" spans="1:20" s="187" customFormat="1" ht="37.5" customHeight="1">
      <c r="A89" s="178"/>
      <c r="B89" s="179"/>
      <c r="C89" s="106" t="s">
        <v>56</v>
      </c>
      <c r="D89" s="23" t="s">
        <v>82</v>
      </c>
      <c r="E89" s="180" t="s">
        <v>164</v>
      </c>
      <c r="F89" s="181">
        <v>1</v>
      </c>
      <c r="G89" s="182" t="s">
        <v>28</v>
      </c>
      <c r="H89" s="178">
        <v>1</v>
      </c>
      <c r="I89" s="165">
        <v>194000000</v>
      </c>
      <c r="J89" s="362">
        <v>193380000</v>
      </c>
      <c r="K89" s="183">
        <f>J89/I89*100</f>
        <v>99.680412371134025</v>
      </c>
      <c r="L89" s="188">
        <v>1</v>
      </c>
      <c r="M89" s="185" t="s">
        <v>177</v>
      </c>
      <c r="N89" s="189" t="s">
        <v>194</v>
      </c>
      <c r="O89" s="189" t="s">
        <v>196</v>
      </c>
      <c r="P89" s="165">
        <f>J89</f>
        <v>193380000</v>
      </c>
      <c r="Q89" s="185" t="s">
        <v>292</v>
      </c>
      <c r="R89" s="180"/>
    </row>
    <row r="90" spans="1:20" s="187" customFormat="1" ht="30" customHeight="1">
      <c r="A90" s="178"/>
      <c r="B90" s="179"/>
      <c r="C90" s="106" t="s">
        <v>56</v>
      </c>
      <c r="D90" s="23" t="s">
        <v>83</v>
      </c>
      <c r="E90" s="180" t="s">
        <v>164</v>
      </c>
      <c r="F90" s="181">
        <v>1</v>
      </c>
      <c r="G90" s="182" t="s">
        <v>28</v>
      </c>
      <c r="H90" s="178">
        <v>1</v>
      </c>
      <c r="I90" s="165">
        <v>145500000</v>
      </c>
      <c r="J90" s="360">
        <v>144903000</v>
      </c>
      <c r="K90" s="183">
        <f>J90/I90*100</f>
        <v>99.589690721649475</v>
      </c>
      <c r="L90" s="188">
        <v>1</v>
      </c>
      <c r="M90" s="185" t="s">
        <v>177</v>
      </c>
      <c r="N90" s="189" t="s">
        <v>194</v>
      </c>
      <c r="O90" s="189" t="s">
        <v>196</v>
      </c>
      <c r="P90" s="165">
        <f t="shared" ref="P90:P98" si="5">J90</f>
        <v>144903000</v>
      </c>
      <c r="Q90" s="185" t="s">
        <v>234</v>
      </c>
      <c r="R90" s="180"/>
    </row>
    <row r="91" spans="1:20" s="187" customFormat="1" ht="30" customHeight="1">
      <c r="A91" s="178"/>
      <c r="B91" s="179"/>
      <c r="C91" s="106" t="s">
        <v>56</v>
      </c>
      <c r="D91" s="23" t="s">
        <v>84</v>
      </c>
      <c r="E91" s="180" t="s">
        <v>164</v>
      </c>
      <c r="F91" s="181">
        <v>1</v>
      </c>
      <c r="G91" s="182" t="s">
        <v>28</v>
      </c>
      <c r="H91" s="178">
        <v>1</v>
      </c>
      <c r="I91" s="165">
        <v>145500000</v>
      </c>
      <c r="J91" s="360">
        <v>145000000</v>
      </c>
      <c r="K91" s="183">
        <f>J91/I91*100</f>
        <v>99.656357388316152</v>
      </c>
      <c r="L91" s="188">
        <v>1</v>
      </c>
      <c r="M91" s="185" t="s">
        <v>177</v>
      </c>
      <c r="N91" s="189" t="s">
        <v>421</v>
      </c>
      <c r="O91" s="189" t="s">
        <v>196</v>
      </c>
      <c r="P91" s="165">
        <f t="shared" si="5"/>
        <v>145000000</v>
      </c>
      <c r="Q91" s="185" t="s">
        <v>272</v>
      </c>
      <c r="R91" s="180"/>
    </row>
    <row r="92" spans="1:20" s="187" customFormat="1" ht="30" customHeight="1">
      <c r="A92" s="178"/>
      <c r="B92" s="179"/>
      <c r="C92" s="106" t="s">
        <v>56</v>
      </c>
      <c r="D92" s="272" t="s">
        <v>302</v>
      </c>
      <c r="E92" s="180" t="s">
        <v>164</v>
      </c>
      <c r="F92" s="181">
        <v>1</v>
      </c>
      <c r="G92" s="182" t="s">
        <v>28</v>
      </c>
      <c r="H92" s="310">
        <v>1</v>
      </c>
      <c r="I92" s="311">
        <v>147250000</v>
      </c>
      <c r="J92" s="360">
        <v>146385000</v>
      </c>
      <c r="K92" s="183">
        <f t="shared" ref="K92:K95" si="6">J92/I92*100</f>
        <v>99.412563667232604</v>
      </c>
      <c r="L92" s="188">
        <v>1</v>
      </c>
      <c r="M92" s="185" t="s">
        <v>177</v>
      </c>
      <c r="N92" s="315" t="s">
        <v>354</v>
      </c>
      <c r="O92" s="315" t="s">
        <v>355</v>
      </c>
      <c r="P92" s="165">
        <f t="shared" si="5"/>
        <v>146385000</v>
      </c>
      <c r="Q92" s="185" t="s">
        <v>357</v>
      </c>
      <c r="R92" s="180"/>
    </row>
    <row r="93" spans="1:20" s="187" customFormat="1" ht="30" customHeight="1">
      <c r="A93" s="178"/>
      <c r="B93" s="179"/>
      <c r="C93" s="106" t="s">
        <v>56</v>
      </c>
      <c r="D93" s="272" t="s">
        <v>303</v>
      </c>
      <c r="E93" s="180" t="s">
        <v>164</v>
      </c>
      <c r="F93" s="181">
        <v>1</v>
      </c>
      <c r="G93" s="182" t="s">
        <v>28</v>
      </c>
      <c r="H93" s="310">
        <v>1</v>
      </c>
      <c r="I93" s="311">
        <v>98500000</v>
      </c>
      <c r="J93" s="360">
        <v>98015000</v>
      </c>
      <c r="K93" s="183">
        <f t="shared" si="6"/>
        <v>99.507614213197968</v>
      </c>
      <c r="L93" s="188">
        <v>1</v>
      </c>
      <c r="M93" s="185" t="s">
        <v>177</v>
      </c>
      <c r="N93" s="315" t="s">
        <v>359</v>
      </c>
      <c r="O93" s="315" t="s">
        <v>360</v>
      </c>
      <c r="P93" s="165">
        <f t="shared" si="5"/>
        <v>98015000</v>
      </c>
      <c r="Q93" s="185" t="s">
        <v>358</v>
      </c>
      <c r="R93" s="180"/>
    </row>
    <row r="94" spans="1:20" s="187" customFormat="1" ht="30" customHeight="1">
      <c r="A94" s="178"/>
      <c r="B94" s="179"/>
      <c r="C94" s="106" t="s">
        <v>56</v>
      </c>
      <c r="D94" s="272" t="s">
        <v>304</v>
      </c>
      <c r="E94" s="180" t="s">
        <v>164</v>
      </c>
      <c r="F94" s="181">
        <v>1</v>
      </c>
      <c r="G94" s="182" t="s">
        <v>28</v>
      </c>
      <c r="H94" s="310">
        <v>1</v>
      </c>
      <c r="I94" s="311">
        <v>98500000</v>
      </c>
      <c r="J94" s="360">
        <v>98004000</v>
      </c>
      <c r="K94" s="183">
        <f t="shared" si="6"/>
        <v>99.496446700507619</v>
      </c>
      <c r="L94" s="188">
        <v>1</v>
      </c>
      <c r="M94" s="185" t="s">
        <v>177</v>
      </c>
      <c r="N94" s="315" t="s">
        <v>346</v>
      </c>
      <c r="O94" s="315" t="s">
        <v>356</v>
      </c>
      <c r="P94" s="165">
        <f t="shared" si="5"/>
        <v>98004000</v>
      </c>
      <c r="Q94" s="185"/>
      <c r="R94" s="180"/>
    </row>
    <row r="95" spans="1:20" s="187" customFormat="1" ht="38.25" customHeight="1">
      <c r="A95" s="178"/>
      <c r="B95" s="179"/>
      <c r="C95" s="106" t="s">
        <v>56</v>
      </c>
      <c r="D95" s="272" t="s">
        <v>305</v>
      </c>
      <c r="E95" s="180" t="s">
        <v>164</v>
      </c>
      <c r="F95" s="181">
        <v>1</v>
      </c>
      <c r="G95" s="182" t="s">
        <v>28</v>
      </c>
      <c r="H95" s="310">
        <v>1</v>
      </c>
      <c r="I95" s="311">
        <v>147750000</v>
      </c>
      <c r="J95" s="360">
        <v>147149000</v>
      </c>
      <c r="K95" s="183">
        <f t="shared" si="6"/>
        <v>99.593231810490693</v>
      </c>
      <c r="L95" s="188">
        <v>1</v>
      </c>
      <c r="M95" s="185" t="s">
        <v>177</v>
      </c>
      <c r="N95" s="315" t="s">
        <v>350</v>
      </c>
      <c r="O95" s="315" t="s">
        <v>361</v>
      </c>
      <c r="P95" s="165">
        <f t="shared" si="5"/>
        <v>147149000</v>
      </c>
      <c r="Q95" s="185" t="s">
        <v>204</v>
      </c>
      <c r="R95" s="180"/>
    </row>
    <row r="96" spans="1:20" s="187" customFormat="1" ht="38.25" customHeight="1">
      <c r="A96" s="178"/>
      <c r="B96" s="179"/>
      <c r="C96" s="106" t="s">
        <v>56</v>
      </c>
      <c r="D96" s="272" t="s">
        <v>306</v>
      </c>
      <c r="E96" s="180" t="s">
        <v>164</v>
      </c>
      <c r="F96" s="181">
        <v>1</v>
      </c>
      <c r="G96" s="182" t="s">
        <v>28</v>
      </c>
      <c r="H96" s="310">
        <v>1</v>
      </c>
      <c r="I96" s="311">
        <v>147750000</v>
      </c>
      <c r="J96" s="360">
        <v>147087000</v>
      </c>
      <c r="K96" s="183">
        <f t="shared" ref="K96" si="7">J96/I96*100</f>
        <v>99.551269035532997</v>
      </c>
      <c r="L96" s="188">
        <v>1</v>
      </c>
      <c r="M96" s="185" t="s">
        <v>177</v>
      </c>
      <c r="N96" s="315" t="s">
        <v>350</v>
      </c>
      <c r="O96" s="315" t="s">
        <v>362</v>
      </c>
      <c r="P96" s="165">
        <f t="shared" si="5"/>
        <v>147087000</v>
      </c>
      <c r="Q96" s="185" t="s">
        <v>200</v>
      </c>
      <c r="R96" s="180"/>
    </row>
    <row r="97" spans="1:20" s="187" customFormat="1" ht="15" customHeight="1">
      <c r="A97" s="178"/>
      <c r="B97" s="179"/>
      <c r="C97" s="106"/>
      <c r="D97" s="264"/>
      <c r="E97" s="266"/>
      <c r="F97" s="266"/>
      <c r="G97" s="266"/>
      <c r="H97" s="266"/>
      <c r="I97" s="269"/>
      <c r="J97" s="269"/>
      <c r="K97" s="266"/>
      <c r="L97" s="266"/>
      <c r="M97" s="266"/>
      <c r="N97" s="266"/>
      <c r="O97" s="266"/>
      <c r="P97" s="266"/>
      <c r="Q97" s="185"/>
      <c r="R97" s="180"/>
    </row>
    <row r="98" spans="1:20" s="187" customFormat="1" ht="23.25" customHeight="1">
      <c r="A98" s="178"/>
      <c r="B98" s="179"/>
      <c r="C98" s="224"/>
      <c r="D98" s="235" t="s">
        <v>23</v>
      </c>
      <c r="E98" s="180"/>
      <c r="F98" s="181"/>
      <c r="G98" s="358"/>
      <c r="H98" s="178"/>
      <c r="I98" s="165">
        <v>57813000</v>
      </c>
      <c r="J98" s="165">
        <v>56879000</v>
      </c>
      <c r="K98" s="183">
        <f>J98/I98*100</f>
        <v>98.384446404787852</v>
      </c>
      <c r="L98" s="184"/>
      <c r="M98" s="165"/>
      <c r="N98" s="184"/>
      <c r="O98" s="184"/>
      <c r="P98" s="165">
        <f t="shared" si="5"/>
        <v>56879000</v>
      </c>
      <c r="Q98" s="185" t="s">
        <v>225</v>
      </c>
      <c r="R98" s="180"/>
    </row>
    <row r="99" spans="1:20" s="187" customFormat="1" ht="12.75" customHeight="1">
      <c r="A99" s="178"/>
      <c r="B99" s="179"/>
      <c r="C99" s="224"/>
      <c r="D99" s="225"/>
      <c r="E99" s="180"/>
      <c r="F99" s="181"/>
      <c r="G99" s="182"/>
      <c r="H99" s="178"/>
      <c r="I99" s="165"/>
      <c r="J99" s="165"/>
      <c r="K99" s="183"/>
      <c r="L99" s="184"/>
      <c r="M99" s="184"/>
      <c r="N99" s="184"/>
      <c r="O99" s="184"/>
      <c r="P99" s="165"/>
      <c r="Q99" s="185"/>
      <c r="R99" s="180"/>
    </row>
    <row r="100" spans="1:20" s="187" customFormat="1" ht="30" customHeight="1">
      <c r="A100" s="178"/>
      <c r="B100" s="179"/>
      <c r="C100" s="224"/>
      <c r="D100" s="235" t="s">
        <v>85</v>
      </c>
      <c r="E100" s="180"/>
      <c r="F100" s="181"/>
      <c r="G100" s="182"/>
      <c r="H100" s="178"/>
      <c r="I100" s="164">
        <f>I101+I102+I103</f>
        <v>350000000</v>
      </c>
      <c r="J100" s="164">
        <f>J101+J102+J103</f>
        <v>348905500</v>
      </c>
      <c r="K100" s="239">
        <f t="shared" ref="K100" si="8">K103+K101</f>
        <v>199.00187074829932</v>
      </c>
      <c r="L100" s="184"/>
      <c r="M100" s="184"/>
      <c r="N100" s="184"/>
      <c r="O100" s="184"/>
      <c r="P100" s="165"/>
      <c r="Q100" s="185"/>
      <c r="R100" s="180"/>
      <c r="T100" s="245">
        <f>I100-J100</f>
        <v>1094500</v>
      </c>
    </row>
    <row r="101" spans="1:20" s="187" customFormat="1" ht="30" customHeight="1">
      <c r="A101" s="178"/>
      <c r="B101" s="179"/>
      <c r="C101" s="249" t="s">
        <v>56</v>
      </c>
      <c r="D101" s="225" t="s">
        <v>86</v>
      </c>
      <c r="E101" s="180" t="s">
        <v>164</v>
      </c>
      <c r="F101" s="181">
        <v>1</v>
      </c>
      <c r="G101" s="182" t="s">
        <v>28</v>
      </c>
      <c r="H101" s="178">
        <v>1</v>
      </c>
      <c r="I101" s="165">
        <v>147000000</v>
      </c>
      <c r="J101" s="165">
        <f>43943500+102532500</f>
        <v>146476000</v>
      </c>
      <c r="K101" s="183">
        <f>J101/I101*100</f>
        <v>99.643537414965991</v>
      </c>
      <c r="L101" s="188">
        <v>1</v>
      </c>
      <c r="M101" s="185" t="s">
        <v>177</v>
      </c>
      <c r="N101" s="189" t="s">
        <v>194</v>
      </c>
      <c r="O101" s="189" t="s">
        <v>196</v>
      </c>
      <c r="P101" s="165">
        <f t="shared" ref="P101:P102" si="9">J101</f>
        <v>146476000</v>
      </c>
      <c r="Q101" s="185" t="s">
        <v>197</v>
      </c>
      <c r="R101" s="180"/>
    </row>
    <row r="102" spans="1:20" s="187" customFormat="1" ht="30" customHeight="1">
      <c r="A102" s="178"/>
      <c r="B102" s="179"/>
      <c r="C102" s="249"/>
      <c r="D102" s="225" t="s">
        <v>307</v>
      </c>
      <c r="E102" s="180" t="s">
        <v>164</v>
      </c>
      <c r="F102" s="181">
        <v>1</v>
      </c>
      <c r="G102" s="182" t="s">
        <v>28</v>
      </c>
      <c r="H102" s="178">
        <v>1</v>
      </c>
      <c r="I102" s="165">
        <v>197000000</v>
      </c>
      <c r="J102" s="314">
        <v>196468000</v>
      </c>
      <c r="K102" s="183">
        <f>J102/I102*100</f>
        <v>99.729949238578683</v>
      </c>
      <c r="L102" s="188">
        <v>1</v>
      </c>
      <c r="M102" s="185" t="s">
        <v>177</v>
      </c>
      <c r="N102" s="189" t="s">
        <v>363</v>
      </c>
      <c r="O102" s="189" t="s">
        <v>364</v>
      </c>
      <c r="P102" s="165">
        <f t="shared" si="9"/>
        <v>196468000</v>
      </c>
      <c r="Q102" s="185" t="s">
        <v>238</v>
      </c>
      <c r="R102" s="180"/>
    </row>
    <row r="103" spans="1:20" s="187" customFormat="1" ht="21.75" customHeight="1">
      <c r="A103" s="178"/>
      <c r="B103" s="179"/>
      <c r="C103" s="224"/>
      <c r="D103" s="235" t="s">
        <v>23</v>
      </c>
      <c r="E103" s="180"/>
      <c r="F103" s="181"/>
      <c r="G103" s="182"/>
      <c r="H103" s="178"/>
      <c r="I103" s="165">
        <v>6000000</v>
      </c>
      <c r="J103" s="311">
        <v>5961500</v>
      </c>
      <c r="K103" s="183">
        <f>J103/I103*100</f>
        <v>99.358333333333334</v>
      </c>
      <c r="L103" s="184"/>
      <c r="M103" s="184"/>
      <c r="N103" s="184"/>
      <c r="O103" s="184"/>
      <c r="P103" s="165"/>
      <c r="Q103" s="185"/>
      <c r="R103" s="180"/>
    </row>
    <row r="104" spans="1:20" s="187" customFormat="1" ht="14.25" customHeight="1">
      <c r="A104" s="178"/>
      <c r="B104" s="179"/>
      <c r="C104" s="224"/>
      <c r="D104" s="225"/>
      <c r="E104" s="180"/>
      <c r="F104" s="181"/>
      <c r="G104" s="182"/>
      <c r="H104" s="178"/>
      <c r="I104" s="165"/>
      <c r="J104" s="165"/>
      <c r="K104" s="183"/>
      <c r="L104" s="184"/>
      <c r="M104" s="184"/>
      <c r="N104" s="184"/>
      <c r="O104" s="184"/>
      <c r="P104" s="165"/>
      <c r="Q104" s="185"/>
      <c r="R104" s="180"/>
    </row>
    <row r="105" spans="1:20" s="187" customFormat="1" ht="21" customHeight="1">
      <c r="A105" s="178"/>
      <c r="B105" s="179"/>
      <c r="C105" s="224"/>
      <c r="D105" s="235" t="s">
        <v>21</v>
      </c>
      <c r="E105" s="367"/>
      <c r="F105" s="181"/>
      <c r="G105" s="182"/>
      <c r="H105" s="178"/>
      <c r="I105" s="164">
        <f>SUM(I106:I170)</f>
        <v>10620360000</v>
      </c>
      <c r="J105" s="164">
        <f>SUM(J106:J170)</f>
        <v>10572613100</v>
      </c>
      <c r="K105" s="239">
        <f>J105/I105*100</f>
        <v>99.550421078004888</v>
      </c>
      <c r="L105" s="184"/>
      <c r="M105" s="184"/>
      <c r="N105" s="184"/>
      <c r="O105" s="184"/>
      <c r="P105" s="165"/>
      <c r="Q105" s="185"/>
      <c r="R105" s="180"/>
    </row>
    <row r="106" spans="1:20" s="187" customFormat="1" ht="30" customHeight="1">
      <c r="A106" s="178"/>
      <c r="B106" s="179"/>
      <c r="C106" s="106" t="s">
        <v>56</v>
      </c>
      <c r="D106" s="23" t="s">
        <v>88</v>
      </c>
      <c r="E106" s="180" t="s">
        <v>164</v>
      </c>
      <c r="F106" s="181">
        <v>1</v>
      </c>
      <c r="G106" s="182" t="s">
        <v>28</v>
      </c>
      <c r="H106" s="178">
        <v>1</v>
      </c>
      <c r="I106" s="366">
        <v>195000000</v>
      </c>
      <c r="J106" s="165">
        <v>194160000</v>
      </c>
      <c r="K106" s="183">
        <f t="shared" ref="K106:K168" si="10">J106/I106*100</f>
        <v>99.569230769230771</v>
      </c>
      <c r="L106" s="188">
        <v>1</v>
      </c>
      <c r="M106" s="185" t="s">
        <v>177</v>
      </c>
      <c r="N106" s="340" t="s">
        <v>211</v>
      </c>
      <c r="O106" s="340" t="s">
        <v>293</v>
      </c>
      <c r="P106" s="165">
        <f>J106</f>
        <v>194160000</v>
      </c>
      <c r="Q106" s="185" t="s">
        <v>295</v>
      </c>
      <c r="R106" s="180"/>
    </row>
    <row r="107" spans="1:20" s="187" customFormat="1" ht="30" customHeight="1">
      <c r="A107" s="178"/>
      <c r="B107" s="179"/>
      <c r="C107" s="106" t="s">
        <v>56</v>
      </c>
      <c r="D107" s="23" t="s">
        <v>89</v>
      </c>
      <c r="E107" s="180" t="s">
        <v>164</v>
      </c>
      <c r="F107" s="181">
        <v>1</v>
      </c>
      <c r="G107" s="182" t="s">
        <v>28</v>
      </c>
      <c r="H107" s="178">
        <v>1</v>
      </c>
      <c r="I107" s="366">
        <v>195000000</v>
      </c>
      <c r="J107" s="165">
        <v>194334000</v>
      </c>
      <c r="K107" s="183">
        <f t="shared" si="10"/>
        <v>99.658461538461538</v>
      </c>
      <c r="L107" s="188">
        <v>1</v>
      </c>
      <c r="M107" s="185" t="s">
        <v>177</v>
      </c>
      <c r="N107" s="340" t="s">
        <v>198</v>
      </c>
      <c r="O107" s="340" t="s">
        <v>199</v>
      </c>
      <c r="P107" s="165">
        <f t="shared" ref="P107:P139" si="11">J107</f>
        <v>194334000</v>
      </c>
      <c r="Q107" s="185" t="s">
        <v>273</v>
      </c>
      <c r="R107" s="180"/>
    </row>
    <row r="108" spans="1:20" s="187" customFormat="1" ht="30" customHeight="1">
      <c r="A108" s="178"/>
      <c r="B108" s="179"/>
      <c r="C108" s="106" t="s">
        <v>56</v>
      </c>
      <c r="D108" s="23" t="s">
        <v>90</v>
      </c>
      <c r="E108" s="180" t="s">
        <v>164</v>
      </c>
      <c r="F108" s="181">
        <v>1</v>
      </c>
      <c r="G108" s="182" t="s">
        <v>28</v>
      </c>
      <c r="H108" s="178">
        <v>1</v>
      </c>
      <c r="I108" s="366">
        <v>146250000</v>
      </c>
      <c r="J108" s="165">
        <v>145635000</v>
      </c>
      <c r="K108" s="183">
        <f t="shared" si="10"/>
        <v>99.579487179487174</v>
      </c>
      <c r="L108" s="188">
        <v>1</v>
      </c>
      <c r="M108" s="185" t="s">
        <v>177</v>
      </c>
      <c r="N108" s="341" t="s">
        <v>198</v>
      </c>
      <c r="O108" s="340" t="s">
        <v>199</v>
      </c>
      <c r="P108" s="165">
        <f t="shared" si="11"/>
        <v>145635000</v>
      </c>
      <c r="Q108" s="185" t="s">
        <v>276</v>
      </c>
      <c r="R108" s="180"/>
    </row>
    <row r="109" spans="1:20" s="187" customFormat="1" ht="36" customHeight="1">
      <c r="A109" s="178"/>
      <c r="B109" s="179"/>
      <c r="C109" s="106" t="s">
        <v>56</v>
      </c>
      <c r="D109" s="23" t="s">
        <v>91</v>
      </c>
      <c r="E109" s="180" t="s">
        <v>164</v>
      </c>
      <c r="F109" s="181">
        <v>1</v>
      </c>
      <c r="G109" s="182" t="s">
        <v>28</v>
      </c>
      <c r="H109" s="178">
        <v>1</v>
      </c>
      <c r="I109" s="366">
        <v>195000000</v>
      </c>
      <c r="J109" s="165">
        <v>194532000</v>
      </c>
      <c r="K109" s="183">
        <f t="shared" si="10"/>
        <v>99.76</v>
      </c>
      <c r="L109" s="188">
        <v>1</v>
      </c>
      <c r="M109" s="185" t="s">
        <v>177</v>
      </c>
      <c r="N109" s="340" t="s">
        <v>194</v>
      </c>
      <c r="O109" s="340" t="s">
        <v>201</v>
      </c>
      <c r="P109" s="165">
        <f t="shared" si="11"/>
        <v>194532000</v>
      </c>
      <c r="Q109" s="185" t="s">
        <v>204</v>
      </c>
      <c r="R109" s="180"/>
    </row>
    <row r="110" spans="1:20" s="187" customFormat="1" ht="30" customHeight="1">
      <c r="A110" s="178"/>
      <c r="B110" s="179"/>
      <c r="C110" s="106" t="s">
        <v>56</v>
      </c>
      <c r="D110" s="23" t="s">
        <v>92</v>
      </c>
      <c r="E110" s="180" t="s">
        <v>164</v>
      </c>
      <c r="F110" s="181">
        <v>1</v>
      </c>
      <c r="G110" s="182" t="s">
        <v>28</v>
      </c>
      <c r="H110" s="178">
        <v>1</v>
      </c>
      <c r="I110" s="368">
        <v>195000000</v>
      </c>
      <c r="J110" s="165">
        <f>58291000+136012000</f>
        <v>194303000</v>
      </c>
      <c r="K110" s="183">
        <f t="shared" si="10"/>
        <v>99.642564102564108</v>
      </c>
      <c r="L110" s="188">
        <v>1</v>
      </c>
      <c r="M110" s="185" t="s">
        <v>177</v>
      </c>
      <c r="N110" s="340" t="s">
        <v>198</v>
      </c>
      <c r="O110" s="340" t="s">
        <v>199</v>
      </c>
      <c r="P110" s="165">
        <f t="shared" si="11"/>
        <v>194303000</v>
      </c>
      <c r="Q110" s="185" t="s">
        <v>197</v>
      </c>
      <c r="R110" s="180"/>
    </row>
    <row r="111" spans="1:20" s="187" customFormat="1" ht="30" customHeight="1">
      <c r="A111" s="178"/>
      <c r="B111" s="179"/>
      <c r="C111" s="106" t="s">
        <v>56</v>
      </c>
      <c r="D111" s="23" t="s">
        <v>93</v>
      </c>
      <c r="E111" s="180" t="s">
        <v>164</v>
      </c>
      <c r="F111" s="181">
        <v>1</v>
      </c>
      <c r="G111" s="182" t="s">
        <v>28</v>
      </c>
      <c r="H111" s="178">
        <v>1</v>
      </c>
      <c r="I111" s="365">
        <v>195000000</v>
      </c>
      <c r="J111" s="165">
        <v>194259000</v>
      </c>
      <c r="K111" s="183">
        <f t="shared" si="10"/>
        <v>99.62</v>
      </c>
      <c r="L111" s="188">
        <v>1</v>
      </c>
      <c r="M111" s="185" t="s">
        <v>177</v>
      </c>
      <c r="N111" s="340" t="s">
        <v>198</v>
      </c>
      <c r="O111" s="340" t="s">
        <v>199</v>
      </c>
      <c r="P111" s="165">
        <f t="shared" si="11"/>
        <v>194259000</v>
      </c>
      <c r="Q111" s="185" t="s">
        <v>234</v>
      </c>
      <c r="R111" s="180"/>
    </row>
    <row r="112" spans="1:20" s="187" customFormat="1" ht="30" customHeight="1">
      <c r="A112" s="178"/>
      <c r="B112" s="179"/>
      <c r="C112" s="106" t="s">
        <v>56</v>
      </c>
      <c r="D112" s="23" t="s">
        <v>94</v>
      </c>
      <c r="E112" s="180" t="s">
        <v>164</v>
      </c>
      <c r="F112" s="181">
        <v>1</v>
      </c>
      <c r="G112" s="182" t="s">
        <v>28</v>
      </c>
      <c r="H112" s="178">
        <v>1</v>
      </c>
      <c r="I112" s="366">
        <v>195000000</v>
      </c>
      <c r="J112" s="165">
        <v>194368000</v>
      </c>
      <c r="K112" s="183">
        <f t="shared" si="10"/>
        <v>99.675897435897426</v>
      </c>
      <c r="L112" s="188">
        <v>1</v>
      </c>
      <c r="M112" s="185" t="s">
        <v>177</v>
      </c>
      <c r="N112" s="340" t="s">
        <v>207</v>
      </c>
      <c r="O112" s="340" t="s">
        <v>199</v>
      </c>
      <c r="P112" s="165">
        <f t="shared" si="11"/>
        <v>194368000</v>
      </c>
      <c r="Q112" s="185" t="s">
        <v>208</v>
      </c>
      <c r="R112" s="180"/>
    </row>
    <row r="113" spans="1:19" s="187" customFormat="1" ht="30" customHeight="1">
      <c r="A113" s="178"/>
      <c r="B113" s="179"/>
      <c r="C113" s="106" t="s">
        <v>56</v>
      </c>
      <c r="D113" s="23" t="s">
        <v>95</v>
      </c>
      <c r="E113" s="180" t="s">
        <v>164</v>
      </c>
      <c r="F113" s="181">
        <v>1</v>
      </c>
      <c r="G113" s="182" t="s">
        <v>28</v>
      </c>
      <c r="H113" s="178">
        <v>1</v>
      </c>
      <c r="I113" s="366">
        <v>195000000</v>
      </c>
      <c r="J113" s="165">
        <v>194485000</v>
      </c>
      <c r="K113" s="183">
        <f t="shared" si="10"/>
        <v>99.735897435897442</v>
      </c>
      <c r="L113" s="188">
        <v>1</v>
      </c>
      <c r="M113" s="185" t="s">
        <v>177</v>
      </c>
      <c r="N113" s="341" t="s">
        <v>214</v>
      </c>
      <c r="O113" s="342">
        <v>42926</v>
      </c>
      <c r="P113" s="165">
        <f t="shared" si="11"/>
        <v>194485000</v>
      </c>
      <c r="Q113" s="185" t="s">
        <v>231</v>
      </c>
      <c r="R113" s="180"/>
      <c r="S113" s="187">
        <v>75</v>
      </c>
    </row>
    <row r="114" spans="1:19" s="187" customFormat="1" ht="40.5" customHeight="1">
      <c r="A114" s="178"/>
      <c r="B114" s="179"/>
      <c r="C114" s="106" t="s">
        <v>56</v>
      </c>
      <c r="D114" s="23" t="s">
        <v>96</v>
      </c>
      <c r="E114" s="180" t="s">
        <v>164</v>
      </c>
      <c r="F114" s="181">
        <v>1</v>
      </c>
      <c r="G114" s="182" t="s">
        <v>28</v>
      </c>
      <c r="H114" s="178">
        <v>1</v>
      </c>
      <c r="I114" s="366">
        <v>97500000</v>
      </c>
      <c r="J114" s="165">
        <v>96670000</v>
      </c>
      <c r="K114" s="183">
        <f t="shared" si="10"/>
        <v>99.148717948717945</v>
      </c>
      <c r="L114" s="188">
        <v>1</v>
      </c>
      <c r="M114" s="185" t="s">
        <v>177</v>
      </c>
      <c r="N114" s="340" t="s">
        <v>268</v>
      </c>
      <c r="O114" s="341" t="s">
        <v>221</v>
      </c>
      <c r="P114" s="165">
        <f t="shared" si="11"/>
        <v>96670000</v>
      </c>
      <c r="Q114" s="185" t="s">
        <v>267</v>
      </c>
      <c r="R114" s="180"/>
    </row>
    <row r="115" spans="1:19" s="187" customFormat="1" ht="30" customHeight="1">
      <c r="A115" s="178"/>
      <c r="B115" s="179"/>
      <c r="C115" s="106" t="s">
        <v>56</v>
      </c>
      <c r="D115" s="23" t="s">
        <v>97</v>
      </c>
      <c r="E115" s="180" t="s">
        <v>164</v>
      </c>
      <c r="F115" s="181">
        <v>1</v>
      </c>
      <c r="G115" s="182" t="s">
        <v>28</v>
      </c>
      <c r="H115" s="178">
        <v>1</v>
      </c>
      <c r="I115" s="366">
        <v>146250000</v>
      </c>
      <c r="J115" s="165">
        <v>145745000</v>
      </c>
      <c r="K115" s="183">
        <f t="shared" si="10"/>
        <v>99.654700854700849</v>
      </c>
      <c r="L115" s="188">
        <v>1</v>
      </c>
      <c r="M115" s="185" t="s">
        <v>177</v>
      </c>
      <c r="N115" s="340" t="s">
        <v>216</v>
      </c>
      <c r="O115" s="340" t="s">
        <v>260</v>
      </c>
      <c r="P115" s="165">
        <f t="shared" si="11"/>
        <v>145745000</v>
      </c>
      <c r="Q115" s="185" t="s">
        <v>261</v>
      </c>
      <c r="R115" s="180"/>
    </row>
    <row r="116" spans="1:19" s="187" customFormat="1" ht="30" customHeight="1">
      <c r="A116" s="178"/>
      <c r="B116" s="179"/>
      <c r="C116" s="106" t="s">
        <v>56</v>
      </c>
      <c r="D116" s="23" t="s">
        <v>98</v>
      </c>
      <c r="E116" s="180" t="s">
        <v>164</v>
      </c>
      <c r="F116" s="181">
        <v>1</v>
      </c>
      <c r="G116" s="182" t="s">
        <v>28</v>
      </c>
      <c r="H116" s="178">
        <v>1</v>
      </c>
      <c r="I116" s="366">
        <v>146250000</v>
      </c>
      <c r="J116" s="165">
        <v>145779000</v>
      </c>
      <c r="K116" s="183">
        <f t="shared" si="10"/>
        <v>99.677948717948723</v>
      </c>
      <c r="L116" s="188">
        <v>1</v>
      </c>
      <c r="M116" s="185" t="s">
        <v>177</v>
      </c>
      <c r="N116" s="341" t="s">
        <v>198</v>
      </c>
      <c r="O116" s="340" t="s">
        <v>199</v>
      </c>
      <c r="P116" s="165">
        <f t="shared" si="11"/>
        <v>145779000</v>
      </c>
      <c r="Q116" s="185" t="s">
        <v>202</v>
      </c>
      <c r="R116" s="180"/>
    </row>
    <row r="117" spans="1:19" s="187" customFormat="1" ht="30" customHeight="1">
      <c r="A117" s="178"/>
      <c r="B117" s="179"/>
      <c r="C117" s="106" t="s">
        <v>56</v>
      </c>
      <c r="D117" s="23" t="s">
        <v>99</v>
      </c>
      <c r="E117" s="180" t="s">
        <v>164</v>
      </c>
      <c r="F117" s="181">
        <v>1</v>
      </c>
      <c r="G117" s="182" t="s">
        <v>28</v>
      </c>
      <c r="H117" s="178">
        <v>1</v>
      </c>
      <c r="I117" s="366">
        <v>195000000</v>
      </c>
      <c r="J117" s="165">
        <v>194375000</v>
      </c>
      <c r="K117" s="183">
        <f t="shared" si="10"/>
        <v>99.679487179487182</v>
      </c>
      <c r="L117" s="188">
        <v>1</v>
      </c>
      <c r="M117" s="185" t="s">
        <v>177</v>
      </c>
      <c r="N117" s="340" t="s">
        <v>268</v>
      </c>
      <c r="O117" s="341" t="s">
        <v>221</v>
      </c>
      <c r="P117" s="165">
        <f t="shared" si="11"/>
        <v>194375000</v>
      </c>
      <c r="Q117" s="185" t="s">
        <v>270</v>
      </c>
      <c r="R117" s="180"/>
    </row>
    <row r="118" spans="1:19" s="187" customFormat="1" ht="30" customHeight="1">
      <c r="A118" s="178"/>
      <c r="B118" s="179"/>
      <c r="C118" s="106" t="s">
        <v>56</v>
      </c>
      <c r="D118" s="23" t="s">
        <v>100</v>
      </c>
      <c r="E118" s="180" t="s">
        <v>164</v>
      </c>
      <c r="F118" s="181">
        <v>1</v>
      </c>
      <c r="G118" s="182" t="s">
        <v>28</v>
      </c>
      <c r="H118" s="178">
        <v>1</v>
      </c>
      <c r="I118" s="366">
        <v>195000000</v>
      </c>
      <c r="J118" s="165">
        <v>194170000</v>
      </c>
      <c r="K118" s="183">
        <f t="shared" si="10"/>
        <v>99.574358974358972</v>
      </c>
      <c r="L118" s="188">
        <v>1</v>
      </c>
      <c r="M118" s="185" t="s">
        <v>177</v>
      </c>
      <c r="N118" s="341" t="s">
        <v>211</v>
      </c>
      <c r="O118" s="341" t="s">
        <v>221</v>
      </c>
      <c r="P118" s="165">
        <f t="shared" si="11"/>
        <v>194170000</v>
      </c>
      <c r="Q118" s="185" t="s">
        <v>226</v>
      </c>
      <c r="R118" s="180"/>
      <c r="S118" s="187" t="s">
        <v>210</v>
      </c>
    </row>
    <row r="119" spans="1:19" s="187" customFormat="1" ht="36" customHeight="1">
      <c r="A119" s="178"/>
      <c r="B119" s="179"/>
      <c r="C119" s="106" t="s">
        <v>56</v>
      </c>
      <c r="D119" s="23" t="s">
        <v>101</v>
      </c>
      <c r="E119" s="180" t="s">
        <v>164</v>
      </c>
      <c r="F119" s="181">
        <v>1</v>
      </c>
      <c r="G119" s="182" t="s">
        <v>28</v>
      </c>
      <c r="H119" s="178">
        <v>1</v>
      </c>
      <c r="I119" s="366">
        <v>195000000</v>
      </c>
      <c r="J119" s="165">
        <v>194155000</v>
      </c>
      <c r="K119" s="183">
        <f t="shared" si="10"/>
        <v>99.566666666666663</v>
      </c>
      <c r="L119" s="188">
        <v>1</v>
      </c>
      <c r="M119" s="185" t="s">
        <v>177</v>
      </c>
      <c r="N119" s="343" t="s">
        <v>268</v>
      </c>
      <c r="O119" s="340" t="s">
        <v>201</v>
      </c>
      <c r="P119" s="165">
        <f t="shared" si="11"/>
        <v>194155000</v>
      </c>
      <c r="Q119" s="185" t="s">
        <v>270</v>
      </c>
      <c r="R119" s="180"/>
    </row>
    <row r="120" spans="1:19" s="187" customFormat="1" ht="30" customHeight="1">
      <c r="A120" s="178"/>
      <c r="B120" s="179"/>
      <c r="C120" s="107" t="s">
        <v>56</v>
      </c>
      <c r="D120" s="23" t="s">
        <v>102</v>
      </c>
      <c r="E120" s="180" t="s">
        <v>164</v>
      </c>
      <c r="F120" s="181">
        <v>1</v>
      </c>
      <c r="G120" s="182" t="s">
        <v>28</v>
      </c>
      <c r="H120" s="178">
        <v>1</v>
      </c>
      <c r="I120" s="366">
        <v>195000000</v>
      </c>
      <c r="J120" s="165">
        <v>194215000</v>
      </c>
      <c r="K120" s="183">
        <f t="shared" si="10"/>
        <v>99.597435897435886</v>
      </c>
      <c r="L120" s="188">
        <v>1</v>
      </c>
      <c r="M120" s="185" t="s">
        <v>177</v>
      </c>
      <c r="N120" s="343" t="s">
        <v>268</v>
      </c>
      <c r="O120" s="340" t="s">
        <v>201</v>
      </c>
      <c r="P120" s="165">
        <f t="shared" si="11"/>
        <v>194215000</v>
      </c>
      <c r="Q120" s="185" t="s">
        <v>269</v>
      </c>
      <c r="R120" s="180"/>
    </row>
    <row r="121" spans="1:19" s="187" customFormat="1" ht="39.75" customHeight="1">
      <c r="A121" s="178"/>
      <c r="B121" s="179"/>
      <c r="C121" s="107" t="s">
        <v>56</v>
      </c>
      <c r="D121" s="23" t="s">
        <v>235</v>
      </c>
      <c r="E121" s="180" t="s">
        <v>164</v>
      </c>
      <c r="F121" s="181">
        <v>1</v>
      </c>
      <c r="G121" s="182" t="s">
        <v>28</v>
      </c>
      <c r="H121" s="178">
        <v>1</v>
      </c>
      <c r="I121" s="366">
        <v>195000000</v>
      </c>
      <c r="J121" s="165">
        <v>194289000</v>
      </c>
      <c r="K121" s="183">
        <f t="shared" si="10"/>
        <v>99.635384615384609</v>
      </c>
      <c r="L121" s="188">
        <v>1</v>
      </c>
      <c r="M121" s="185" t="s">
        <v>177</v>
      </c>
      <c r="N121" s="343" t="s">
        <v>198</v>
      </c>
      <c r="O121" s="340" t="s">
        <v>199</v>
      </c>
      <c r="P121" s="165">
        <f t="shared" si="11"/>
        <v>194289000</v>
      </c>
      <c r="Q121" s="185" t="s">
        <v>249</v>
      </c>
      <c r="R121" s="180"/>
    </row>
    <row r="122" spans="1:19" s="187" customFormat="1" ht="30" customHeight="1">
      <c r="A122" s="178"/>
      <c r="B122" s="179"/>
      <c r="C122" s="107" t="s">
        <v>56</v>
      </c>
      <c r="D122" s="23" t="s">
        <v>104</v>
      </c>
      <c r="E122" s="180" t="s">
        <v>164</v>
      </c>
      <c r="F122" s="181">
        <v>1</v>
      </c>
      <c r="G122" s="182" t="s">
        <v>28</v>
      </c>
      <c r="H122" s="178">
        <v>1</v>
      </c>
      <c r="I122" s="366">
        <v>195000000</v>
      </c>
      <c r="J122" s="165">
        <v>194275000</v>
      </c>
      <c r="K122" s="183">
        <f t="shared" si="10"/>
        <v>99.628205128205124</v>
      </c>
      <c r="L122" s="188">
        <v>1</v>
      </c>
      <c r="M122" s="185" t="s">
        <v>177</v>
      </c>
      <c r="N122" s="342">
        <v>42906</v>
      </c>
      <c r="O122" s="340" t="s">
        <v>199</v>
      </c>
      <c r="P122" s="165">
        <f t="shared" si="11"/>
        <v>194275000</v>
      </c>
      <c r="Q122" s="185" t="s">
        <v>234</v>
      </c>
      <c r="R122" s="180"/>
    </row>
    <row r="123" spans="1:19" s="187" customFormat="1" ht="30" customHeight="1">
      <c r="A123" s="178"/>
      <c r="B123" s="179"/>
      <c r="C123" s="107" t="s">
        <v>56</v>
      </c>
      <c r="D123" s="23" t="s">
        <v>105</v>
      </c>
      <c r="E123" s="180" t="s">
        <v>164</v>
      </c>
      <c r="F123" s="181">
        <v>1</v>
      </c>
      <c r="G123" s="182" t="s">
        <v>28</v>
      </c>
      <c r="H123" s="178">
        <v>1</v>
      </c>
      <c r="I123" s="366">
        <v>195000000</v>
      </c>
      <c r="J123" s="165">
        <v>194185000</v>
      </c>
      <c r="K123" s="183">
        <f t="shared" si="10"/>
        <v>99.582051282051282</v>
      </c>
      <c r="L123" s="188">
        <v>1</v>
      </c>
      <c r="M123" s="185" t="s">
        <v>177</v>
      </c>
      <c r="N123" s="342">
        <v>43076</v>
      </c>
      <c r="O123" s="341" t="s">
        <v>232</v>
      </c>
      <c r="P123" s="165">
        <f t="shared" si="11"/>
        <v>194185000</v>
      </c>
      <c r="Q123" s="185" t="s">
        <v>233</v>
      </c>
      <c r="R123" s="180"/>
    </row>
    <row r="124" spans="1:19" s="187" customFormat="1" ht="39" customHeight="1">
      <c r="A124" s="178"/>
      <c r="B124" s="179"/>
      <c r="C124" s="107" t="s">
        <v>56</v>
      </c>
      <c r="D124" s="23" t="s">
        <v>106</v>
      </c>
      <c r="E124" s="180" t="s">
        <v>164</v>
      </c>
      <c r="F124" s="181">
        <v>1</v>
      </c>
      <c r="G124" s="182" t="s">
        <v>28</v>
      </c>
      <c r="H124" s="178">
        <v>1</v>
      </c>
      <c r="I124" s="366">
        <v>195000000</v>
      </c>
      <c r="J124" s="165">
        <v>194306000</v>
      </c>
      <c r="K124" s="183">
        <f t="shared" si="10"/>
        <v>99.644102564102567</v>
      </c>
      <c r="L124" s="188">
        <v>1</v>
      </c>
      <c r="M124" s="185" t="s">
        <v>177</v>
      </c>
      <c r="N124" s="341" t="s">
        <v>198</v>
      </c>
      <c r="O124" s="340" t="s">
        <v>199</v>
      </c>
      <c r="P124" s="165">
        <f t="shared" si="11"/>
        <v>194306000</v>
      </c>
      <c r="Q124" s="185" t="s">
        <v>274</v>
      </c>
      <c r="R124" s="180"/>
    </row>
    <row r="125" spans="1:19" s="187" customFormat="1" ht="38.25" customHeight="1">
      <c r="A125" s="178"/>
      <c r="B125" s="179"/>
      <c r="C125" s="107" t="s">
        <v>56</v>
      </c>
      <c r="D125" s="23" t="s">
        <v>107</v>
      </c>
      <c r="E125" s="180" t="s">
        <v>164</v>
      </c>
      <c r="F125" s="181">
        <v>1</v>
      </c>
      <c r="G125" s="182" t="s">
        <v>28</v>
      </c>
      <c r="H125" s="178">
        <v>1</v>
      </c>
      <c r="I125" s="366">
        <v>97500000</v>
      </c>
      <c r="J125" s="165">
        <v>97096000</v>
      </c>
      <c r="K125" s="183">
        <f t="shared" si="10"/>
        <v>99.585641025641024</v>
      </c>
      <c r="L125" s="188">
        <v>1</v>
      </c>
      <c r="M125" s="185" t="s">
        <v>177</v>
      </c>
      <c r="N125" s="341" t="s">
        <v>198</v>
      </c>
      <c r="O125" s="340" t="s">
        <v>199</v>
      </c>
      <c r="P125" s="165">
        <f t="shared" si="11"/>
        <v>97096000</v>
      </c>
      <c r="Q125" s="185" t="s">
        <v>203</v>
      </c>
      <c r="R125" s="180"/>
    </row>
    <row r="126" spans="1:19" s="187" customFormat="1" ht="30" customHeight="1">
      <c r="A126" s="178"/>
      <c r="B126" s="179"/>
      <c r="C126" s="107" t="s">
        <v>56</v>
      </c>
      <c r="D126" s="23" t="s">
        <v>108</v>
      </c>
      <c r="E126" s="180" t="s">
        <v>164</v>
      </c>
      <c r="F126" s="181">
        <v>1</v>
      </c>
      <c r="G126" s="182" t="s">
        <v>28</v>
      </c>
      <c r="H126" s="178">
        <v>1</v>
      </c>
      <c r="I126" s="366">
        <v>195000000</v>
      </c>
      <c r="J126" s="165">
        <v>194541000</v>
      </c>
      <c r="K126" s="183">
        <f t="shared" si="10"/>
        <v>99.764615384615382</v>
      </c>
      <c r="L126" s="188">
        <v>1</v>
      </c>
      <c r="M126" s="185" t="s">
        <v>177</v>
      </c>
      <c r="N126" s="340" t="s">
        <v>211</v>
      </c>
      <c r="O126" s="341" t="s">
        <v>221</v>
      </c>
      <c r="P126" s="165">
        <f t="shared" si="11"/>
        <v>194541000</v>
      </c>
      <c r="Q126" s="185" t="s">
        <v>241</v>
      </c>
      <c r="R126" s="180"/>
    </row>
    <row r="127" spans="1:19" s="187" customFormat="1" ht="30" customHeight="1">
      <c r="A127" s="178"/>
      <c r="B127" s="179"/>
      <c r="C127" s="107" t="s">
        <v>56</v>
      </c>
      <c r="D127" s="23" t="s">
        <v>109</v>
      </c>
      <c r="E127" s="180" t="s">
        <v>164</v>
      </c>
      <c r="F127" s="181">
        <v>1</v>
      </c>
      <c r="G127" s="182" t="s">
        <v>28</v>
      </c>
      <c r="H127" s="178">
        <v>1</v>
      </c>
      <c r="I127" s="366">
        <v>195000000</v>
      </c>
      <c r="J127" s="165">
        <v>194185000</v>
      </c>
      <c r="K127" s="183">
        <f t="shared" si="10"/>
        <v>99.582051282051282</v>
      </c>
      <c r="L127" s="188">
        <v>1</v>
      </c>
      <c r="M127" s="185" t="s">
        <v>177</v>
      </c>
      <c r="N127" s="341" t="s">
        <v>211</v>
      </c>
      <c r="O127" s="340" t="s">
        <v>248</v>
      </c>
      <c r="P127" s="165">
        <f t="shared" si="11"/>
        <v>194185000</v>
      </c>
      <c r="Q127" s="185" t="s">
        <v>290</v>
      </c>
      <c r="R127" s="180"/>
    </row>
    <row r="128" spans="1:19" s="187" customFormat="1" ht="30" customHeight="1">
      <c r="A128" s="178"/>
      <c r="B128" s="179"/>
      <c r="C128" s="107" t="s">
        <v>56</v>
      </c>
      <c r="D128" s="23" t="s">
        <v>110</v>
      </c>
      <c r="E128" s="180" t="s">
        <v>164</v>
      </c>
      <c r="F128" s="181">
        <v>1</v>
      </c>
      <c r="G128" s="182" t="s">
        <v>28</v>
      </c>
      <c r="H128" s="178">
        <v>1</v>
      </c>
      <c r="I128" s="368">
        <v>97500000</v>
      </c>
      <c r="J128" s="165">
        <v>97029000</v>
      </c>
      <c r="K128" s="183">
        <f t="shared" si="10"/>
        <v>99.516923076923078</v>
      </c>
      <c r="L128" s="188">
        <v>1</v>
      </c>
      <c r="M128" s="185" t="s">
        <v>177</v>
      </c>
      <c r="N128" s="340" t="s">
        <v>211</v>
      </c>
      <c r="O128" s="341" t="s">
        <v>221</v>
      </c>
      <c r="P128" s="165">
        <f t="shared" si="11"/>
        <v>97029000</v>
      </c>
      <c r="Q128" s="185" t="s">
        <v>222</v>
      </c>
      <c r="R128" s="180"/>
    </row>
    <row r="129" spans="1:20" s="187" customFormat="1" ht="39" customHeight="1">
      <c r="A129" s="178"/>
      <c r="B129" s="179"/>
      <c r="C129" s="107" t="s">
        <v>56</v>
      </c>
      <c r="D129" s="23" t="s">
        <v>111</v>
      </c>
      <c r="E129" s="180" t="s">
        <v>164</v>
      </c>
      <c r="F129" s="181">
        <v>1</v>
      </c>
      <c r="G129" s="182" t="s">
        <v>28</v>
      </c>
      <c r="H129" s="178">
        <v>1</v>
      </c>
      <c r="I129" s="365">
        <v>195000000</v>
      </c>
      <c r="J129" s="165">
        <v>194270000</v>
      </c>
      <c r="K129" s="183">
        <f t="shared" si="10"/>
        <v>99.625641025641016</v>
      </c>
      <c r="L129" s="188">
        <v>1</v>
      </c>
      <c r="M129" s="185" t="s">
        <v>177</v>
      </c>
      <c r="N129" s="340" t="s">
        <v>211</v>
      </c>
      <c r="O129" s="341" t="s">
        <v>221</v>
      </c>
      <c r="P129" s="165">
        <f t="shared" si="11"/>
        <v>194270000</v>
      </c>
      <c r="Q129" s="185" t="s">
        <v>234</v>
      </c>
      <c r="R129" s="180"/>
    </row>
    <row r="130" spans="1:20" s="187" customFormat="1" ht="30" customHeight="1">
      <c r="A130" s="178"/>
      <c r="B130" s="179"/>
      <c r="C130" s="107" t="s">
        <v>56</v>
      </c>
      <c r="D130" s="23" t="s">
        <v>112</v>
      </c>
      <c r="E130" s="180" t="s">
        <v>164</v>
      </c>
      <c r="F130" s="181">
        <v>1</v>
      </c>
      <c r="G130" s="182" t="s">
        <v>28</v>
      </c>
      <c r="H130" s="178">
        <v>1</v>
      </c>
      <c r="I130" s="366">
        <v>48750000</v>
      </c>
      <c r="J130" s="165">
        <v>48470000</v>
      </c>
      <c r="K130" s="183">
        <f t="shared" si="10"/>
        <v>99.425641025641028</v>
      </c>
      <c r="L130" s="188">
        <v>1</v>
      </c>
      <c r="M130" s="185" t="s">
        <v>177</v>
      </c>
      <c r="N130" s="340" t="s">
        <v>211</v>
      </c>
      <c r="O130" s="341" t="s">
        <v>221</v>
      </c>
      <c r="P130" s="165">
        <f t="shared" si="11"/>
        <v>48470000</v>
      </c>
      <c r="Q130" s="185" t="s">
        <v>262</v>
      </c>
      <c r="R130" s="180"/>
    </row>
    <row r="131" spans="1:20" s="187" customFormat="1" ht="30" customHeight="1">
      <c r="A131" s="178"/>
      <c r="B131" s="179"/>
      <c r="C131" s="107" t="s">
        <v>56</v>
      </c>
      <c r="D131" s="23" t="s">
        <v>113</v>
      </c>
      <c r="E131" s="180" t="s">
        <v>164</v>
      </c>
      <c r="F131" s="181">
        <v>1</v>
      </c>
      <c r="G131" s="182" t="s">
        <v>28</v>
      </c>
      <c r="H131" s="178">
        <v>1</v>
      </c>
      <c r="I131" s="366">
        <v>97500000</v>
      </c>
      <c r="J131" s="165">
        <v>96992000</v>
      </c>
      <c r="K131" s="183">
        <f t="shared" si="10"/>
        <v>99.478974358974355</v>
      </c>
      <c r="L131" s="188">
        <v>1</v>
      </c>
      <c r="M131" s="185" t="s">
        <v>177</v>
      </c>
      <c r="N131" s="340" t="s">
        <v>198</v>
      </c>
      <c r="O131" s="340" t="s">
        <v>199</v>
      </c>
      <c r="P131" s="165">
        <f t="shared" si="11"/>
        <v>96992000</v>
      </c>
      <c r="Q131" s="185" t="s">
        <v>275</v>
      </c>
      <c r="R131" s="180"/>
    </row>
    <row r="132" spans="1:20" s="187" customFormat="1" ht="30" customHeight="1">
      <c r="A132" s="178"/>
      <c r="B132" s="179"/>
      <c r="C132" s="107" t="s">
        <v>56</v>
      </c>
      <c r="D132" s="23" t="s">
        <v>114</v>
      </c>
      <c r="E132" s="180" t="s">
        <v>164</v>
      </c>
      <c r="F132" s="181">
        <v>1</v>
      </c>
      <c r="G132" s="182" t="s">
        <v>28</v>
      </c>
      <c r="H132" s="178">
        <v>1</v>
      </c>
      <c r="I132" s="366">
        <v>195000000</v>
      </c>
      <c r="J132" s="165">
        <v>194531000</v>
      </c>
      <c r="K132" s="183">
        <f t="shared" si="10"/>
        <v>99.759487179487181</v>
      </c>
      <c r="L132" s="188">
        <v>1</v>
      </c>
      <c r="M132" s="185" t="s">
        <v>177</v>
      </c>
      <c r="N132" s="340" t="s">
        <v>192</v>
      </c>
      <c r="O132" s="344" t="s">
        <v>263</v>
      </c>
      <c r="P132" s="165">
        <f t="shared" si="11"/>
        <v>194531000</v>
      </c>
      <c r="Q132" s="185" t="s">
        <v>200</v>
      </c>
      <c r="R132" s="180"/>
    </row>
    <row r="133" spans="1:20" s="187" customFormat="1" ht="30" customHeight="1">
      <c r="A133" s="178"/>
      <c r="B133" s="179"/>
      <c r="C133" s="107" t="s">
        <v>56</v>
      </c>
      <c r="D133" s="23" t="s">
        <v>115</v>
      </c>
      <c r="E133" s="180" t="s">
        <v>164</v>
      </c>
      <c r="F133" s="181">
        <v>1</v>
      </c>
      <c r="G133" s="182" t="s">
        <v>28</v>
      </c>
      <c r="H133" s="178">
        <v>1</v>
      </c>
      <c r="I133" s="366">
        <v>195000000</v>
      </c>
      <c r="J133" s="165">
        <v>194392000</v>
      </c>
      <c r="K133" s="183">
        <f t="shared" si="10"/>
        <v>99.688205128205126</v>
      </c>
      <c r="L133" s="188">
        <v>1</v>
      </c>
      <c r="M133" s="185" t="s">
        <v>177</v>
      </c>
      <c r="N133" s="340" t="s">
        <v>198</v>
      </c>
      <c r="O133" s="340" t="s">
        <v>199</v>
      </c>
      <c r="P133" s="165">
        <f t="shared" si="11"/>
        <v>194392000</v>
      </c>
      <c r="Q133" s="185" t="s">
        <v>245</v>
      </c>
      <c r="R133" s="180"/>
    </row>
    <row r="134" spans="1:20" s="187" customFormat="1" ht="30" customHeight="1">
      <c r="A134" s="178"/>
      <c r="B134" s="179"/>
      <c r="C134" s="107" t="s">
        <v>56</v>
      </c>
      <c r="D134" s="23" t="s">
        <v>116</v>
      </c>
      <c r="E134" s="180" t="s">
        <v>164</v>
      </c>
      <c r="F134" s="181">
        <v>1</v>
      </c>
      <c r="G134" s="182" t="s">
        <v>28</v>
      </c>
      <c r="H134" s="178">
        <v>1</v>
      </c>
      <c r="I134" s="366">
        <v>195000000</v>
      </c>
      <c r="J134" s="165">
        <v>194283000</v>
      </c>
      <c r="K134" s="183">
        <f t="shared" si="10"/>
        <v>99.632307692307691</v>
      </c>
      <c r="L134" s="188">
        <v>1</v>
      </c>
      <c r="M134" s="185" t="s">
        <v>177</v>
      </c>
      <c r="N134" s="341" t="s">
        <v>211</v>
      </c>
      <c r="O134" s="340" t="s">
        <v>248</v>
      </c>
      <c r="P134" s="165">
        <f t="shared" si="11"/>
        <v>194283000</v>
      </c>
      <c r="Q134" s="185" t="s">
        <v>245</v>
      </c>
      <c r="R134" s="180"/>
    </row>
    <row r="135" spans="1:20" s="187" customFormat="1" ht="30" customHeight="1">
      <c r="A135" s="178"/>
      <c r="B135" s="179"/>
      <c r="C135" s="107" t="s">
        <v>56</v>
      </c>
      <c r="D135" s="23" t="s">
        <v>117</v>
      </c>
      <c r="E135" s="180" t="s">
        <v>164</v>
      </c>
      <c r="F135" s="181">
        <v>1</v>
      </c>
      <c r="G135" s="182" t="s">
        <v>28</v>
      </c>
      <c r="H135" s="178">
        <v>1</v>
      </c>
      <c r="I135" s="366">
        <v>195000000</v>
      </c>
      <c r="J135" s="165">
        <v>194357000</v>
      </c>
      <c r="K135" s="183">
        <f t="shared" si="10"/>
        <v>99.670256410256414</v>
      </c>
      <c r="L135" s="188">
        <v>1</v>
      </c>
      <c r="M135" s="185" t="s">
        <v>177</v>
      </c>
      <c r="N135" s="341" t="s">
        <v>211</v>
      </c>
      <c r="O135" s="340" t="s">
        <v>248</v>
      </c>
      <c r="P135" s="165">
        <f t="shared" si="11"/>
        <v>194357000</v>
      </c>
      <c r="Q135" s="185" t="s">
        <v>271</v>
      </c>
      <c r="R135" s="180"/>
    </row>
    <row r="136" spans="1:20" s="187" customFormat="1" ht="30" customHeight="1">
      <c r="A136" s="178"/>
      <c r="B136" s="179"/>
      <c r="C136" s="107" t="s">
        <v>56</v>
      </c>
      <c r="D136" s="23" t="s">
        <v>118</v>
      </c>
      <c r="E136" s="180" t="s">
        <v>164</v>
      </c>
      <c r="F136" s="181">
        <v>1</v>
      </c>
      <c r="G136" s="182" t="s">
        <v>28</v>
      </c>
      <c r="H136" s="178">
        <v>1</v>
      </c>
      <c r="I136" s="366">
        <v>195000000</v>
      </c>
      <c r="J136" s="165">
        <v>194346000</v>
      </c>
      <c r="K136" s="183">
        <f t="shared" si="10"/>
        <v>99.664615384615388</v>
      </c>
      <c r="L136" s="188">
        <v>1</v>
      </c>
      <c r="M136" s="185" t="s">
        <v>177</v>
      </c>
      <c r="N136" s="341" t="s">
        <v>211</v>
      </c>
      <c r="O136" s="340" t="s">
        <v>248</v>
      </c>
      <c r="P136" s="165">
        <f t="shared" si="11"/>
        <v>194346000</v>
      </c>
      <c r="Q136" s="185" t="s">
        <v>271</v>
      </c>
      <c r="R136" s="180"/>
    </row>
    <row r="137" spans="1:20" s="187" customFormat="1" ht="30" customHeight="1">
      <c r="A137" s="178"/>
      <c r="B137" s="179"/>
      <c r="C137" s="107" t="s">
        <v>56</v>
      </c>
      <c r="D137" s="23" t="s">
        <v>246</v>
      </c>
      <c r="E137" s="180" t="s">
        <v>164</v>
      </c>
      <c r="F137" s="181">
        <v>1</v>
      </c>
      <c r="G137" s="182" t="s">
        <v>28</v>
      </c>
      <c r="H137" s="178">
        <v>1</v>
      </c>
      <c r="I137" s="366">
        <v>146250000</v>
      </c>
      <c r="J137" s="165">
        <v>145452000</v>
      </c>
      <c r="K137" s="183">
        <f t="shared" si="10"/>
        <v>99.454358974358968</v>
      </c>
      <c r="L137" s="188">
        <v>1</v>
      </c>
      <c r="M137" s="185" t="s">
        <v>177</v>
      </c>
      <c r="N137" s="340" t="s">
        <v>198</v>
      </c>
      <c r="O137" s="340" t="s">
        <v>199</v>
      </c>
      <c r="P137" s="165">
        <f t="shared" si="11"/>
        <v>145452000</v>
      </c>
      <c r="Q137" s="185" t="s">
        <v>236</v>
      </c>
      <c r="R137" s="180"/>
    </row>
    <row r="138" spans="1:20" s="187" customFormat="1" ht="30" customHeight="1">
      <c r="A138" s="178"/>
      <c r="B138" s="179"/>
      <c r="C138" s="107" t="s">
        <v>56</v>
      </c>
      <c r="D138" s="23" t="s">
        <v>120</v>
      </c>
      <c r="E138" s="180" t="s">
        <v>164</v>
      </c>
      <c r="F138" s="181">
        <v>1</v>
      </c>
      <c r="G138" s="182" t="s">
        <v>28</v>
      </c>
      <c r="H138" s="178">
        <v>1</v>
      </c>
      <c r="I138" s="366">
        <v>146250000</v>
      </c>
      <c r="J138" s="165">
        <v>145824000</v>
      </c>
      <c r="K138" s="183">
        <f t="shared" si="10"/>
        <v>99.708717948717947</v>
      </c>
      <c r="L138" s="188">
        <v>1</v>
      </c>
      <c r="M138" s="185" t="s">
        <v>177</v>
      </c>
      <c r="N138" s="340" t="s">
        <v>211</v>
      </c>
      <c r="O138" s="340" t="s">
        <v>248</v>
      </c>
      <c r="P138" s="165">
        <f t="shared" si="11"/>
        <v>145824000</v>
      </c>
      <c r="Q138" s="185" t="s">
        <v>237</v>
      </c>
      <c r="R138" s="180"/>
    </row>
    <row r="139" spans="1:20" s="187" customFormat="1" ht="30" customHeight="1">
      <c r="A139" s="178"/>
      <c r="B139" s="179"/>
      <c r="C139" s="107" t="s">
        <v>56</v>
      </c>
      <c r="D139" s="23" t="s">
        <v>121</v>
      </c>
      <c r="E139" s="180" t="s">
        <v>164</v>
      </c>
      <c r="F139" s="181">
        <v>1</v>
      </c>
      <c r="G139" s="182" t="s">
        <v>28</v>
      </c>
      <c r="H139" s="178">
        <v>1</v>
      </c>
      <c r="I139" s="366">
        <v>97500000</v>
      </c>
      <c r="J139" s="165">
        <v>96940000</v>
      </c>
      <c r="K139" s="183">
        <f t="shared" si="10"/>
        <v>99.425641025641028</v>
      </c>
      <c r="L139" s="188">
        <v>1</v>
      </c>
      <c r="M139" s="185" t="s">
        <v>177</v>
      </c>
      <c r="N139" s="340" t="s">
        <v>211</v>
      </c>
      <c r="O139" s="340" t="s">
        <v>248</v>
      </c>
      <c r="P139" s="165">
        <f t="shared" si="11"/>
        <v>96940000</v>
      </c>
      <c r="Q139" s="185" t="s">
        <v>247</v>
      </c>
      <c r="R139" s="180"/>
    </row>
    <row r="140" spans="1:20" s="187" customFormat="1" ht="30" customHeight="1">
      <c r="A140" s="178"/>
      <c r="B140" s="179"/>
      <c r="C140" s="107" t="s">
        <v>56</v>
      </c>
      <c r="D140" s="23" t="s">
        <v>122</v>
      </c>
      <c r="E140" s="180" t="s">
        <v>164</v>
      </c>
      <c r="F140" s="181">
        <v>1</v>
      </c>
      <c r="G140" s="182" t="s">
        <v>28</v>
      </c>
      <c r="H140" s="178">
        <v>1</v>
      </c>
      <c r="I140" s="366">
        <v>195000000</v>
      </c>
      <c r="J140" s="165">
        <v>194255000</v>
      </c>
      <c r="K140" s="183">
        <f t="shared" si="10"/>
        <v>99.617948717948721</v>
      </c>
      <c r="L140" s="188">
        <v>1</v>
      </c>
      <c r="M140" s="185" t="s">
        <v>177</v>
      </c>
      <c r="N140" s="340" t="s">
        <v>211</v>
      </c>
      <c r="O140" s="340" t="s">
        <v>293</v>
      </c>
      <c r="P140" s="165">
        <f>J140</f>
        <v>194255000</v>
      </c>
      <c r="Q140" s="185" t="s">
        <v>294</v>
      </c>
      <c r="R140" s="180"/>
    </row>
    <row r="141" spans="1:20" s="187" customFormat="1" ht="30" customHeight="1">
      <c r="A141" s="178"/>
      <c r="B141" s="179"/>
      <c r="C141" s="107" t="s">
        <v>56</v>
      </c>
      <c r="D141" s="23" t="s">
        <v>123</v>
      </c>
      <c r="E141" s="180" t="s">
        <v>164</v>
      </c>
      <c r="F141" s="181">
        <v>1</v>
      </c>
      <c r="G141" s="182" t="s">
        <v>28</v>
      </c>
      <c r="H141" s="178">
        <v>1</v>
      </c>
      <c r="I141" s="366">
        <v>146250000</v>
      </c>
      <c r="J141" s="165">
        <v>145565000</v>
      </c>
      <c r="K141" s="183">
        <f t="shared" si="10"/>
        <v>99.53162393162394</v>
      </c>
      <c r="L141" s="188">
        <v>1</v>
      </c>
      <c r="M141" s="185" t="s">
        <v>177</v>
      </c>
      <c r="N141" s="345" t="s">
        <v>198</v>
      </c>
      <c r="O141" s="346" t="s">
        <v>199</v>
      </c>
      <c r="P141" s="165">
        <f t="shared" ref="P141:P170" si="12">J141</f>
        <v>145565000</v>
      </c>
      <c r="Q141" s="185" t="s">
        <v>227</v>
      </c>
      <c r="R141" s="180"/>
      <c r="S141" s="187" t="s">
        <v>210</v>
      </c>
    </row>
    <row r="142" spans="1:20" s="187" customFormat="1" ht="30" customHeight="1">
      <c r="A142" s="178"/>
      <c r="B142" s="179"/>
      <c r="C142" s="107" t="s">
        <v>56</v>
      </c>
      <c r="D142" s="272" t="s">
        <v>308</v>
      </c>
      <c r="E142" s="180" t="s">
        <v>164</v>
      </c>
      <c r="F142" s="181">
        <v>1</v>
      </c>
      <c r="G142" s="182" t="s">
        <v>28</v>
      </c>
      <c r="H142" s="309">
        <v>1</v>
      </c>
      <c r="I142" s="366">
        <v>152872000</v>
      </c>
      <c r="J142" s="313">
        <v>152344000</v>
      </c>
      <c r="K142" s="290">
        <f t="shared" si="10"/>
        <v>99.654613009576636</v>
      </c>
      <c r="L142" s="291">
        <v>1</v>
      </c>
      <c r="M142" s="292" t="s">
        <v>177</v>
      </c>
      <c r="N142" s="317" t="s">
        <v>350</v>
      </c>
      <c r="O142" s="347" t="s">
        <v>365</v>
      </c>
      <c r="P142" s="293">
        <f t="shared" si="12"/>
        <v>152344000</v>
      </c>
      <c r="Q142" s="327" t="s">
        <v>344</v>
      </c>
      <c r="R142" s="284"/>
      <c r="T142" s="320" t="s">
        <v>367</v>
      </c>
    </row>
    <row r="143" spans="1:20" s="187" customFormat="1" ht="30" customHeight="1">
      <c r="A143" s="178"/>
      <c r="B143" s="179"/>
      <c r="C143" s="107" t="s">
        <v>56</v>
      </c>
      <c r="D143" s="272" t="s">
        <v>309</v>
      </c>
      <c r="E143" s="180" t="s">
        <v>164</v>
      </c>
      <c r="F143" s="181">
        <v>1</v>
      </c>
      <c r="G143" s="182" t="s">
        <v>28</v>
      </c>
      <c r="H143" s="309">
        <v>1</v>
      </c>
      <c r="I143" s="366">
        <v>197000000</v>
      </c>
      <c r="J143" s="313">
        <v>196450000</v>
      </c>
      <c r="K143" s="183">
        <f t="shared" si="10"/>
        <v>99.720812182741113</v>
      </c>
      <c r="L143" s="188">
        <v>1</v>
      </c>
      <c r="M143" s="185" t="s">
        <v>177</v>
      </c>
      <c r="N143" s="348" t="s">
        <v>366</v>
      </c>
      <c r="O143" s="347" t="s">
        <v>394</v>
      </c>
      <c r="P143" s="165">
        <f t="shared" si="12"/>
        <v>196450000</v>
      </c>
      <c r="Q143" s="327" t="s">
        <v>395</v>
      </c>
      <c r="R143" s="180"/>
      <c r="T143" s="320" t="s">
        <v>368</v>
      </c>
    </row>
    <row r="144" spans="1:20" s="187" customFormat="1" ht="30" customHeight="1">
      <c r="A144" s="178"/>
      <c r="B144" s="179"/>
      <c r="C144" s="107" t="s">
        <v>56</v>
      </c>
      <c r="D144" s="272" t="s">
        <v>310</v>
      </c>
      <c r="E144" s="180" t="s">
        <v>164</v>
      </c>
      <c r="F144" s="181">
        <v>1</v>
      </c>
      <c r="G144" s="182" t="s">
        <v>28</v>
      </c>
      <c r="H144" s="309">
        <v>1</v>
      </c>
      <c r="I144" s="366">
        <v>197000000</v>
      </c>
      <c r="J144" s="313">
        <v>196463000</v>
      </c>
      <c r="K144" s="183">
        <f t="shared" si="10"/>
        <v>99.727411167512685</v>
      </c>
      <c r="L144" s="188">
        <v>1</v>
      </c>
      <c r="M144" s="185" t="s">
        <v>177</v>
      </c>
      <c r="N144" s="348" t="s">
        <v>366</v>
      </c>
      <c r="O144" s="347" t="s">
        <v>394</v>
      </c>
      <c r="P144" s="165">
        <f t="shared" si="12"/>
        <v>196463000</v>
      </c>
      <c r="Q144" s="327" t="s">
        <v>395</v>
      </c>
      <c r="R144" s="180"/>
      <c r="T144" s="320" t="s">
        <v>369</v>
      </c>
    </row>
    <row r="145" spans="1:20" s="187" customFormat="1" ht="36" customHeight="1">
      <c r="A145" s="178"/>
      <c r="B145" s="179"/>
      <c r="C145" s="107" t="s">
        <v>56</v>
      </c>
      <c r="D145" s="272" t="s">
        <v>311</v>
      </c>
      <c r="E145" s="180" t="s">
        <v>164</v>
      </c>
      <c r="F145" s="181">
        <v>1</v>
      </c>
      <c r="G145" s="182" t="s">
        <v>28</v>
      </c>
      <c r="H145" s="309">
        <v>1</v>
      </c>
      <c r="I145" s="366">
        <v>197000000</v>
      </c>
      <c r="J145" s="313">
        <v>196440000</v>
      </c>
      <c r="K145" s="183">
        <f t="shared" si="10"/>
        <v>99.715736040609144</v>
      </c>
      <c r="L145" s="188">
        <v>1</v>
      </c>
      <c r="M145" s="185" t="s">
        <v>177</v>
      </c>
      <c r="N145" s="349" t="s">
        <v>252</v>
      </c>
      <c r="O145" s="347" t="s">
        <v>360</v>
      </c>
      <c r="P145" s="165">
        <f t="shared" si="12"/>
        <v>196440000</v>
      </c>
      <c r="Q145" s="327" t="s">
        <v>396</v>
      </c>
      <c r="R145" s="180"/>
      <c r="T145" s="318" t="s">
        <v>370</v>
      </c>
    </row>
    <row r="146" spans="1:20" s="187" customFormat="1" ht="36" customHeight="1">
      <c r="A146" s="178"/>
      <c r="B146" s="179"/>
      <c r="C146" s="107" t="s">
        <v>56</v>
      </c>
      <c r="D146" s="272" t="s">
        <v>312</v>
      </c>
      <c r="E146" s="180" t="s">
        <v>164</v>
      </c>
      <c r="F146" s="181">
        <v>1</v>
      </c>
      <c r="G146" s="182" t="s">
        <v>28</v>
      </c>
      <c r="H146" s="309">
        <v>1</v>
      </c>
      <c r="I146" s="368">
        <v>147750000</v>
      </c>
      <c r="J146" s="313">
        <v>147155000</v>
      </c>
      <c r="K146" s="183">
        <f t="shared" si="10"/>
        <v>99.597292724196279</v>
      </c>
      <c r="L146" s="188">
        <v>1</v>
      </c>
      <c r="M146" s="185" t="s">
        <v>177</v>
      </c>
      <c r="N146" s="317" t="s">
        <v>252</v>
      </c>
      <c r="O146" s="347" t="s">
        <v>360</v>
      </c>
      <c r="P146" s="165">
        <f t="shared" si="12"/>
        <v>147155000</v>
      </c>
      <c r="Q146" s="327" t="s">
        <v>396</v>
      </c>
      <c r="R146" s="180"/>
      <c r="T146" s="319" t="s">
        <v>371</v>
      </c>
    </row>
    <row r="147" spans="1:20" s="187" customFormat="1" ht="38.25" customHeight="1">
      <c r="A147" s="178"/>
      <c r="B147" s="179"/>
      <c r="C147" s="107" t="s">
        <v>56</v>
      </c>
      <c r="D147" s="272" t="s">
        <v>313</v>
      </c>
      <c r="E147" s="180" t="s">
        <v>164</v>
      </c>
      <c r="F147" s="181">
        <v>1</v>
      </c>
      <c r="G147" s="182" t="s">
        <v>28</v>
      </c>
      <c r="H147" s="309">
        <v>1</v>
      </c>
      <c r="I147" s="365">
        <v>147750000</v>
      </c>
      <c r="J147" s="313">
        <v>147211000</v>
      </c>
      <c r="K147" s="183">
        <f t="shared" si="10"/>
        <v>99.635194585448389</v>
      </c>
      <c r="L147" s="188">
        <v>1</v>
      </c>
      <c r="M147" s="185" t="s">
        <v>177</v>
      </c>
      <c r="N147" s="317" t="s">
        <v>346</v>
      </c>
      <c r="O147" s="347" t="s">
        <v>356</v>
      </c>
      <c r="P147" s="165">
        <f t="shared" si="12"/>
        <v>147211000</v>
      </c>
      <c r="Q147" s="327" t="s">
        <v>245</v>
      </c>
      <c r="R147" s="180"/>
      <c r="T147" s="320" t="s">
        <v>372</v>
      </c>
    </row>
    <row r="148" spans="1:20" s="187" customFormat="1" ht="30" customHeight="1">
      <c r="A148" s="178"/>
      <c r="B148" s="179"/>
      <c r="C148" s="107" t="s">
        <v>56</v>
      </c>
      <c r="D148" s="272" t="s">
        <v>314</v>
      </c>
      <c r="E148" s="180" t="s">
        <v>164</v>
      </c>
      <c r="F148" s="181">
        <v>1</v>
      </c>
      <c r="G148" s="182" t="s">
        <v>28</v>
      </c>
      <c r="H148" s="309">
        <v>1</v>
      </c>
      <c r="I148" s="366">
        <v>98500000</v>
      </c>
      <c r="J148" s="313">
        <v>97980000</v>
      </c>
      <c r="K148" s="183">
        <f t="shared" si="10"/>
        <v>99.472081218274113</v>
      </c>
      <c r="L148" s="188">
        <v>1</v>
      </c>
      <c r="M148" s="185" t="s">
        <v>177</v>
      </c>
      <c r="N148" s="317" t="s">
        <v>354</v>
      </c>
      <c r="O148" s="347" t="s">
        <v>405</v>
      </c>
      <c r="P148" s="165">
        <f t="shared" si="12"/>
        <v>97980000</v>
      </c>
      <c r="Q148" s="327" t="s">
        <v>397</v>
      </c>
      <c r="R148" s="180"/>
      <c r="T148" s="320" t="s">
        <v>373</v>
      </c>
    </row>
    <row r="149" spans="1:20" s="187" customFormat="1" ht="30" customHeight="1">
      <c r="A149" s="178"/>
      <c r="B149" s="179"/>
      <c r="C149" s="107" t="s">
        <v>56</v>
      </c>
      <c r="D149" s="272" t="s">
        <v>315</v>
      </c>
      <c r="E149" s="180" t="s">
        <v>164</v>
      </c>
      <c r="F149" s="181">
        <v>1</v>
      </c>
      <c r="G149" s="182" t="s">
        <v>28</v>
      </c>
      <c r="H149" s="309">
        <v>1</v>
      </c>
      <c r="I149" s="366">
        <v>147750000</v>
      </c>
      <c r="J149" s="313">
        <v>147115000</v>
      </c>
      <c r="K149" s="183">
        <f t="shared" si="10"/>
        <v>99.570219966159058</v>
      </c>
      <c r="L149" s="188">
        <v>1</v>
      </c>
      <c r="M149" s="185" t="s">
        <v>177</v>
      </c>
      <c r="N149" s="317" t="s">
        <v>346</v>
      </c>
      <c r="O149" s="347" t="s">
        <v>356</v>
      </c>
      <c r="P149" s="165">
        <f t="shared" si="12"/>
        <v>147115000</v>
      </c>
      <c r="Q149" s="327" t="s">
        <v>398</v>
      </c>
      <c r="R149" s="180"/>
      <c r="T149" s="320" t="s">
        <v>374</v>
      </c>
    </row>
    <row r="150" spans="1:20" s="187" customFormat="1" ht="30" customHeight="1">
      <c r="A150" s="178"/>
      <c r="B150" s="179"/>
      <c r="C150" s="107" t="s">
        <v>56</v>
      </c>
      <c r="D150" s="272" t="s">
        <v>316</v>
      </c>
      <c r="E150" s="180" t="s">
        <v>164</v>
      </c>
      <c r="F150" s="181">
        <v>1</v>
      </c>
      <c r="G150" s="182" t="s">
        <v>28</v>
      </c>
      <c r="H150" s="309">
        <v>1</v>
      </c>
      <c r="I150" s="366">
        <v>197000000</v>
      </c>
      <c r="J150" s="313">
        <v>196469000</v>
      </c>
      <c r="K150" s="183">
        <f t="shared" si="10"/>
        <v>99.730456852791889</v>
      </c>
      <c r="L150" s="188">
        <v>1</v>
      </c>
      <c r="M150" s="185" t="s">
        <v>177</v>
      </c>
      <c r="N150" s="317" t="s">
        <v>350</v>
      </c>
      <c r="O150" s="347" t="s">
        <v>406</v>
      </c>
      <c r="P150" s="165">
        <f t="shared" si="12"/>
        <v>196469000</v>
      </c>
      <c r="Q150" s="327" t="s">
        <v>399</v>
      </c>
      <c r="R150" s="180"/>
      <c r="T150" s="320" t="s">
        <v>375</v>
      </c>
    </row>
    <row r="151" spans="1:20" s="187" customFormat="1" ht="30" customHeight="1">
      <c r="A151" s="178"/>
      <c r="B151" s="179"/>
      <c r="C151" s="107" t="s">
        <v>56</v>
      </c>
      <c r="D151" s="272" t="s">
        <v>317</v>
      </c>
      <c r="E151" s="180" t="s">
        <v>164</v>
      </c>
      <c r="F151" s="181">
        <v>1</v>
      </c>
      <c r="G151" s="182" t="s">
        <v>28</v>
      </c>
      <c r="H151" s="309">
        <v>1</v>
      </c>
      <c r="I151" s="366">
        <v>137900000</v>
      </c>
      <c r="J151" s="313">
        <v>137456000</v>
      </c>
      <c r="K151" s="183">
        <f t="shared" si="10"/>
        <v>99.678027556200149</v>
      </c>
      <c r="L151" s="188">
        <v>1</v>
      </c>
      <c r="M151" s="185" t="s">
        <v>177</v>
      </c>
      <c r="N151" s="317" t="s">
        <v>347</v>
      </c>
      <c r="O151" s="347" t="s">
        <v>361</v>
      </c>
      <c r="P151" s="165">
        <f t="shared" si="12"/>
        <v>137456000</v>
      </c>
      <c r="Q151" s="327" t="s">
        <v>253</v>
      </c>
      <c r="R151" s="180"/>
      <c r="T151" s="320" t="s">
        <v>376</v>
      </c>
    </row>
    <row r="152" spans="1:20" s="187" customFormat="1" ht="30" customHeight="1">
      <c r="A152" s="178"/>
      <c r="B152" s="179"/>
      <c r="C152" s="107" t="s">
        <v>56</v>
      </c>
      <c r="D152" s="272" t="s">
        <v>318</v>
      </c>
      <c r="E152" s="180" t="s">
        <v>164</v>
      </c>
      <c r="F152" s="181">
        <v>1</v>
      </c>
      <c r="G152" s="182" t="s">
        <v>28</v>
      </c>
      <c r="H152" s="309">
        <v>1</v>
      </c>
      <c r="I152" s="366">
        <v>98500000</v>
      </c>
      <c r="J152" s="313">
        <v>97931000</v>
      </c>
      <c r="K152" s="183">
        <f t="shared" si="10"/>
        <v>99.422335025380718</v>
      </c>
      <c r="L152" s="188">
        <v>1</v>
      </c>
      <c r="M152" s="185" t="s">
        <v>177</v>
      </c>
      <c r="N152" s="317" t="s">
        <v>363</v>
      </c>
      <c r="O152" s="347" t="s">
        <v>407</v>
      </c>
      <c r="P152" s="165">
        <f t="shared" si="12"/>
        <v>97931000</v>
      </c>
      <c r="Q152" s="327" t="s">
        <v>224</v>
      </c>
      <c r="R152" s="180"/>
      <c r="T152" s="320" t="s">
        <v>377</v>
      </c>
    </row>
    <row r="153" spans="1:20" s="187" customFormat="1" ht="30" customHeight="1">
      <c r="A153" s="178"/>
      <c r="B153" s="179"/>
      <c r="C153" s="107" t="s">
        <v>56</v>
      </c>
      <c r="D153" s="272" t="s">
        <v>319</v>
      </c>
      <c r="E153" s="180" t="s">
        <v>164</v>
      </c>
      <c r="F153" s="181">
        <v>1</v>
      </c>
      <c r="G153" s="182" t="s">
        <v>28</v>
      </c>
      <c r="H153" s="309">
        <v>1</v>
      </c>
      <c r="I153" s="366">
        <v>98500000</v>
      </c>
      <c r="J153" s="313">
        <v>97978000</v>
      </c>
      <c r="K153" s="183">
        <f t="shared" si="10"/>
        <v>99.470050761421319</v>
      </c>
      <c r="L153" s="188">
        <v>1</v>
      </c>
      <c r="M153" s="185" t="s">
        <v>177</v>
      </c>
      <c r="N153" s="317" t="s">
        <v>346</v>
      </c>
      <c r="O153" s="347" t="s">
        <v>356</v>
      </c>
      <c r="P153" s="165">
        <f t="shared" si="12"/>
        <v>97978000</v>
      </c>
      <c r="Q153" s="327" t="s">
        <v>400</v>
      </c>
      <c r="R153" s="180"/>
      <c r="T153" s="320" t="s">
        <v>378</v>
      </c>
    </row>
    <row r="154" spans="1:20" s="187" customFormat="1" ht="30" customHeight="1">
      <c r="A154" s="178"/>
      <c r="B154" s="179"/>
      <c r="C154" s="107" t="s">
        <v>56</v>
      </c>
      <c r="D154" s="272" t="s">
        <v>320</v>
      </c>
      <c r="E154" s="180" t="s">
        <v>164</v>
      </c>
      <c r="F154" s="181">
        <v>1</v>
      </c>
      <c r="G154" s="182" t="s">
        <v>28</v>
      </c>
      <c r="H154" s="309">
        <v>1</v>
      </c>
      <c r="I154" s="366">
        <v>98500000</v>
      </c>
      <c r="J154" s="313">
        <v>98142000</v>
      </c>
      <c r="K154" s="183">
        <f t="shared" si="10"/>
        <v>99.636548223350246</v>
      </c>
      <c r="L154" s="188">
        <v>1</v>
      </c>
      <c r="M154" s="185" t="s">
        <v>177</v>
      </c>
      <c r="N154" s="317" t="s">
        <v>363</v>
      </c>
      <c r="O154" s="347" t="s">
        <v>407</v>
      </c>
      <c r="P154" s="165">
        <f t="shared" si="12"/>
        <v>98142000</v>
      </c>
      <c r="Q154" s="327" t="s">
        <v>401</v>
      </c>
      <c r="R154" s="180"/>
      <c r="T154" s="318" t="s">
        <v>379</v>
      </c>
    </row>
    <row r="155" spans="1:20" s="187" customFormat="1" ht="36.75" customHeight="1">
      <c r="A155" s="178"/>
      <c r="B155" s="179"/>
      <c r="C155" s="107" t="s">
        <v>56</v>
      </c>
      <c r="D155" s="272" t="s">
        <v>321</v>
      </c>
      <c r="E155" s="180" t="s">
        <v>164</v>
      </c>
      <c r="F155" s="181">
        <v>1</v>
      </c>
      <c r="G155" s="182" t="s">
        <v>28</v>
      </c>
      <c r="H155" s="309">
        <v>1</v>
      </c>
      <c r="I155" s="366">
        <v>197000000</v>
      </c>
      <c r="J155" s="313">
        <v>196479000</v>
      </c>
      <c r="K155" s="183">
        <f t="shared" si="10"/>
        <v>99.735532994923858</v>
      </c>
      <c r="L155" s="188">
        <v>1</v>
      </c>
      <c r="M155" s="185" t="s">
        <v>177</v>
      </c>
      <c r="N155" s="317" t="s">
        <v>350</v>
      </c>
      <c r="O155" s="347" t="s">
        <v>351</v>
      </c>
      <c r="P155" s="165">
        <f t="shared" si="12"/>
        <v>196479000</v>
      </c>
      <c r="Q155" s="327" t="s">
        <v>402</v>
      </c>
      <c r="R155" s="180"/>
      <c r="T155" s="319" t="s">
        <v>380</v>
      </c>
    </row>
    <row r="156" spans="1:20" s="187" customFormat="1" ht="30" customHeight="1">
      <c r="A156" s="178"/>
      <c r="B156" s="179"/>
      <c r="C156" s="107" t="s">
        <v>56</v>
      </c>
      <c r="D156" s="272" t="s">
        <v>322</v>
      </c>
      <c r="E156" s="180" t="s">
        <v>164</v>
      </c>
      <c r="F156" s="181">
        <v>1</v>
      </c>
      <c r="G156" s="182" t="s">
        <v>28</v>
      </c>
      <c r="H156" s="309">
        <v>1</v>
      </c>
      <c r="I156" s="366">
        <v>197000000</v>
      </c>
      <c r="J156" s="313">
        <v>196261000</v>
      </c>
      <c r="K156" s="290">
        <f t="shared" si="10"/>
        <v>99.624873096446692</v>
      </c>
      <c r="L156" s="291">
        <v>1</v>
      </c>
      <c r="M156" s="292" t="s">
        <v>177</v>
      </c>
      <c r="N156" s="317" t="s">
        <v>346</v>
      </c>
      <c r="O156" s="347" t="s">
        <v>356</v>
      </c>
      <c r="P156" s="293">
        <f t="shared" si="12"/>
        <v>196261000</v>
      </c>
      <c r="Q156" s="327" t="s">
        <v>234</v>
      </c>
      <c r="R156" s="284"/>
      <c r="T156" s="320" t="s">
        <v>381</v>
      </c>
    </row>
    <row r="157" spans="1:20" s="187" customFormat="1" ht="30" customHeight="1">
      <c r="A157" s="178"/>
      <c r="B157" s="179"/>
      <c r="C157" s="107" t="s">
        <v>56</v>
      </c>
      <c r="D157" s="272" t="s">
        <v>323</v>
      </c>
      <c r="E157" s="180" t="s">
        <v>164</v>
      </c>
      <c r="F157" s="181">
        <v>1</v>
      </c>
      <c r="G157" s="182" t="s">
        <v>28</v>
      </c>
      <c r="H157" s="309">
        <v>1</v>
      </c>
      <c r="I157" s="366">
        <v>147750000</v>
      </c>
      <c r="J157" s="313">
        <v>147260000</v>
      </c>
      <c r="K157" s="183">
        <f t="shared" si="10"/>
        <v>99.66835871404399</v>
      </c>
      <c r="L157" s="188">
        <v>1</v>
      </c>
      <c r="M157" s="185" t="s">
        <v>177</v>
      </c>
      <c r="N157" s="317" t="s">
        <v>347</v>
      </c>
      <c r="O157" s="347" t="s">
        <v>361</v>
      </c>
      <c r="P157" s="165">
        <f t="shared" si="12"/>
        <v>147260000</v>
      </c>
      <c r="Q157" s="327" t="s">
        <v>274</v>
      </c>
      <c r="R157" s="180"/>
      <c r="T157" s="320" t="s">
        <v>382</v>
      </c>
    </row>
    <row r="158" spans="1:20" s="187" customFormat="1" ht="30" customHeight="1">
      <c r="A158" s="178"/>
      <c r="B158" s="179"/>
      <c r="C158" s="107" t="s">
        <v>56</v>
      </c>
      <c r="D158" s="272" t="s">
        <v>324</v>
      </c>
      <c r="E158" s="180" t="s">
        <v>164</v>
      </c>
      <c r="F158" s="181">
        <v>1</v>
      </c>
      <c r="G158" s="182" t="s">
        <v>28</v>
      </c>
      <c r="H158" s="309">
        <v>1</v>
      </c>
      <c r="I158" s="366">
        <v>147750000</v>
      </c>
      <c r="J158" s="313">
        <v>147248000</v>
      </c>
      <c r="K158" s="183">
        <f t="shared" si="10"/>
        <v>99.660236886632831</v>
      </c>
      <c r="L158" s="188">
        <v>1</v>
      </c>
      <c r="M158" s="185" t="s">
        <v>177</v>
      </c>
      <c r="N158" s="317" t="s">
        <v>350</v>
      </c>
      <c r="O158" s="347" t="s">
        <v>362</v>
      </c>
      <c r="P158" s="165">
        <f t="shared" si="12"/>
        <v>147248000</v>
      </c>
      <c r="Q158" s="327" t="s">
        <v>204</v>
      </c>
      <c r="R158" s="180"/>
      <c r="T158" s="320" t="s">
        <v>383</v>
      </c>
    </row>
    <row r="159" spans="1:20" s="187" customFormat="1" ht="30" customHeight="1">
      <c r="A159" s="178"/>
      <c r="B159" s="179"/>
      <c r="C159" s="107" t="s">
        <v>56</v>
      </c>
      <c r="D159" s="272" t="s">
        <v>325</v>
      </c>
      <c r="E159" s="180" t="s">
        <v>164</v>
      </c>
      <c r="F159" s="181">
        <v>1</v>
      </c>
      <c r="G159" s="182" t="s">
        <v>28</v>
      </c>
      <c r="H159" s="309">
        <v>1</v>
      </c>
      <c r="I159" s="366">
        <v>197000000</v>
      </c>
      <c r="J159" s="313">
        <v>196455000</v>
      </c>
      <c r="K159" s="183">
        <f t="shared" si="10"/>
        <v>99.723350253807112</v>
      </c>
      <c r="L159" s="188">
        <v>1</v>
      </c>
      <c r="M159" s="185" t="s">
        <v>177</v>
      </c>
      <c r="N159" s="317" t="s">
        <v>348</v>
      </c>
      <c r="O159" s="347" t="s">
        <v>349</v>
      </c>
      <c r="P159" s="165">
        <f t="shared" si="12"/>
        <v>196455000</v>
      </c>
      <c r="Q159" s="327" t="s">
        <v>208</v>
      </c>
      <c r="R159" s="180"/>
      <c r="T159" s="320" t="s">
        <v>384</v>
      </c>
    </row>
    <row r="160" spans="1:20" s="187" customFormat="1" ht="30" customHeight="1">
      <c r="A160" s="178"/>
      <c r="B160" s="179"/>
      <c r="C160" s="107" t="s">
        <v>56</v>
      </c>
      <c r="D160" s="272" t="s">
        <v>326</v>
      </c>
      <c r="E160" s="180" t="s">
        <v>164</v>
      </c>
      <c r="F160" s="181">
        <v>1</v>
      </c>
      <c r="G160" s="182" t="s">
        <v>28</v>
      </c>
      <c r="H160" s="309">
        <v>1</v>
      </c>
      <c r="I160" s="366">
        <v>147750000</v>
      </c>
      <c r="J160" s="313">
        <v>147444000</v>
      </c>
      <c r="K160" s="183">
        <f t="shared" si="10"/>
        <v>99.79289340101522</v>
      </c>
      <c r="L160" s="188">
        <v>1</v>
      </c>
      <c r="M160" s="185" t="s">
        <v>177</v>
      </c>
      <c r="N160" s="317" t="s">
        <v>363</v>
      </c>
      <c r="O160" s="347" t="s">
        <v>364</v>
      </c>
      <c r="P160" s="165">
        <f t="shared" si="12"/>
        <v>147444000</v>
      </c>
      <c r="Q160" s="327" t="s">
        <v>273</v>
      </c>
      <c r="R160" s="180"/>
      <c r="T160" s="320" t="s">
        <v>385</v>
      </c>
    </row>
    <row r="161" spans="1:20" s="187" customFormat="1" ht="30" customHeight="1">
      <c r="A161" s="178"/>
      <c r="B161" s="179"/>
      <c r="C161" s="107" t="s">
        <v>56</v>
      </c>
      <c r="D161" s="272" t="s">
        <v>327</v>
      </c>
      <c r="E161" s="180" t="s">
        <v>164</v>
      </c>
      <c r="F161" s="181">
        <v>1</v>
      </c>
      <c r="G161" s="182" t="s">
        <v>28</v>
      </c>
      <c r="H161" s="309">
        <v>1</v>
      </c>
      <c r="I161" s="366">
        <v>73875000</v>
      </c>
      <c r="J161" s="313">
        <v>73410000</v>
      </c>
      <c r="K161" s="183">
        <f t="shared" si="10"/>
        <v>99.370558375634516</v>
      </c>
      <c r="L161" s="188">
        <v>1</v>
      </c>
      <c r="M161" s="185" t="s">
        <v>177</v>
      </c>
      <c r="N161" s="317" t="s">
        <v>350</v>
      </c>
      <c r="O161" s="347" t="s">
        <v>362</v>
      </c>
      <c r="P161" s="165">
        <f t="shared" si="12"/>
        <v>73410000</v>
      </c>
      <c r="Q161" s="327" t="s">
        <v>275</v>
      </c>
      <c r="R161" s="180"/>
      <c r="T161" s="320" t="s">
        <v>386</v>
      </c>
    </row>
    <row r="162" spans="1:20" s="187" customFormat="1" ht="30" customHeight="1">
      <c r="A162" s="178"/>
      <c r="B162" s="179"/>
      <c r="C162" s="107" t="s">
        <v>56</v>
      </c>
      <c r="D162" s="272" t="s">
        <v>328</v>
      </c>
      <c r="E162" s="180" t="s">
        <v>164</v>
      </c>
      <c r="F162" s="181">
        <v>1</v>
      </c>
      <c r="G162" s="182" t="s">
        <v>28</v>
      </c>
      <c r="H162" s="309">
        <v>1</v>
      </c>
      <c r="I162" s="366">
        <v>147750000</v>
      </c>
      <c r="J162" s="313">
        <v>147321000</v>
      </c>
      <c r="K162" s="183">
        <f t="shared" si="10"/>
        <v>99.70964467005075</v>
      </c>
      <c r="L162" s="188">
        <v>1</v>
      </c>
      <c r="M162" s="185" t="s">
        <v>177</v>
      </c>
      <c r="N162" s="317" t="s">
        <v>348</v>
      </c>
      <c r="O162" s="347" t="s">
        <v>349</v>
      </c>
      <c r="P162" s="165">
        <f t="shared" si="12"/>
        <v>147321000</v>
      </c>
      <c r="Q162" s="327" t="s">
        <v>208</v>
      </c>
      <c r="R162" s="180"/>
      <c r="T162" s="320" t="s">
        <v>387</v>
      </c>
    </row>
    <row r="163" spans="1:20" s="187" customFormat="1" ht="30" customHeight="1">
      <c r="A163" s="178"/>
      <c r="B163" s="179"/>
      <c r="C163" s="107" t="s">
        <v>56</v>
      </c>
      <c r="D163" s="272" t="s">
        <v>329</v>
      </c>
      <c r="E163" s="180" t="s">
        <v>164</v>
      </c>
      <c r="F163" s="181">
        <v>1</v>
      </c>
      <c r="G163" s="182" t="s">
        <v>28</v>
      </c>
      <c r="H163" s="309">
        <v>1</v>
      </c>
      <c r="I163" s="366">
        <v>197000000</v>
      </c>
      <c r="J163" s="313">
        <v>196341000</v>
      </c>
      <c r="K163" s="183">
        <f t="shared" si="10"/>
        <v>99.66548223350253</v>
      </c>
      <c r="L163" s="188">
        <v>1</v>
      </c>
      <c r="M163" s="185" t="s">
        <v>177</v>
      </c>
      <c r="N163" s="317" t="s">
        <v>346</v>
      </c>
      <c r="O163" s="347" t="s">
        <v>356</v>
      </c>
      <c r="P163" s="165">
        <f t="shared" si="12"/>
        <v>196341000</v>
      </c>
      <c r="Q163" s="327" t="s">
        <v>403</v>
      </c>
      <c r="R163" s="180"/>
      <c r="T163" s="320" t="s">
        <v>388</v>
      </c>
    </row>
    <row r="164" spans="1:20" s="187" customFormat="1" ht="30" customHeight="1">
      <c r="A164" s="178"/>
      <c r="B164" s="179"/>
      <c r="C164" s="107" t="s">
        <v>56</v>
      </c>
      <c r="D164" s="272" t="s">
        <v>330</v>
      </c>
      <c r="E164" s="180" t="s">
        <v>164</v>
      </c>
      <c r="F164" s="181">
        <v>1</v>
      </c>
      <c r="G164" s="182" t="s">
        <v>28</v>
      </c>
      <c r="H164" s="309">
        <v>1</v>
      </c>
      <c r="I164" s="368">
        <v>187500000</v>
      </c>
      <c r="J164" s="313">
        <v>186904000</v>
      </c>
      <c r="K164" s="183">
        <f t="shared" si="10"/>
        <v>99.68213333333334</v>
      </c>
      <c r="L164" s="188">
        <v>1</v>
      </c>
      <c r="M164" s="185" t="s">
        <v>177</v>
      </c>
      <c r="N164" s="317" t="s">
        <v>346</v>
      </c>
      <c r="O164" s="347" t="s">
        <v>356</v>
      </c>
      <c r="P164" s="165">
        <f t="shared" si="12"/>
        <v>186904000</v>
      </c>
      <c r="Q164" s="327" t="s">
        <v>399</v>
      </c>
      <c r="R164" s="180"/>
      <c r="T164" s="318" t="s">
        <v>389</v>
      </c>
    </row>
    <row r="165" spans="1:20" s="187" customFormat="1" ht="30" customHeight="1">
      <c r="A165" s="178"/>
      <c r="B165" s="179"/>
      <c r="C165" s="107" t="s">
        <v>56</v>
      </c>
      <c r="D165" s="272" t="s">
        <v>331</v>
      </c>
      <c r="E165" s="180" t="s">
        <v>164</v>
      </c>
      <c r="F165" s="181">
        <v>1</v>
      </c>
      <c r="G165" s="182" t="s">
        <v>28</v>
      </c>
      <c r="H165" s="264">
        <v>1</v>
      </c>
      <c r="I165" s="365">
        <v>187500000</v>
      </c>
      <c r="J165" s="313">
        <v>186839000</v>
      </c>
      <c r="K165" s="183">
        <f t="shared" si="10"/>
        <v>99.647466666666659</v>
      </c>
      <c r="L165" s="188">
        <v>1</v>
      </c>
      <c r="M165" s="185" t="s">
        <v>177</v>
      </c>
      <c r="N165" s="317" t="s">
        <v>354</v>
      </c>
      <c r="O165" s="347" t="s">
        <v>405</v>
      </c>
      <c r="P165" s="165">
        <f t="shared" si="12"/>
        <v>186839000</v>
      </c>
      <c r="Q165" s="327" t="s">
        <v>397</v>
      </c>
      <c r="R165" s="180"/>
      <c r="T165" s="319" t="s">
        <v>390</v>
      </c>
    </row>
    <row r="166" spans="1:20" s="187" customFormat="1" ht="30" customHeight="1">
      <c r="A166" s="178"/>
      <c r="B166" s="179"/>
      <c r="C166" s="107" t="s">
        <v>56</v>
      </c>
      <c r="D166" s="272" t="s">
        <v>332</v>
      </c>
      <c r="E166" s="180" t="s">
        <v>164</v>
      </c>
      <c r="F166" s="181">
        <v>1</v>
      </c>
      <c r="G166" s="182" t="s">
        <v>28</v>
      </c>
      <c r="H166" s="264">
        <v>1</v>
      </c>
      <c r="I166" s="366">
        <v>167450000</v>
      </c>
      <c r="J166" s="313">
        <v>166875000</v>
      </c>
      <c r="K166" s="183">
        <f t="shared" si="10"/>
        <v>99.65661391460138</v>
      </c>
      <c r="L166" s="188">
        <v>1</v>
      </c>
      <c r="M166" s="185" t="s">
        <v>177</v>
      </c>
      <c r="N166" s="317" t="s">
        <v>346</v>
      </c>
      <c r="O166" s="347" t="s">
        <v>356</v>
      </c>
      <c r="P166" s="165">
        <f t="shared" si="12"/>
        <v>166875000</v>
      </c>
      <c r="Q166" s="327" t="s">
        <v>404</v>
      </c>
      <c r="R166" s="180"/>
      <c r="T166" s="321" t="s">
        <v>391</v>
      </c>
    </row>
    <row r="167" spans="1:20" s="187" customFormat="1" ht="30" customHeight="1">
      <c r="A167" s="178"/>
      <c r="B167" s="179"/>
      <c r="C167" s="107" t="s">
        <v>56</v>
      </c>
      <c r="D167" s="272" t="s">
        <v>333</v>
      </c>
      <c r="E167" s="180" t="s">
        <v>164</v>
      </c>
      <c r="F167" s="181">
        <v>1</v>
      </c>
      <c r="G167" s="182" t="s">
        <v>28</v>
      </c>
      <c r="H167" s="264">
        <v>1</v>
      </c>
      <c r="I167" s="366">
        <v>197000000</v>
      </c>
      <c r="J167" s="313">
        <v>196434000</v>
      </c>
      <c r="K167" s="183">
        <f t="shared" si="10"/>
        <v>99.712690355329954</v>
      </c>
      <c r="L167" s="188">
        <v>1</v>
      </c>
      <c r="M167" s="185" t="s">
        <v>177</v>
      </c>
      <c r="N167" s="317" t="s">
        <v>348</v>
      </c>
      <c r="O167" s="347" t="s">
        <v>349</v>
      </c>
      <c r="P167" s="165">
        <f t="shared" si="12"/>
        <v>196434000</v>
      </c>
      <c r="Q167" s="327" t="s">
        <v>238</v>
      </c>
      <c r="R167" s="180"/>
      <c r="T167" s="320" t="s">
        <v>392</v>
      </c>
    </row>
    <row r="168" spans="1:20" s="187" customFormat="1" ht="30" customHeight="1">
      <c r="A168" s="178"/>
      <c r="B168" s="179"/>
      <c r="C168" s="107" t="s">
        <v>56</v>
      </c>
      <c r="D168" s="272" t="s">
        <v>334</v>
      </c>
      <c r="E168" s="180" t="s">
        <v>164</v>
      </c>
      <c r="F168" s="181">
        <v>1</v>
      </c>
      <c r="G168" s="182" t="s">
        <v>28</v>
      </c>
      <c r="H168" s="264">
        <v>1</v>
      </c>
      <c r="I168" s="366">
        <v>197000000</v>
      </c>
      <c r="J168" s="313">
        <v>196428000</v>
      </c>
      <c r="K168" s="183">
        <f t="shared" si="10"/>
        <v>99.70964467005075</v>
      </c>
      <c r="L168" s="188">
        <v>1</v>
      </c>
      <c r="M168" s="185" t="s">
        <v>177</v>
      </c>
      <c r="N168" s="317" t="s">
        <v>350</v>
      </c>
      <c r="O168" s="347" t="s">
        <v>408</v>
      </c>
      <c r="P168" s="165">
        <f t="shared" si="12"/>
        <v>196428000</v>
      </c>
      <c r="Q168" s="327" t="s">
        <v>208</v>
      </c>
      <c r="R168" s="180"/>
      <c r="T168" s="320" t="s">
        <v>393</v>
      </c>
    </row>
    <row r="169" spans="1:20" s="187" customFormat="1" ht="15.75" customHeight="1">
      <c r="A169" s="178"/>
      <c r="B169" s="179"/>
      <c r="C169" s="107"/>
      <c r="D169" s="272"/>
      <c r="E169" s="180"/>
      <c r="F169" s="181"/>
      <c r="G169" s="182"/>
      <c r="H169" s="178"/>
      <c r="I169" s="271"/>
      <c r="J169" s="269"/>
      <c r="K169" s="183"/>
      <c r="L169" s="188"/>
      <c r="M169" s="185"/>
      <c r="N169" s="316"/>
      <c r="O169" s="316"/>
      <c r="P169" s="165"/>
      <c r="Q169" s="327"/>
      <c r="R169" s="180"/>
      <c r="T169" s="322"/>
    </row>
    <row r="170" spans="1:20" s="187" customFormat="1" ht="24" customHeight="1">
      <c r="A170" s="178"/>
      <c r="B170" s="179"/>
      <c r="C170" s="107"/>
      <c r="D170" s="235" t="s">
        <v>23</v>
      </c>
      <c r="E170" s="367"/>
      <c r="F170" s="181"/>
      <c r="G170" s="358"/>
      <c r="H170" s="178"/>
      <c r="I170" s="165">
        <f>218063000+3200000</f>
        <v>221263000</v>
      </c>
      <c r="J170" s="165">
        <v>211012100</v>
      </c>
      <c r="K170" s="183">
        <f t="shared" ref="K170" si="13">J170/I170*100</f>
        <v>95.367097074522178</v>
      </c>
      <c r="L170" s="184"/>
      <c r="M170" s="184"/>
      <c r="N170" s="184"/>
      <c r="O170" s="184"/>
      <c r="P170" s="165">
        <f t="shared" si="12"/>
        <v>211012100</v>
      </c>
      <c r="Q170" s="327"/>
      <c r="R170" s="180"/>
      <c r="T170" s="323"/>
    </row>
    <row r="171" spans="1:20" s="187" customFormat="1" ht="16.5" customHeight="1">
      <c r="A171" s="178"/>
      <c r="B171" s="179"/>
      <c r="C171" s="224"/>
      <c r="D171" s="225"/>
      <c r="E171" s="180"/>
      <c r="F171" s="181"/>
      <c r="G171" s="182"/>
      <c r="H171" s="178"/>
      <c r="I171" s="165"/>
      <c r="J171" s="165"/>
      <c r="K171" s="183"/>
      <c r="L171" s="184"/>
      <c r="M171" s="184"/>
      <c r="N171" s="184"/>
      <c r="O171" s="184"/>
      <c r="P171" s="165"/>
      <c r="Q171" s="185"/>
      <c r="R171" s="180"/>
      <c r="T171" s="324"/>
    </row>
    <row r="172" spans="1:20" s="187" customFormat="1" ht="19.5" customHeight="1">
      <c r="A172" s="178"/>
      <c r="B172" s="179"/>
      <c r="C172" s="224"/>
      <c r="D172" s="235" t="s">
        <v>22</v>
      </c>
      <c r="E172" s="180"/>
      <c r="F172" s="181"/>
      <c r="G172" s="182"/>
      <c r="H172" s="178"/>
      <c r="I172" s="164">
        <f>I174+I173</f>
        <v>200000000</v>
      </c>
      <c r="J172" s="164">
        <f>J174+J173</f>
        <v>198168000</v>
      </c>
      <c r="K172" s="290">
        <f>J172/I172*100</f>
        <v>99.084000000000003</v>
      </c>
      <c r="L172" s="184"/>
      <c r="M172" s="184"/>
      <c r="N172" s="184"/>
      <c r="O172" s="184"/>
      <c r="P172" s="165"/>
      <c r="Q172" s="185"/>
      <c r="R172" s="180"/>
      <c r="T172" s="324"/>
    </row>
    <row r="173" spans="1:20" s="187" customFormat="1" ht="30" customHeight="1">
      <c r="A173" s="287"/>
      <c r="B173" s="282"/>
      <c r="C173" s="305" t="s">
        <v>56</v>
      </c>
      <c r="D173" s="306" t="s">
        <v>124</v>
      </c>
      <c r="E173" s="284" t="s">
        <v>164</v>
      </c>
      <c r="F173" s="285">
        <v>1</v>
      </c>
      <c r="G173" s="286" t="s">
        <v>28</v>
      </c>
      <c r="H173" s="287">
        <v>1</v>
      </c>
      <c r="I173" s="293">
        <v>194000000</v>
      </c>
      <c r="J173" s="293">
        <v>193258000</v>
      </c>
      <c r="K173" s="290">
        <f>J173/I173*100</f>
        <v>99.617525773195879</v>
      </c>
      <c r="L173" s="307"/>
      <c r="M173" s="292" t="s">
        <v>177</v>
      </c>
      <c r="N173" s="308" t="s">
        <v>251</v>
      </c>
      <c r="O173" s="308" t="s">
        <v>252</v>
      </c>
      <c r="P173" s="293">
        <f t="shared" ref="P173" si="14">J173</f>
        <v>193258000</v>
      </c>
      <c r="Q173" s="292" t="s">
        <v>255</v>
      </c>
      <c r="R173" s="284"/>
      <c r="T173" s="324"/>
    </row>
    <row r="174" spans="1:20" s="187" customFormat="1" ht="18" customHeight="1">
      <c r="A174" s="298"/>
      <c r="B174" s="294"/>
      <c r="C174" s="302"/>
      <c r="D174" s="303" t="s">
        <v>23</v>
      </c>
      <c r="E174" s="295"/>
      <c r="F174" s="296"/>
      <c r="G174" s="297"/>
      <c r="H174" s="298"/>
      <c r="I174" s="301">
        <v>6000000</v>
      </c>
      <c r="J174" s="301">
        <v>4910000</v>
      </c>
      <c r="K174" s="290">
        <f>J174/I174*100</f>
        <v>81.833333333333343</v>
      </c>
      <c r="L174" s="304"/>
      <c r="M174" s="304"/>
      <c r="N174" s="304"/>
      <c r="O174" s="304"/>
      <c r="P174" s="301"/>
      <c r="Q174" s="300"/>
      <c r="R174" s="295"/>
      <c r="T174" s="324"/>
    </row>
    <row r="175" spans="1:20" s="187" customFormat="1" ht="17.25" customHeight="1">
      <c r="A175" s="178"/>
      <c r="B175" s="179"/>
      <c r="C175" s="224"/>
      <c r="D175" s="225"/>
      <c r="E175" s="180"/>
      <c r="F175" s="181"/>
      <c r="G175" s="182"/>
      <c r="H175" s="178"/>
      <c r="I175" s="301"/>
      <c r="J175" s="165"/>
      <c r="K175" s="183"/>
      <c r="L175" s="184"/>
      <c r="M175" s="184"/>
      <c r="N175" s="184"/>
      <c r="O175" s="184"/>
      <c r="P175" s="165"/>
      <c r="Q175" s="185"/>
      <c r="R175" s="180"/>
      <c r="T175" s="324"/>
    </row>
    <row r="176" spans="1:20" s="187" customFormat="1" ht="17.25" customHeight="1">
      <c r="A176" s="178"/>
      <c r="B176" s="179"/>
      <c r="C176" s="224"/>
      <c r="D176" s="235" t="s">
        <v>133</v>
      </c>
      <c r="E176" s="180"/>
      <c r="F176" s="181"/>
      <c r="G176" s="182"/>
      <c r="H176" s="178"/>
      <c r="I176" s="164">
        <f>SUM(I177:I185)</f>
        <v>1050000000</v>
      </c>
      <c r="J176" s="164">
        <f>SUM(J177:J185)</f>
        <v>1045950000</v>
      </c>
      <c r="K176" s="239">
        <f>J176/I176*100</f>
        <v>99.614285714285714</v>
      </c>
      <c r="L176" s="184"/>
      <c r="M176" s="184"/>
      <c r="N176" s="184"/>
      <c r="O176" s="184"/>
      <c r="P176" s="165"/>
      <c r="Q176" s="185"/>
      <c r="R176" s="180"/>
      <c r="T176" s="324"/>
    </row>
    <row r="177" spans="1:20" s="187" customFormat="1" ht="30" customHeight="1">
      <c r="A177" s="178"/>
      <c r="B177" s="179"/>
      <c r="C177" s="106" t="s">
        <v>56</v>
      </c>
      <c r="D177" s="23" t="s">
        <v>125</v>
      </c>
      <c r="E177" s="180" t="s">
        <v>164</v>
      </c>
      <c r="F177" s="181">
        <v>1</v>
      </c>
      <c r="G177" s="182" t="s">
        <v>28</v>
      </c>
      <c r="H177" s="178">
        <v>1</v>
      </c>
      <c r="I177" s="165">
        <v>145500000</v>
      </c>
      <c r="J177" s="165">
        <v>145141000</v>
      </c>
      <c r="K177" s="183">
        <f>J177/I177*100</f>
        <v>99.753264604810994</v>
      </c>
      <c r="L177" s="188">
        <v>1</v>
      </c>
      <c r="M177" s="185" t="s">
        <v>177</v>
      </c>
      <c r="N177" s="350" t="s">
        <v>254</v>
      </c>
      <c r="O177" s="351" t="s">
        <v>196</v>
      </c>
      <c r="P177" s="165">
        <f t="shared" ref="P177:P185" si="15">J177</f>
        <v>145141000</v>
      </c>
      <c r="Q177" s="185" t="s">
        <v>228</v>
      </c>
      <c r="R177" s="180"/>
      <c r="S177" s="187" t="s">
        <v>210</v>
      </c>
      <c r="T177" s="324"/>
    </row>
    <row r="178" spans="1:20" s="187" customFormat="1" ht="30" customHeight="1">
      <c r="A178" s="178"/>
      <c r="B178" s="179"/>
      <c r="C178" s="106" t="s">
        <v>56</v>
      </c>
      <c r="D178" s="23" t="s">
        <v>126</v>
      </c>
      <c r="E178" s="180" t="s">
        <v>164</v>
      </c>
      <c r="F178" s="181">
        <v>1</v>
      </c>
      <c r="G178" s="182" t="s">
        <v>28</v>
      </c>
      <c r="H178" s="178">
        <v>1</v>
      </c>
      <c r="I178" s="165">
        <v>194000000</v>
      </c>
      <c r="J178" s="165">
        <v>193392000</v>
      </c>
      <c r="K178" s="183">
        <f t="shared" ref="K178:K185" si="16">J178/I178*100</f>
        <v>99.686597938144331</v>
      </c>
      <c r="L178" s="188">
        <v>1</v>
      </c>
      <c r="M178" s="185" t="s">
        <v>177</v>
      </c>
      <c r="N178" s="351" t="s">
        <v>251</v>
      </c>
      <c r="O178" s="352" t="s">
        <v>286</v>
      </c>
      <c r="P178" s="165">
        <f t="shared" si="15"/>
        <v>193392000</v>
      </c>
      <c r="Q178" s="185" t="s">
        <v>285</v>
      </c>
      <c r="R178" s="180"/>
      <c r="T178" s="324"/>
    </row>
    <row r="179" spans="1:20" s="187" customFormat="1" ht="30" customHeight="1">
      <c r="A179" s="178"/>
      <c r="B179" s="179"/>
      <c r="C179" s="106" t="s">
        <v>56</v>
      </c>
      <c r="D179" s="23" t="s">
        <v>127</v>
      </c>
      <c r="E179" s="180" t="s">
        <v>164</v>
      </c>
      <c r="F179" s="181">
        <v>1</v>
      </c>
      <c r="G179" s="182" t="s">
        <v>28</v>
      </c>
      <c r="H179" s="178">
        <v>1</v>
      </c>
      <c r="I179" s="165">
        <v>97000000</v>
      </c>
      <c r="J179" s="165">
        <v>96526000</v>
      </c>
      <c r="K179" s="183">
        <f t="shared" si="16"/>
        <v>99.511340206185565</v>
      </c>
      <c r="L179" s="188">
        <v>1</v>
      </c>
      <c r="M179" s="185" t="s">
        <v>177</v>
      </c>
      <c r="N179" s="353" t="s">
        <v>250</v>
      </c>
      <c r="O179" s="353" t="s">
        <v>219</v>
      </c>
      <c r="P179" s="165">
        <f t="shared" si="15"/>
        <v>96526000</v>
      </c>
      <c r="Q179" s="185" t="s">
        <v>203</v>
      </c>
      <c r="R179" s="180"/>
      <c r="T179" s="324"/>
    </row>
    <row r="180" spans="1:20" s="187" customFormat="1" ht="30" customHeight="1">
      <c r="A180" s="178"/>
      <c r="B180" s="179"/>
      <c r="C180" s="106" t="s">
        <v>56</v>
      </c>
      <c r="D180" s="23" t="s">
        <v>128</v>
      </c>
      <c r="E180" s="180" t="s">
        <v>164</v>
      </c>
      <c r="F180" s="181">
        <v>1</v>
      </c>
      <c r="G180" s="182" t="s">
        <v>28</v>
      </c>
      <c r="H180" s="178">
        <v>1</v>
      </c>
      <c r="I180" s="165">
        <v>97000000</v>
      </c>
      <c r="J180" s="165">
        <v>96615000</v>
      </c>
      <c r="K180" s="183">
        <f t="shared" si="16"/>
        <v>99.603092783505147</v>
      </c>
      <c r="L180" s="188">
        <v>1</v>
      </c>
      <c r="M180" s="185" t="s">
        <v>177</v>
      </c>
      <c r="N180" s="350" t="s">
        <v>254</v>
      </c>
      <c r="O180" s="351" t="s">
        <v>196</v>
      </c>
      <c r="P180" s="165">
        <f t="shared" si="15"/>
        <v>96615000</v>
      </c>
      <c r="Q180" s="185" t="s">
        <v>229</v>
      </c>
      <c r="R180" s="180"/>
      <c r="S180" s="187" t="s">
        <v>210</v>
      </c>
      <c r="T180" s="324"/>
    </row>
    <row r="181" spans="1:20" s="187" customFormat="1" ht="30" customHeight="1">
      <c r="A181" s="178"/>
      <c r="B181" s="179"/>
      <c r="C181" s="106" t="s">
        <v>56</v>
      </c>
      <c r="D181" s="23" t="s">
        <v>129</v>
      </c>
      <c r="E181" s="180" t="s">
        <v>164</v>
      </c>
      <c r="F181" s="181">
        <v>1</v>
      </c>
      <c r="G181" s="182" t="s">
        <v>28</v>
      </c>
      <c r="H181" s="178">
        <v>1</v>
      </c>
      <c r="I181" s="165">
        <v>194000000</v>
      </c>
      <c r="J181" s="165">
        <v>193657000</v>
      </c>
      <c r="K181" s="183">
        <f t="shared" si="16"/>
        <v>99.823195876288665</v>
      </c>
      <c r="L181" s="188">
        <v>1</v>
      </c>
      <c r="M181" s="185" t="s">
        <v>177</v>
      </c>
      <c r="N181" s="350" t="s">
        <v>254</v>
      </c>
      <c r="O181" s="351" t="s">
        <v>196</v>
      </c>
      <c r="P181" s="165">
        <f t="shared" si="15"/>
        <v>193657000</v>
      </c>
      <c r="Q181" s="185" t="s">
        <v>228</v>
      </c>
      <c r="R181" s="180"/>
      <c r="T181" s="324"/>
    </row>
    <row r="182" spans="1:20" s="187" customFormat="1" ht="30" customHeight="1">
      <c r="A182" s="178"/>
      <c r="B182" s="179"/>
      <c r="C182" s="106" t="s">
        <v>56</v>
      </c>
      <c r="D182" s="23" t="s">
        <v>130</v>
      </c>
      <c r="E182" s="180" t="s">
        <v>164</v>
      </c>
      <c r="F182" s="181">
        <v>1</v>
      </c>
      <c r="G182" s="182" t="s">
        <v>28</v>
      </c>
      <c r="H182" s="178">
        <v>1</v>
      </c>
      <c r="I182" s="165">
        <v>97000000</v>
      </c>
      <c r="J182" s="165">
        <v>96454000</v>
      </c>
      <c r="K182" s="183">
        <f t="shared" si="16"/>
        <v>99.437113402061854</v>
      </c>
      <c r="L182" s="188">
        <v>1</v>
      </c>
      <c r="M182" s="185" t="s">
        <v>177</v>
      </c>
      <c r="N182" s="353" t="s">
        <v>251</v>
      </c>
      <c r="O182" s="353" t="s">
        <v>252</v>
      </c>
      <c r="P182" s="165">
        <f t="shared" si="15"/>
        <v>96454000</v>
      </c>
      <c r="Q182" s="185" t="s">
        <v>253</v>
      </c>
      <c r="R182" s="180"/>
      <c r="T182" s="324"/>
    </row>
    <row r="183" spans="1:20" s="187" customFormat="1" ht="36.75" customHeight="1">
      <c r="A183" s="178"/>
      <c r="B183" s="179"/>
      <c r="C183" s="106" t="s">
        <v>56</v>
      </c>
      <c r="D183" s="23" t="s">
        <v>131</v>
      </c>
      <c r="E183" s="180" t="s">
        <v>164</v>
      </c>
      <c r="F183" s="181">
        <v>1</v>
      </c>
      <c r="G183" s="182" t="s">
        <v>28</v>
      </c>
      <c r="H183" s="178">
        <v>1</v>
      </c>
      <c r="I183" s="165">
        <v>194000000</v>
      </c>
      <c r="J183" s="165">
        <v>193453000</v>
      </c>
      <c r="K183" s="183">
        <f t="shared" si="16"/>
        <v>99.718041237113397</v>
      </c>
      <c r="L183" s="188">
        <v>1</v>
      </c>
      <c r="M183" s="185" t="s">
        <v>177</v>
      </c>
      <c r="N183" s="353" t="s">
        <v>211</v>
      </c>
      <c r="O183" s="351" t="s">
        <v>221</v>
      </c>
      <c r="P183" s="165">
        <f t="shared" si="15"/>
        <v>193453000</v>
      </c>
      <c r="Q183" s="185" t="s">
        <v>285</v>
      </c>
      <c r="R183" s="180"/>
      <c r="S183" s="187" t="s">
        <v>237</v>
      </c>
      <c r="T183" s="324"/>
    </row>
    <row r="184" spans="1:20" s="187" customFormat="1" ht="15" customHeight="1">
      <c r="A184" s="178"/>
      <c r="B184" s="179"/>
      <c r="C184" s="106"/>
      <c r="D184" s="23"/>
      <c r="E184" s="180"/>
      <c r="F184" s="181"/>
      <c r="G184" s="182"/>
      <c r="H184" s="178"/>
      <c r="I184" s="165"/>
      <c r="J184" s="165"/>
      <c r="K184" s="183"/>
      <c r="L184" s="188"/>
      <c r="M184" s="185"/>
      <c r="N184" s="189"/>
      <c r="O184" s="184"/>
      <c r="P184" s="165"/>
      <c r="Q184" s="185"/>
      <c r="R184" s="180"/>
      <c r="T184" s="324"/>
    </row>
    <row r="185" spans="1:20" s="187" customFormat="1" ht="24" customHeight="1">
      <c r="A185" s="178"/>
      <c r="B185" s="179"/>
      <c r="C185" s="106"/>
      <c r="D185" s="235" t="s">
        <v>23</v>
      </c>
      <c r="E185" s="367"/>
      <c r="F185" s="181"/>
      <c r="G185" s="182"/>
      <c r="H185" s="178"/>
      <c r="I185" s="165">
        <v>31500000</v>
      </c>
      <c r="J185" s="165">
        <v>30712000</v>
      </c>
      <c r="K185" s="183">
        <f t="shared" si="16"/>
        <v>97.498412698412693</v>
      </c>
      <c r="L185" s="184"/>
      <c r="M185" s="185"/>
      <c r="N185" s="184"/>
      <c r="O185" s="184"/>
      <c r="P185" s="165">
        <f t="shared" si="15"/>
        <v>30712000</v>
      </c>
      <c r="Q185" s="185" t="s">
        <v>230</v>
      </c>
      <c r="R185" s="180"/>
      <c r="T185" s="324"/>
    </row>
    <row r="186" spans="1:20" s="187" customFormat="1" ht="14.25" customHeight="1">
      <c r="A186" s="178"/>
      <c r="B186" s="179"/>
      <c r="C186" s="224"/>
      <c r="D186" s="225"/>
      <c r="E186" s="180"/>
      <c r="F186" s="181"/>
      <c r="G186" s="182"/>
      <c r="H186" s="178"/>
      <c r="I186" s="165"/>
      <c r="J186" s="165"/>
      <c r="K186" s="183" t="s">
        <v>205</v>
      </c>
      <c r="L186" s="184"/>
      <c r="M186" s="184"/>
      <c r="N186" s="184"/>
      <c r="O186" s="184"/>
      <c r="P186" s="165"/>
      <c r="Q186" s="185"/>
      <c r="R186" s="180"/>
      <c r="T186" s="324"/>
    </row>
    <row r="187" spans="1:20" s="187" customFormat="1" ht="30" customHeight="1">
      <c r="A187" s="178"/>
      <c r="B187" s="179"/>
      <c r="C187" s="224"/>
      <c r="D187" s="235" t="s">
        <v>134</v>
      </c>
      <c r="E187" s="180"/>
      <c r="F187" s="181"/>
      <c r="G187" s="182"/>
      <c r="H187" s="178"/>
      <c r="I187" s="164">
        <f>SUM(I188:I200)</f>
        <v>1600000000</v>
      </c>
      <c r="J187" s="164">
        <f>SUM(J188:J200)</f>
        <v>1593473000</v>
      </c>
      <c r="K187" s="239">
        <f t="shared" ref="K187:K198" si="17">J187/I187*100</f>
        <v>99.592062499999997</v>
      </c>
      <c r="L187" s="184"/>
      <c r="M187" s="184"/>
      <c r="N187" s="184"/>
      <c r="O187" s="184"/>
      <c r="P187" s="165"/>
      <c r="Q187" s="185"/>
      <c r="R187" s="180"/>
      <c r="T187" s="324"/>
    </row>
    <row r="188" spans="1:20" s="187" customFormat="1" ht="30" customHeight="1">
      <c r="A188" s="178"/>
      <c r="B188" s="179"/>
      <c r="C188" s="106" t="s">
        <v>56</v>
      </c>
      <c r="D188" s="23" t="s">
        <v>135</v>
      </c>
      <c r="E188" s="180" t="s">
        <v>164</v>
      </c>
      <c r="F188" s="181">
        <v>1</v>
      </c>
      <c r="G188" s="182" t="s">
        <v>28</v>
      </c>
      <c r="H188" s="178">
        <v>1</v>
      </c>
      <c r="I188" s="165">
        <v>73125000</v>
      </c>
      <c r="J188" s="165">
        <v>72585000</v>
      </c>
      <c r="K188" s="183">
        <f t="shared" si="17"/>
        <v>99.26153846153845</v>
      </c>
      <c r="L188" s="188">
        <v>1</v>
      </c>
      <c r="M188" s="185" t="s">
        <v>177</v>
      </c>
      <c r="N188" s="353" t="s">
        <v>194</v>
      </c>
      <c r="O188" s="351" t="s">
        <v>196</v>
      </c>
      <c r="P188" s="165">
        <f t="shared" ref="P188:P191" si="18">J188</f>
        <v>72585000</v>
      </c>
      <c r="Q188" s="357" t="s">
        <v>275</v>
      </c>
      <c r="R188" s="180"/>
      <c r="T188" s="324"/>
    </row>
    <row r="189" spans="1:20" s="187" customFormat="1" ht="30" customHeight="1">
      <c r="A189" s="178"/>
      <c r="B189" s="179"/>
      <c r="C189" s="106" t="s">
        <v>56</v>
      </c>
      <c r="D189" s="23" t="s">
        <v>136</v>
      </c>
      <c r="E189" s="180" t="s">
        <v>164</v>
      </c>
      <c r="F189" s="181">
        <v>1</v>
      </c>
      <c r="G189" s="182" t="s">
        <v>28</v>
      </c>
      <c r="H189" s="178">
        <v>1</v>
      </c>
      <c r="I189" s="165">
        <v>195000000</v>
      </c>
      <c r="J189" s="165">
        <v>194215000</v>
      </c>
      <c r="K189" s="183">
        <f t="shared" si="17"/>
        <v>99.597435897435886</v>
      </c>
      <c r="L189" s="188">
        <v>1</v>
      </c>
      <c r="M189" s="185" t="s">
        <v>177</v>
      </c>
      <c r="N189" s="354" t="s">
        <v>192</v>
      </c>
      <c r="O189" s="353" t="s">
        <v>195</v>
      </c>
      <c r="P189" s="165">
        <f t="shared" si="18"/>
        <v>194215000</v>
      </c>
      <c r="Q189" s="357" t="s">
        <v>193</v>
      </c>
      <c r="R189" s="180"/>
      <c r="T189" s="324"/>
    </row>
    <row r="190" spans="1:20" s="187" customFormat="1" ht="39" customHeight="1">
      <c r="A190" s="178"/>
      <c r="B190" s="179"/>
      <c r="C190" s="106" t="s">
        <v>56</v>
      </c>
      <c r="D190" s="23" t="s">
        <v>137</v>
      </c>
      <c r="E190" s="180" t="s">
        <v>164</v>
      </c>
      <c r="F190" s="181">
        <v>1</v>
      </c>
      <c r="G190" s="182" t="s">
        <v>28</v>
      </c>
      <c r="H190" s="178">
        <v>1</v>
      </c>
      <c r="I190" s="165">
        <v>195000000</v>
      </c>
      <c r="J190" s="165">
        <v>194219000</v>
      </c>
      <c r="K190" s="183">
        <f t="shared" si="17"/>
        <v>99.599487179487184</v>
      </c>
      <c r="L190" s="188">
        <v>1</v>
      </c>
      <c r="M190" s="185" t="s">
        <v>177</v>
      </c>
      <c r="N190" s="351" t="s">
        <v>251</v>
      </c>
      <c r="O190" s="351" t="s">
        <v>283</v>
      </c>
      <c r="P190" s="165">
        <f t="shared" si="18"/>
        <v>194219000</v>
      </c>
      <c r="Q190" s="357" t="s">
        <v>284</v>
      </c>
      <c r="R190" s="180"/>
      <c r="T190" s="324"/>
    </row>
    <row r="191" spans="1:20" s="187" customFormat="1" ht="30" customHeight="1">
      <c r="A191" s="178"/>
      <c r="B191" s="179"/>
      <c r="C191" s="106" t="s">
        <v>56</v>
      </c>
      <c r="D191" s="23" t="s">
        <v>138</v>
      </c>
      <c r="E191" s="180" t="s">
        <v>164</v>
      </c>
      <c r="F191" s="181">
        <v>1</v>
      </c>
      <c r="G191" s="182" t="s">
        <v>28</v>
      </c>
      <c r="H191" s="178">
        <v>1</v>
      </c>
      <c r="I191" s="165">
        <v>146250000</v>
      </c>
      <c r="J191" s="165">
        <v>145825000</v>
      </c>
      <c r="K191" s="183">
        <f t="shared" si="17"/>
        <v>99.709401709401718</v>
      </c>
      <c r="L191" s="188">
        <v>1</v>
      </c>
      <c r="M191" s="185" t="s">
        <v>177</v>
      </c>
      <c r="N191" s="353" t="s">
        <v>194</v>
      </c>
      <c r="O191" s="353" t="s">
        <v>244</v>
      </c>
      <c r="P191" s="165">
        <f t="shared" si="18"/>
        <v>145825000</v>
      </c>
      <c r="Q191" s="357" t="s">
        <v>257</v>
      </c>
      <c r="R191" s="180"/>
      <c r="T191" s="324"/>
    </row>
    <row r="192" spans="1:20" s="187" customFormat="1" ht="30" customHeight="1">
      <c r="A192" s="178" t="s">
        <v>29</v>
      </c>
      <c r="B192" s="179"/>
      <c r="C192" s="106" t="s">
        <v>56</v>
      </c>
      <c r="D192" s="23" t="s">
        <v>139</v>
      </c>
      <c r="E192" s="180" t="s">
        <v>164</v>
      </c>
      <c r="F192" s="181">
        <v>1</v>
      </c>
      <c r="G192" s="182" t="s">
        <v>28</v>
      </c>
      <c r="H192" s="178">
        <v>1</v>
      </c>
      <c r="I192" s="165">
        <v>195000000</v>
      </c>
      <c r="J192" s="165">
        <v>194459000</v>
      </c>
      <c r="K192" s="183">
        <f t="shared" si="17"/>
        <v>99.722564102564107</v>
      </c>
      <c r="L192" s="184">
        <v>100</v>
      </c>
      <c r="M192" s="185" t="s">
        <v>177</v>
      </c>
      <c r="N192" s="353" t="s">
        <v>251</v>
      </c>
      <c r="O192" s="353" t="s">
        <v>252</v>
      </c>
      <c r="P192" s="165">
        <f>J192</f>
        <v>194459000</v>
      </c>
      <c r="Q192" s="357" t="s">
        <v>287</v>
      </c>
      <c r="R192" s="180"/>
      <c r="T192" s="324"/>
    </row>
    <row r="193" spans="1:20" s="187" customFormat="1" ht="30" customHeight="1">
      <c r="A193" s="178"/>
      <c r="B193" s="179"/>
      <c r="C193" s="106" t="s">
        <v>56</v>
      </c>
      <c r="D193" s="23" t="s">
        <v>256</v>
      </c>
      <c r="E193" s="180" t="s">
        <v>164</v>
      </c>
      <c r="F193" s="181">
        <v>1</v>
      </c>
      <c r="G193" s="182" t="s">
        <v>28</v>
      </c>
      <c r="H193" s="178">
        <v>1</v>
      </c>
      <c r="I193" s="165">
        <v>145500000</v>
      </c>
      <c r="J193" s="165">
        <v>144957000</v>
      </c>
      <c r="K193" s="183">
        <f t="shared" si="17"/>
        <v>99.626804123711338</v>
      </c>
      <c r="L193" s="188">
        <v>1</v>
      </c>
      <c r="M193" s="185" t="s">
        <v>177</v>
      </c>
      <c r="N193" s="351" t="s">
        <v>251</v>
      </c>
      <c r="O193" s="353" t="s">
        <v>252</v>
      </c>
      <c r="P193" s="165">
        <f t="shared" ref="P193:P198" si="19">J193</f>
        <v>144957000</v>
      </c>
      <c r="Q193" s="357" t="s">
        <v>287</v>
      </c>
      <c r="R193" s="180"/>
      <c r="T193" s="324"/>
    </row>
    <row r="194" spans="1:20" s="187" customFormat="1" ht="30" customHeight="1">
      <c r="A194" s="178"/>
      <c r="B194" s="179"/>
      <c r="C194" s="106"/>
      <c r="D194" s="23" t="s">
        <v>335</v>
      </c>
      <c r="E194" s="180" t="s">
        <v>164</v>
      </c>
      <c r="F194" s="181">
        <v>1</v>
      </c>
      <c r="G194" s="182" t="s">
        <v>28</v>
      </c>
      <c r="H194" s="178">
        <v>1</v>
      </c>
      <c r="I194" s="269">
        <v>98500000</v>
      </c>
      <c r="J194" s="312">
        <v>97865000</v>
      </c>
      <c r="K194" s="183">
        <f t="shared" si="17"/>
        <v>99.35532994923858</v>
      </c>
      <c r="L194" s="188">
        <v>1</v>
      </c>
      <c r="M194" s="185" t="s">
        <v>177</v>
      </c>
      <c r="N194" s="355" t="s">
        <v>346</v>
      </c>
      <c r="O194" s="355" t="s">
        <v>356</v>
      </c>
      <c r="P194" s="165">
        <f t="shared" si="19"/>
        <v>97865000</v>
      </c>
      <c r="Q194" s="327" t="s">
        <v>414</v>
      </c>
      <c r="R194" s="180"/>
      <c r="T194" s="328" t="s">
        <v>409</v>
      </c>
    </row>
    <row r="195" spans="1:20" s="187" customFormat="1" ht="30" customHeight="1">
      <c r="A195" s="178"/>
      <c r="B195" s="179"/>
      <c r="C195" s="106"/>
      <c r="D195" s="23" t="s">
        <v>336</v>
      </c>
      <c r="E195" s="180" t="s">
        <v>164</v>
      </c>
      <c r="F195" s="181">
        <v>1</v>
      </c>
      <c r="G195" s="182" t="s">
        <v>28</v>
      </c>
      <c r="H195" s="178">
        <v>1</v>
      </c>
      <c r="I195" s="269">
        <v>197000000</v>
      </c>
      <c r="J195" s="312">
        <v>196391000</v>
      </c>
      <c r="K195" s="183">
        <f t="shared" si="17"/>
        <v>99.690862944162433</v>
      </c>
      <c r="L195" s="188">
        <v>1</v>
      </c>
      <c r="M195" s="185" t="s">
        <v>177</v>
      </c>
      <c r="N195" s="356" t="s">
        <v>350</v>
      </c>
      <c r="O195" s="355" t="s">
        <v>416</v>
      </c>
      <c r="P195" s="165">
        <f t="shared" si="19"/>
        <v>196391000</v>
      </c>
      <c r="Q195" s="327" t="s">
        <v>202</v>
      </c>
      <c r="R195" s="180"/>
      <c r="T195" s="329" t="s">
        <v>410</v>
      </c>
    </row>
    <row r="196" spans="1:20" s="187" customFormat="1" ht="30" customHeight="1">
      <c r="A196" s="178"/>
      <c r="B196" s="179"/>
      <c r="C196" s="106"/>
      <c r="D196" s="23" t="s">
        <v>337</v>
      </c>
      <c r="E196" s="180" t="s">
        <v>164</v>
      </c>
      <c r="F196" s="181">
        <v>1</v>
      </c>
      <c r="G196" s="182" t="s">
        <v>28</v>
      </c>
      <c r="H196" s="178">
        <v>1</v>
      </c>
      <c r="I196" s="269">
        <v>147750000</v>
      </c>
      <c r="J196" s="312">
        <v>147217000</v>
      </c>
      <c r="K196" s="183">
        <f t="shared" si="17"/>
        <v>99.639255499153975</v>
      </c>
      <c r="L196" s="188">
        <v>1</v>
      </c>
      <c r="M196" s="185" t="s">
        <v>177</v>
      </c>
      <c r="N196" s="356" t="s">
        <v>350</v>
      </c>
      <c r="O196" s="355" t="s">
        <v>362</v>
      </c>
      <c r="P196" s="165">
        <f t="shared" si="19"/>
        <v>147217000</v>
      </c>
      <c r="Q196" s="327" t="s">
        <v>415</v>
      </c>
      <c r="R196" s="180"/>
      <c r="T196" s="329" t="s">
        <v>411</v>
      </c>
    </row>
    <row r="197" spans="1:20" s="187" customFormat="1" ht="30" customHeight="1">
      <c r="A197" s="178"/>
      <c r="B197" s="179"/>
      <c r="C197" s="106"/>
      <c r="D197" s="23" t="s">
        <v>338</v>
      </c>
      <c r="E197" s="180" t="s">
        <v>164</v>
      </c>
      <c r="F197" s="181">
        <v>1</v>
      </c>
      <c r="G197" s="182" t="s">
        <v>28</v>
      </c>
      <c r="H197" s="178">
        <v>1</v>
      </c>
      <c r="I197" s="269">
        <v>98500000</v>
      </c>
      <c r="J197" s="312">
        <v>97795000</v>
      </c>
      <c r="K197" s="183">
        <f t="shared" si="17"/>
        <v>99.284263959390856</v>
      </c>
      <c r="L197" s="188">
        <v>1</v>
      </c>
      <c r="M197" s="185" t="s">
        <v>177</v>
      </c>
      <c r="N197" s="356" t="s">
        <v>363</v>
      </c>
      <c r="O197" s="355" t="s">
        <v>364</v>
      </c>
      <c r="P197" s="165">
        <f t="shared" si="19"/>
        <v>97795000</v>
      </c>
      <c r="Q197" s="327" t="s">
        <v>285</v>
      </c>
      <c r="R197" s="180"/>
      <c r="T197" s="329" t="s">
        <v>412</v>
      </c>
    </row>
    <row r="198" spans="1:20" s="187" customFormat="1" ht="30" customHeight="1">
      <c r="A198" s="178"/>
      <c r="B198" s="179"/>
      <c r="C198" s="106"/>
      <c r="D198" s="23" t="s">
        <v>339</v>
      </c>
      <c r="E198" s="180" t="s">
        <v>164</v>
      </c>
      <c r="F198" s="181">
        <v>1</v>
      </c>
      <c r="G198" s="182" t="s">
        <v>28</v>
      </c>
      <c r="H198" s="178">
        <v>1</v>
      </c>
      <c r="I198" s="269">
        <v>73875000</v>
      </c>
      <c r="J198" s="312">
        <v>73445000</v>
      </c>
      <c r="K198" s="183">
        <f t="shared" si="17"/>
        <v>99.417935702199671</v>
      </c>
      <c r="L198" s="188">
        <v>1</v>
      </c>
      <c r="M198" s="185" t="s">
        <v>177</v>
      </c>
      <c r="N198" s="356" t="s">
        <v>350</v>
      </c>
      <c r="O198" s="355" t="s">
        <v>362</v>
      </c>
      <c r="P198" s="165">
        <f t="shared" si="19"/>
        <v>73445000</v>
      </c>
      <c r="Q198" s="327" t="s">
        <v>275</v>
      </c>
      <c r="R198" s="180"/>
      <c r="T198" s="329" t="s">
        <v>413</v>
      </c>
    </row>
    <row r="199" spans="1:20" s="187" customFormat="1" ht="15" customHeight="1">
      <c r="A199" s="178"/>
      <c r="B199" s="179"/>
      <c r="C199" s="106"/>
      <c r="D199" s="23"/>
      <c r="E199" s="180"/>
      <c r="F199" s="181"/>
      <c r="G199" s="182"/>
      <c r="H199" s="178"/>
      <c r="I199" s="165"/>
      <c r="J199" s="165"/>
      <c r="K199" s="183"/>
      <c r="L199" s="188"/>
      <c r="M199" s="185"/>
      <c r="N199" s="184"/>
      <c r="O199" s="189"/>
      <c r="P199" s="165"/>
      <c r="Q199" s="185"/>
      <c r="R199" s="180"/>
      <c r="T199" s="324"/>
    </row>
    <row r="200" spans="1:20" s="187" customFormat="1" ht="19.5" customHeight="1">
      <c r="A200" s="178"/>
      <c r="B200" s="179"/>
      <c r="C200" s="224"/>
      <c r="D200" s="235" t="s">
        <v>23</v>
      </c>
      <c r="E200" s="367"/>
      <c r="F200" s="181"/>
      <c r="G200" s="359"/>
      <c r="H200" s="178"/>
      <c r="I200" s="165">
        <v>34500000</v>
      </c>
      <c r="J200" s="165">
        <f>33100000+1400000</f>
        <v>34500000</v>
      </c>
      <c r="K200" s="183"/>
      <c r="L200" s="184"/>
      <c r="M200" s="184"/>
      <c r="N200" s="184"/>
      <c r="O200" s="184"/>
      <c r="P200" s="165">
        <f>J200</f>
        <v>34500000</v>
      </c>
      <c r="Q200" s="185"/>
      <c r="R200" s="180"/>
      <c r="T200" s="324"/>
    </row>
    <row r="201" spans="1:20" ht="15" customHeight="1">
      <c r="A201" s="227"/>
      <c r="B201" s="228"/>
      <c r="C201" s="229"/>
      <c r="D201" s="253"/>
      <c r="E201" s="227"/>
      <c r="F201" s="227"/>
      <c r="G201" s="231"/>
      <c r="H201" s="227" t="s">
        <v>29</v>
      </c>
      <c r="I201" s="166"/>
      <c r="J201" s="166"/>
      <c r="K201" s="223"/>
      <c r="L201" s="227"/>
      <c r="M201" s="227"/>
      <c r="N201" s="227"/>
      <c r="O201" s="227"/>
      <c r="P201" s="166"/>
      <c r="Q201" s="254"/>
      <c r="R201" s="227"/>
      <c r="T201" s="324"/>
    </row>
    <row r="202" spans="1:20" ht="15" customHeight="1">
      <c r="A202" s="167"/>
      <c r="B202" s="255"/>
      <c r="C202" s="256"/>
      <c r="D202" s="257"/>
      <c r="E202" s="167"/>
      <c r="F202" s="167"/>
      <c r="G202" s="167"/>
      <c r="H202" s="167"/>
      <c r="I202" s="258"/>
      <c r="J202" s="167"/>
      <c r="K202" s="259"/>
      <c r="L202" s="167" t="s">
        <v>29</v>
      </c>
      <c r="M202" s="167"/>
      <c r="N202" s="167"/>
      <c r="O202" s="167"/>
      <c r="P202" s="258"/>
      <c r="Q202" s="260"/>
      <c r="R202" s="167"/>
      <c r="T202" s="324"/>
    </row>
    <row r="203" spans="1:20" ht="15" customHeight="1">
      <c r="T203" s="325"/>
    </row>
    <row r="204" spans="1:20" ht="15" customHeight="1">
      <c r="H204" s="192" t="s">
        <v>29</v>
      </c>
      <c r="T204" s="324"/>
    </row>
    <row r="205" spans="1:20" ht="15" customHeight="1">
      <c r="T205" s="324"/>
    </row>
    <row r="206" spans="1:20" ht="15" customHeight="1">
      <c r="O206" s="261" t="s">
        <v>179</v>
      </c>
      <c r="T206" s="326"/>
    </row>
    <row r="207" spans="1:20" ht="15" customHeight="1">
      <c r="I207" s="262"/>
      <c r="J207" s="262"/>
      <c r="O207" s="261"/>
    </row>
    <row r="208" spans="1:20" ht="15" customHeight="1">
      <c r="O208" s="261"/>
    </row>
    <row r="209" spans="4:15" ht="15" customHeight="1">
      <c r="D209" s="192" t="s">
        <v>29</v>
      </c>
      <c r="L209" s="192" t="s">
        <v>29</v>
      </c>
      <c r="O209" s="261"/>
    </row>
    <row r="210" spans="4:15" ht="15" customHeight="1">
      <c r="O210" s="263" t="s">
        <v>180</v>
      </c>
    </row>
    <row r="211" spans="4:15" ht="15" customHeight="1">
      <c r="O211" s="261" t="s">
        <v>181</v>
      </c>
    </row>
  </sheetData>
  <mergeCells count="12">
    <mergeCell ref="P7:P8"/>
    <mergeCell ref="B10:D10"/>
    <mergeCell ref="A1:R1"/>
    <mergeCell ref="A2:R2"/>
    <mergeCell ref="A5:A8"/>
    <mergeCell ref="B5:D8"/>
    <mergeCell ref="E5:F5"/>
    <mergeCell ref="H5:H8"/>
    <mergeCell ref="J5:L5"/>
    <mergeCell ref="M5:Q5"/>
    <mergeCell ref="F6:F8"/>
    <mergeCell ref="M7:M8"/>
  </mergeCells>
  <pageMargins left="0.25" right="0.25" top="1" bottom="0.75" header="0.3" footer="0.3"/>
  <pageSetup paperSize="768" scale="75" pageOrder="overThenDown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</sheetPr>
  <dimension ref="A1:R211"/>
  <sheetViews>
    <sheetView tabSelected="1" view="pageBreakPreview" topLeftCell="A57" zoomScaleSheetLayoutView="100" workbookViewId="0">
      <selection sqref="A1:R67"/>
    </sheetView>
  </sheetViews>
  <sheetFormatPr defaultRowHeight="15" customHeight="1"/>
  <cols>
    <col min="1" max="2" width="3.7109375" style="192" customWidth="1"/>
    <col min="3" max="3" width="2.5703125" style="194" customWidth="1"/>
    <col min="4" max="4" width="38" style="192" customWidth="1"/>
    <col min="5" max="5" width="19.140625" style="192" customWidth="1"/>
    <col min="6" max="6" width="8.140625" style="192" customWidth="1"/>
    <col min="7" max="7" width="13" style="192" customWidth="1"/>
    <col min="8" max="8" width="8.42578125" style="192" customWidth="1"/>
    <col min="9" max="10" width="13.140625" style="192" customWidth="1"/>
    <col min="11" max="11" width="9.85546875" style="192" customWidth="1"/>
    <col min="12" max="12" width="8.5703125" style="192" customWidth="1"/>
    <col min="13" max="13" width="11.5703125" style="192" customWidth="1"/>
    <col min="14" max="15" width="10.5703125" style="192" customWidth="1"/>
    <col min="16" max="16" width="12.42578125" style="192" customWidth="1"/>
    <col min="17" max="17" width="15.5703125" style="192" customWidth="1"/>
    <col min="18" max="18" width="10.7109375" style="192" customWidth="1"/>
    <col min="19" max="16384" width="9.140625" style="192"/>
  </cols>
  <sheetData>
    <row r="1" spans="1:18" s="190" customFormat="1" ht="15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</row>
    <row r="2" spans="1:18" s="190" customFormat="1" ht="15" customHeight="1">
      <c r="A2" s="387" t="s">
        <v>178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</row>
    <row r="3" spans="1:18" s="190" customFormat="1" ht="15" customHeight="1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</row>
    <row r="4" spans="1:18" ht="15" customHeight="1">
      <c r="B4" s="193" t="s">
        <v>280</v>
      </c>
      <c r="H4" s="192" t="s">
        <v>29</v>
      </c>
      <c r="L4" s="192" t="s">
        <v>29</v>
      </c>
      <c r="R4" s="192" t="s">
        <v>29</v>
      </c>
    </row>
    <row r="5" spans="1:18" s="193" customFormat="1" ht="15" customHeight="1">
      <c r="A5" s="388" t="s">
        <v>1</v>
      </c>
      <c r="B5" s="389" t="s">
        <v>2</v>
      </c>
      <c r="C5" s="390"/>
      <c r="D5" s="391"/>
      <c r="E5" s="384" t="s">
        <v>27</v>
      </c>
      <c r="F5" s="386"/>
      <c r="G5" s="195"/>
      <c r="H5" s="395" t="s">
        <v>7</v>
      </c>
      <c r="I5" s="335"/>
      <c r="J5" s="384" t="s">
        <v>10</v>
      </c>
      <c r="K5" s="385"/>
      <c r="L5" s="385"/>
      <c r="M5" s="384" t="s">
        <v>167</v>
      </c>
      <c r="N5" s="385"/>
      <c r="O5" s="385"/>
      <c r="P5" s="385"/>
      <c r="Q5" s="386"/>
      <c r="R5" s="195"/>
    </row>
    <row r="6" spans="1:18" s="193" customFormat="1" ht="15" customHeight="1">
      <c r="A6" s="383"/>
      <c r="B6" s="392"/>
      <c r="C6" s="393"/>
      <c r="D6" s="394"/>
      <c r="E6" s="335"/>
      <c r="F6" s="394" t="s">
        <v>5</v>
      </c>
      <c r="G6" s="330"/>
      <c r="H6" s="396"/>
      <c r="I6" s="330"/>
      <c r="J6" s="335"/>
      <c r="K6" s="335"/>
      <c r="L6" s="335"/>
      <c r="M6" s="335"/>
      <c r="N6" s="335"/>
      <c r="O6" s="335"/>
      <c r="P6" s="335"/>
      <c r="Q6" s="335" t="s">
        <v>172</v>
      </c>
      <c r="R6" s="330"/>
    </row>
    <row r="7" spans="1:18" s="193" customFormat="1" ht="15" customHeight="1">
      <c r="A7" s="383"/>
      <c r="B7" s="392"/>
      <c r="C7" s="393"/>
      <c r="D7" s="394"/>
      <c r="E7" s="330" t="s">
        <v>3</v>
      </c>
      <c r="F7" s="394"/>
      <c r="G7" s="330" t="s">
        <v>6</v>
      </c>
      <c r="H7" s="396"/>
      <c r="I7" s="330" t="s">
        <v>8</v>
      </c>
      <c r="J7" s="330" t="s">
        <v>11</v>
      </c>
      <c r="K7" s="330" t="s">
        <v>14</v>
      </c>
      <c r="L7" s="330" t="s">
        <v>14</v>
      </c>
      <c r="M7" s="383" t="s">
        <v>165</v>
      </c>
      <c r="N7" s="330" t="s">
        <v>168</v>
      </c>
      <c r="O7" s="330" t="s">
        <v>168</v>
      </c>
      <c r="P7" s="383" t="s">
        <v>171</v>
      </c>
      <c r="Q7" s="330" t="s">
        <v>173</v>
      </c>
      <c r="R7" s="330" t="s">
        <v>176</v>
      </c>
    </row>
    <row r="8" spans="1:18" s="193" customFormat="1" ht="15" customHeight="1">
      <c r="A8" s="383"/>
      <c r="B8" s="392"/>
      <c r="C8" s="393"/>
      <c r="D8" s="394"/>
      <c r="E8" s="330" t="s">
        <v>4</v>
      </c>
      <c r="F8" s="394"/>
      <c r="G8" s="198"/>
      <c r="H8" s="396"/>
      <c r="I8" s="330" t="s">
        <v>9</v>
      </c>
      <c r="J8" s="330" t="s">
        <v>12</v>
      </c>
      <c r="K8" s="330" t="s">
        <v>166</v>
      </c>
      <c r="L8" s="330" t="s">
        <v>13</v>
      </c>
      <c r="M8" s="383"/>
      <c r="N8" s="330" t="s">
        <v>169</v>
      </c>
      <c r="O8" s="330" t="s">
        <v>170</v>
      </c>
      <c r="P8" s="383"/>
      <c r="Q8" s="330" t="s">
        <v>174</v>
      </c>
      <c r="R8" s="330"/>
    </row>
    <row r="9" spans="1:18" s="193" customFormat="1" ht="15" customHeight="1">
      <c r="A9" s="199"/>
      <c r="B9" s="199"/>
      <c r="C9" s="200"/>
      <c r="D9" s="201"/>
      <c r="E9" s="202"/>
      <c r="F9" s="201"/>
      <c r="G9" s="203"/>
      <c r="H9" s="204"/>
      <c r="I9" s="202"/>
      <c r="J9" s="202"/>
      <c r="K9" s="202"/>
      <c r="L9" s="202"/>
      <c r="M9" s="202"/>
      <c r="N9" s="202"/>
      <c r="O9" s="202"/>
      <c r="P9" s="202"/>
      <c r="Q9" s="202" t="s">
        <v>175</v>
      </c>
      <c r="R9" s="202"/>
    </row>
    <row r="10" spans="1:18" s="193" customFormat="1" ht="15" customHeight="1">
      <c r="A10" s="331">
        <v>1</v>
      </c>
      <c r="B10" s="384">
        <v>2</v>
      </c>
      <c r="C10" s="385"/>
      <c r="D10" s="386"/>
      <c r="E10" s="206">
        <v>3</v>
      </c>
      <c r="F10" s="333">
        <v>4</v>
      </c>
      <c r="G10" s="206">
        <v>5</v>
      </c>
      <c r="H10" s="332">
        <v>6</v>
      </c>
      <c r="I10" s="206">
        <v>7</v>
      </c>
      <c r="J10" s="206">
        <v>8</v>
      </c>
      <c r="K10" s="206"/>
      <c r="L10" s="206">
        <v>9</v>
      </c>
      <c r="M10" s="206"/>
      <c r="N10" s="206"/>
      <c r="O10" s="206"/>
      <c r="P10" s="206"/>
      <c r="Q10" s="206"/>
      <c r="R10" s="206">
        <v>10</v>
      </c>
    </row>
    <row r="11" spans="1:18" ht="15" customHeight="1">
      <c r="A11" s="209"/>
      <c r="B11" s="210" t="s">
        <v>15</v>
      </c>
      <c r="C11" s="211"/>
      <c r="D11" s="212"/>
      <c r="E11" s="209"/>
      <c r="F11" s="209"/>
      <c r="G11" s="213" t="s">
        <v>29</v>
      </c>
      <c r="H11" s="214"/>
      <c r="I11" s="214"/>
      <c r="J11" s="214"/>
      <c r="K11" s="214"/>
      <c r="L11" s="215"/>
      <c r="M11" s="215"/>
      <c r="N11" s="215"/>
      <c r="O11" s="215"/>
      <c r="P11" s="215"/>
      <c r="Q11" s="215"/>
      <c r="R11" s="216"/>
    </row>
    <row r="12" spans="1:18" s="193" customFormat="1" ht="30" customHeight="1">
      <c r="A12" s="217"/>
      <c r="B12" s="218" t="s">
        <v>16</v>
      </c>
      <c r="C12" s="219"/>
      <c r="D12" s="220" t="s">
        <v>17</v>
      </c>
      <c r="E12" s="217"/>
      <c r="F12" s="217"/>
      <c r="G12" s="221"/>
      <c r="H12" s="222">
        <f>H13</f>
        <v>1</v>
      </c>
      <c r="I12" s="222">
        <f>I13</f>
        <v>50000000</v>
      </c>
      <c r="J12" s="222">
        <f>J13</f>
        <v>49628000</v>
      </c>
      <c r="K12" s="223">
        <f>J12/I12*100</f>
        <v>99.256</v>
      </c>
      <c r="L12" s="217"/>
      <c r="M12" s="217"/>
      <c r="N12" s="217"/>
      <c r="O12" s="217"/>
      <c r="P12" s="222"/>
      <c r="Q12" s="217"/>
      <c r="R12" s="217"/>
    </row>
    <row r="13" spans="1:18" s="187" customFormat="1" ht="30" customHeight="1">
      <c r="A13" s="178"/>
      <c r="B13" s="179">
        <v>1</v>
      </c>
      <c r="C13" s="224"/>
      <c r="D13" s="225" t="s">
        <v>30</v>
      </c>
      <c r="E13" s="180" t="s">
        <v>150</v>
      </c>
      <c r="F13" s="181">
        <v>1</v>
      </c>
      <c r="G13" s="182" t="s">
        <v>28</v>
      </c>
      <c r="H13" s="178">
        <v>1</v>
      </c>
      <c r="I13" s="165">
        <v>50000000</v>
      </c>
      <c r="J13" s="165">
        <v>49628000</v>
      </c>
      <c r="K13" s="183">
        <f>J13/I13*100</f>
        <v>99.256</v>
      </c>
      <c r="L13" s="188">
        <v>1</v>
      </c>
      <c r="M13" s="226" t="s">
        <v>177</v>
      </c>
      <c r="N13" s="186" t="s">
        <v>215</v>
      </c>
      <c r="O13" s="186" t="s">
        <v>216</v>
      </c>
      <c r="P13" s="165">
        <f>J13</f>
        <v>49628000</v>
      </c>
      <c r="Q13" s="226" t="s">
        <v>222</v>
      </c>
      <c r="R13" s="178"/>
    </row>
    <row r="14" spans="1:18" ht="13.5" customHeight="1">
      <c r="A14" s="227"/>
      <c r="B14" s="228"/>
      <c r="C14" s="229"/>
      <c r="D14" s="230"/>
      <c r="E14" s="227"/>
      <c r="F14" s="227"/>
      <c r="G14" s="231"/>
      <c r="H14" s="227"/>
      <c r="I14" s="166"/>
      <c r="J14" s="166"/>
      <c r="K14" s="223"/>
      <c r="L14" s="227"/>
      <c r="M14" s="227"/>
      <c r="N14" s="227"/>
      <c r="O14" s="227"/>
      <c r="P14" s="166"/>
      <c r="Q14" s="227"/>
      <c r="R14" s="227"/>
    </row>
    <row r="15" spans="1:18" s="193" customFormat="1" ht="30" customHeight="1">
      <c r="A15" s="217"/>
      <c r="B15" s="218" t="s">
        <v>18</v>
      </c>
      <c r="C15" s="219"/>
      <c r="D15" s="220" t="s">
        <v>31</v>
      </c>
      <c r="E15" s="217"/>
      <c r="F15" s="217"/>
      <c r="G15" s="221"/>
      <c r="H15" s="222">
        <f>H16</f>
        <v>1</v>
      </c>
      <c r="I15" s="222">
        <f>I16</f>
        <v>30000000</v>
      </c>
      <c r="J15" s="222">
        <f>J16</f>
        <v>30000000</v>
      </c>
      <c r="K15" s="223">
        <f>J15/I15*100</f>
        <v>100</v>
      </c>
      <c r="L15" s="217"/>
      <c r="M15" s="217"/>
      <c r="N15" s="217"/>
      <c r="O15" s="217"/>
      <c r="P15" s="222"/>
      <c r="Q15" s="217"/>
      <c r="R15" s="217"/>
    </row>
    <row r="16" spans="1:18" s="187" customFormat="1" ht="30" customHeight="1">
      <c r="A16" s="178"/>
      <c r="B16" s="179">
        <v>1</v>
      </c>
      <c r="C16" s="224"/>
      <c r="D16" s="225" t="s">
        <v>32</v>
      </c>
      <c r="E16" s="180" t="s">
        <v>151</v>
      </c>
      <c r="F16" s="181">
        <v>1</v>
      </c>
      <c r="G16" s="182" t="s">
        <v>28</v>
      </c>
      <c r="H16" s="178">
        <v>1</v>
      </c>
      <c r="I16" s="165">
        <v>30000000</v>
      </c>
      <c r="J16" s="165">
        <v>30000000</v>
      </c>
      <c r="K16" s="183">
        <f>J16/I16*100</f>
        <v>100</v>
      </c>
      <c r="L16" s="184"/>
      <c r="M16" s="184"/>
      <c r="N16" s="184"/>
      <c r="O16" s="184"/>
      <c r="P16" s="165"/>
      <c r="Q16" s="184"/>
      <c r="R16" s="180"/>
    </row>
    <row r="17" spans="1:18" s="187" customFormat="1" ht="12.75" customHeight="1">
      <c r="A17" s="178"/>
      <c r="B17" s="179"/>
      <c r="C17" s="224"/>
      <c r="D17" s="225"/>
      <c r="E17" s="180"/>
      <c r="F17" s="181"/>
      <c r="G17" s="182"/>
      <c r="H17" s="178"/>
      <c r="I17" s="165"/>
      <c r="J17" s="165"/>
      <c r="K17" s="183"/>
      <c r="L17" s="184"/>
      <c r="M17" s="184"/>
      <c r="N17" s="184"/>
      <c r="O17" s="184"/>
      <c r="P17" s="165"/>
      <c r="Q17" s="184"/>
      <c r="R17" s="180"/>
    </row>
    <row r="18" spans="1:18" s="241" customFormat="1" ht="50.25" customHeight="1">
      <c r="A18" s="232"/>
      <c r="B18" s="233" t="s">
        <v>19</v>
      </c>
      <c r="C18" s="234"/>
      <c r="D18" s="235" t="s">
        <v>33</v>
      </c>
      <c r="E18" s="236"/>
      <c r="F18" s="237"/>
      <c r="G18" s="238"/>
      <c r="H18" s="232"/>
      <c r="I18" s="164">
        <f>I19</f>
        <v>20000000</v>
      </c>
      <c r="J18" s="164">
        <f>J19</f>
        <v>20000000</v>
      </c>
      <c r="K18" s="183">
        <f>J18/I18*100</f>
        <v>100</v>
      </c>
      <c r="L18" s="240"/>
      <c r="M18" s="240"/>
      <c r="N18" s="240"/>
      <c r="O18" s="240"/>
      <c r="P18" s="164"/>
      <c r="Q18" s="240"/>
      <c r="R18" s="236"/>
    </row>
    <row r="19" spans="1:18" s="187" customFormat="1" ht="38.25" customHeight="1">
      <c r="A19" s="178"/>
      <c r="B19" s="179"/>
      <c r="C19" s="224"/>
      <c r="D19" s="225" t="s">
        <v>34</v>
      </c>
      <c r="E19" s="180" t="s">
        <v>152</v>
      </c>
      <c r="F19" s="181">
        <v>1</v>
      </c>
      <c r="G19" s="182" t="s">
        <v>28</v>
      </c>
      <c r="H19" s="178">
        <v>1</v>
      </c>
      <c r="I19" s="165">
        <v>20000000</v>
      </c>
      <c r="J19" s="165">
        <v>20000000</v>
      </c>
      <c r="K19" s="183">
        <f>J19/I19*100</f>
        <v>100</v>
      </c>
      <c r="L19" s="184"/>
      <c r="M19" s="184"/>
      <c r="N19" s="184"/>
      <c r="O19" s="184"/>
      <c r="P19" s="165"/>
      <c r="Q19" s="184"/>
      <c r="R19" s="180"/>
    </row>
    <row r="20" spans="1:18" s="187" customFormat="1" ht="15.75" customHeight="1">
      <c r="A20" s="178"/>
      <c r="B20" s="179"/>
      <c r="C20" s="224"/>
      <c r="D20" s="225"/>
      <c r="E20" s="180"/>
      <c r="F20" s="181"/>
      <c r="G20" s="182"/>
      <c r="H20" s="178"/>
      <c r="I20" s="165"/>
      <c r="J20" s="165"/>
      <c r="K20" s="183"/>
      <c r="L20" s="184"/>
      <c r="M20" s="184"/>
      <c r="N20" s="184"/>
      <c r="O20" s="184"/>
      <c r="P20" s="165"/>
      <c r="Q20" s="184"/>
      <c r="R20" s="180"/>
    </row>
    <row r="21" spans="1:18" s="241" customFormat="1" ht="30" customHeight="1">
      <c r="A21" s="232"/>
      <c r="B21" s="233" t="s">
        <v>24</v>
      </c>
      <c r="C21" s="234"/>
      <c r="D21" s="235" t="s">
        <v>35</v>
      </c>
      <c r="E21" s="236"/>
      <c r="F21" s="237"/>
      <c r="G21" s="238"/>
      <c r="H21" s="232"/>
      <c r="I21" s="164">
        <f>I22+I23</f>
        <v>100000000</v>
      </c>
      <c r="J21" s="164">
        <f t="shared" ref="J21" si="0">J22+J23</f>
        <v>99354000</v>
      </c>
      <c r="K21" s="183">
        <f>J21/I21*100</f>
        <v>99.353999999999999</v>
      </c>
      <c r="L21" s="240"/>
      <c r="M21" s="240"/>
      <c r="N21" s="240"/>
      <c r="O21" s="240"/>
      <c r="P21" s="164"/>
      <c r="Q21" s="240"/>
      <c r="R21" s="236"/>
    </row>
    <row r="22" spans="1:18" s="187" customFormat="1" ht="49.5" customHeight="1">
      <c r="A22" s="178"/>
      <c r="B22" s="179"/>
      <c r="C22" s="224"/>
      <c r="D22" s="225" t="s">
        <v>36</v>
      </c>
      <c r="E22" s="180" t="s">
        <v>153</v>
      </c>
      <c r="F22" s="181">
        <v>1</v>
      </c>
      <c r="G22" s="182" t="s">
        <v>28</v>
      </c>
      <c r="H22" s="178">
        <v>1</v>
      </c>
      <c r="I22" s="165">
        <v>50000000</v>
      </c>
      <c r="J22" s="165">
        <v>49858000</v>
      </c>
      <c r="K22" s="183">
        <f>J22/I22*100</f>
        <v>99.716000000000008</v>
      </c>
      <c r="L22" s="184"/>
      <c r="M22" s="184"/>
      <c r="N22" s="184"/>
      <c r="O22" s="184"/>
      <c r="P22" s="165"/>
      <c r="Q22" s="184"/>
      <c r="R22" s="180"/>
    </row>
    <row r="23" spans="1:18" s="187" customFormat="1" ht="36.75" customHeight="1">
      <c r="A23" s="178"/>
      <c r="B23" s="179"/>
      <c r="C23" s="224"/>
      <c r="D23" s="225" t="s">
        <v>37</v>
      </c>
      <c r="E23" s="180" t="s">
        <v>154</v>
      </c>
      <c r="F23" s="181">
        <v>1</v>
      </c>
      <c r="G23" s="182" t="s">
        <v>28</v>
      </c>
      <c r="H23" s="178">
        <v>1</v>
      </c>
      <c r="I23" s="165">
        <v>50000000</v>
      </c>
      <c r="J23" s="165">
        <v>49496000</v>
      </c>
      <c r="K23" s="183">
        <f>J23/I23*100</f>
        <v>98.992000000000004</v>
      </c>
      <c r="L23" s="242" t="s">
        <v>187</v>
      </c>
      <c r="M23" s="185" t="s">
        <v>177</v>
      </c>
      <c r="N23" s="184" t="s">
        <v>188</v>
      </c>
      <c r="O23" s="184" t="s">
        <v>189</v>
      </c>
      <c r="P23" s="165">
        <v>49170000</v>
      </c>
      <c r="Q23" s="185" t="s">
        <v>186</v>
      </c>
      <c r="R23" s="180"/>
    </row>
    <row r="24" spans="1:18" s="187" customFormat="1" ht="17.25" customHeight="1">
      <c r="A24" s="178"/>
      <c r="B24" s="179"/>
      <c r="C24" s="224"/>
      <c r="D24" s="225"/>
      <c r="E24" s="180"/>
      <c r="F24" s="181"/>
      <c r="G24" s="182"/>
      <c r="H24" s="178"/>
      <c r="I24" s="165"/>
      <c r="J24" s="165"/>
      <c r="K24" s="183"/>
      <c r="L24" s="184"/>
      <c r="M24" s="184"/>
      <c r="N24" s="184"/>
      <c r="O24" s="184"/>
      <c r="P24" s="165"/>
      <c r="Q24" s="185"/>
      <c r="R24" s="180"/>
    </row>
    <row r="25" spans="1:18" s="241" customFormat="1" ht="30" customHeight="1">
      <c r="A25" s="232"/>
      <c r="B25" s="233" t="s">
        <v>141</v>
      </c>
      <c r="C25" s="234"/>
      <c r="D25" s="235" t="s">
        <v>38</v>
      </c>
      <c r="E25" s="236"/>
      <c r="F25" s="237"/>
      <c r="G25" s="238"/>
      <c r="H25" s="232"/>
      <c r="I25" s="164"/>
      <c r="J25" s="164"/>
      <c r="K25" s="239"/>
      <c r="L25" s="240"/>
      <c r="M25" s="240"/>
      <c r="N25" s="240"/>
      <c r="O25" s="240"/>
      <c r="P25" s="164"/>
      <c r="Q25" s="243"/>
      <c r="R25" s="236"/>
    </row>
    <row r="26" spans="1:18" s="187" customFormat="1" ht="40.5" customHeight="1">
      <c r="A26" s="178"/>
      <c r="B26" s="179"/>
      <c r="C26" s="224"/>
      <c r="D26" s="225" t="s">
        <v>39</v>
      </c>
      <c r="E26" s="180" t="s">
        <v>155</v>
      </c>
      <c r="F26" s="181">
        <v>1</v>
      </c>
      <c r="G26" s="182" t="s">
        <v>28</v>
      </c>
      <c r="H26" s="178">
        <v>1</v>
      </c>
      <c r="I26" s="165">
        <v>30000000</v>
      </c>
      <c r="J26" s="165">
        <v>30000000</v>
      </c>
      <c r="K26" s="183">
        <f>J26/I26*100</f>
        <v>100</v>
      </c>
      <c r="L26" s="184"/>
      <c r="M26" s="184"/>
      <c r="N26" s="184"/>
      <c r="O26" s="184"/>
      <c r="P26" s="165"/>
      <c r="Q26" s="185"/>
      <c r="R26" s="180"/>
    </row>
    <row r="27" spans="1:18" s="187" customFormat="1" ht="16.5" customHeight="1">
      <c r="A27" s="178"/>
      <c r="B27" s="179"/>
      <c r="C27" s="224"/>
      <c r="D27" s="225"/>
      <c r="E27" s="180"/>
      <c r="F27" s="181"/>
      <c r="G27" s="182"/>
      <c r="H27" s="178"/>
      <c r="I27" s="165"/>
      <c r="J27" s="165"/>
      <c r="K27" s="183"/>
      <c r="L27" s="184"/>
      <c r="M27" s="184"/>
      <c r="N27" s="184"/>
      <c r="O27" s="184"/>
      <c r="P27" s="165"/>
      <c r="Q27" s="185"/>
      <c r="R27" s="180"/>
    </row>
    <row r="28" spans="1:18" s="241" customFormat="1" ht="30" customHeight="1">
      <c r="A28" s="232"/>
      <c r="B28" s="233" t="s">
        <v>26</v>
      </c>
      <c r="C28" s="234"/>
      <c r="D28" s="235" t="s">
        <v>40</v>
      </c>
      <c r="E28" s="236"/>
      <c r="F28" s="237"/>
      <c r="G28" s="238"/>
      <c r="H28" s="232"/>
      <c r="I28" s="164">
        <f>I29</f>
        <v>55000000</v>
      </c>
      <c r="J28" s="164">
        <f>J29</f>
        <v>54523700</v>
      </c>
      <c r="K28" s="239">
        <f>J28/I28*100</f>
        <v>99.134</v>
      </c>
      <c r="L28" s="240"/>
      <c r="M28" s="240"/>
      <c r="N28" s="240"/>
      <c r="O28" s="240"/>
      <c r="P28" s="164"/>
      <c r="Q28" s="243"/>
      <c r="R28" s="236"/>
    </row>
    <row r="29" spans="1:18" s="187" customFormat="1" ht="39.75" customHeight="1">
      <c r="A29" s="178"/>
      <c r="B29" s="179"/>
      <c r="C29" s="224"/>
      <c r="D29" s="225" t="s">
        <v>41</v>
      </c>
      <c r="E29" s="180" t="s">
        <v>156</v>
      </c>
      <c r="F29" s="181">
        <v>1</v>
      </c>
      <c r="G29" s="182" t="s">
        <v>28</v>
      </c>
      <c r="H29" s="178">
        <v>1</v>
      </c>
      <c r="I29" s="165">
        <v>55000000</v>
      </c>
      <c r="J29" s="165">
        <f>1657700+52866000</f>
        <v>54523700</v>
      </c>
      <c r="K29" s="183">
        <f>J29/I29*100</f>
        <v>99.134</v>
      </c>
      <c r="L29" s="184"/>
      <c r="M29" s="184"/>
      <c r="N29" s="184"/>
      <c r="O29" s="184"/>
      <c r="P29" s="165"/>
      <c r="Q29" s="185"/>
      <c r="R29" s="180"/>
    </row>
    <row r="30" spans="1:18" s="187" customFormat="1" ht="15.75" customHeight="1">
      <c r="A30" s="178"/>
      <c r="B30" s="179"/>
      <c r="C30" s="224"/>
      <c r="D30" s="225"/>
      <c r="E30" s="180"/>
      <c r="F30" s="181"/>
      <c r="G30" s="182"/>
      <c r="H30" s="178"/>
      <c r="I30" s="165"/>
      <c r="J30" s="165"/>
      <c r="K30" s="183"/>
      <c r="L30" s="184"/>
      <c r="M30" s="184"/>
      <c r="N30" s="184"/>
      <c r="O30" s="184"/>
      <c r="P30" s="165"/>
      <c r="Q30" s="185"/>
      <c r="R30" s="180"/>
    </row>
    <row r="31" spans="1:18" s="241" customFormat="1" ht="30" customHeight="1">
      <c r="A31" s="232"/>
      <c r="B31" s="233" t="s">
        <v>142</v>
      </c>
      <c r="C31" s="234"/>
      <c r="D31" s="235" t="s">
        <v>42</v>
      </c>
      <c r="E31" s="236"/>
      <c r="F31" s="237"/>
      <c r="G31" s="238"/>
      <c r="H31" s="232"/>
      <c r="I31" s="164">
        <f>I32</f>
        <v>105000000</v>
      </c>
      <c r="J31" s="164">
        <f>J32</f>
        <v>105000000</v>
      </c>
      <c r="K31" s="183">
        <f>J31/I31*100</f>
        <v>100</v>
      </c>
      <c r="L31" s="240"/>
      <c r="M31" s="240"/>
      <c r="N31" s="240"/>
      <c r="O31" s="240"/>
      <c r="P31" s="164"/>
      <c r="Q31" s="243"/>
      <c r="R31" s="236"/>
    </row>
    <row r="32" spans="1:18" s="187" customFormat="1" ht="38.25" customHeight="1">
      <c r="A32" s="178"/>
      <c r="B32" s="179"/>
      <c r="C32" s="224"/>
      <c r="D32" s="225" t="s">
        <v>43</v>
      </c>
      <c r="E32" s="180" t="s">
        <v>157</v>
      </c>
      <c r="F32" s="181">
        <v>1</v>
      </c>
      <c r="G32" s="182" t="s">
        <v>28</v>
      </c>
      <c r="H32" s="178">
        <v>1</v>
      </c>
      <c r="I32" s="165">
        <v>105000000</v>
      </c>
      <c r="J32" s="165">
        <v>105000000</v>
      </c>
      <c r="K32" s="183">
        <f>J32/I32*100</f>
        <v>100</v>
      </c>
      <c r="L32" s="184"/>
      <c r="M32" s="184"/>
      <c r="N32" s="184"/>
      <c r="O32" s="184"/>
      <c r="P32" s="165"/>
      <c r="Q32" s="185"/>
      <c r="R32" s="180"/>
    </row>
    <row r="33" spans="1:18" s="187" customFormat="1" ht="15.75" customHeight="1">
      <c r="A33" s="178"/>
      <c r="B33" s="179"/>
      <c r="C33" s="224"/>
      <c r="D33" s="225"/>
      <c r="E33" s="180"/>
      <c r="F33" s="181"/>
      <c r="G33" s="182"/>
      <c r="H33" s="178"/>
      <c r="I33" s="165"/>
      <c r="J33" s="165"/>
      <c r="K33" s="183"/>
      <c r="L33" s="184"/>
      <c r="M33" s="184"/>
      <c r="N33" s="184"/>
      <c r="O33" s="184"/>
      <c r="P33" s="165"/>
      <c r="Q33" s="185"/>
      <c r="R33" s="180"/>
    </row>
    <row r="34" spans="1:18" s="241" customFormat="1" ht="30" customHeight="1">
      <c r="A34" s="232"/>
      <c r="B34" s="233" t="s">
        <v>143</v>
      </c>
      <c r="C34" s="234"/>
      <c r="D34" s="235" t="s">
        <v>44</v>
      </c>
      <c r="E34" s="236"/>
      <c r="F34" s="237"/>
      <c r="G34" s="238"/>
      <c r="H34" s="232"/>
      <c r="I34" s="164">
        <f>I35</f>
        <v>60000000</v>
      </c>
      <c r="J34" s="164">
        <f>J35</f>
        <v>60000000</v>
      </c>
      <c r="K34" s="239">
        <f>J34/I34*100</f>
        <v>100</v>
      </c>
      <c r="L34" s="240"/>
      <c r="M34" s="240"/>
      <c r="N34" s="240"/>
      <c r="O34" s="240"/>
      <c r="P34" s="164"/>
      <c r="Q34" s="243"/>
      <c r="R34" s="236"/>
    </row>
    <row r="35" spans="1:18" s="187" customFormat="1" ht="30" customHeight="1">
      <c r="A35" s="178"/>
      <c r="B35" s="179"/>
      <c r="C35" s="224"/>
      <c r="D35" s="225" t="s">
        <v>45</v>
      </c>
      <c r="E35" s="180" t="s">
        <v>158</v>
      </c>
      <c r="F35" s="181">
        <v>1</v>
      </c>
      <c r="G35" s="182" t="s">
        <v>28</v>
      </c>
      <c r="H35" s="178">
        <v>1</v>
      </c>
      <c r="I35" s="165">
        <v>60000000</v>
      </c>
      <c r="J35" s="165">
        <v>60000000</v>
      </c>
      <c r="K35" s="183">
        <f>J35/I35*100</f>
        <v>100</v>
      </c>
      <c r="L35" s="184"/>
      <c r="M35" s="184"/>
      <c r="N35" s="184"/>
      <c r="O35" s="184"/>
      <c r="P35" s="165"/>
      <c r="Q35" s="185"/>
      <c r="R35" s="180"/>
    </row>
    <row r="36" spans="1:18" s="187" customFormat="1" ht="15.75" customHeight="1">
      <c r="A36" s="178"/>
      <c r="B36" s="179"/>
      <c r="C36" s="224"/>
      <c r="D36" s="225"/>
      <c r="E36" s="180"/>
      <c r="F36" s="181"/>
      <c r="G36" s="182"/>
      <c r="H36" s="178"/>
      <c r="I36" s="165"/>
      <c r="J36" s="165"/>
      <c r="K36" s="183"/>
      <c r="L36" s="184"/>
      <c r="M36" s="184"/>
      <c r="N36" s="184"/>
      <c r="O36" s="184"/>
      <c r="P36" s="165"/>
      <c r="Q36" s="185"/>
      <c r="R36" s="180"/>
    </row>
    <row r="37" spans="1:18" s="241" customFormat="1" ht="30" customHeight="1">
      <c r="A37" s="232"/>
      <c r="B37" s="233" t="s">
        <v>144</v>
      </c>
      <c r="C37" s="234"/>
      <c r="D37" s="235" t="s">
        <v>46</v>
      </c>
      <c r="E37" s="236"/>
      <c r="F37" s="237"/>
      <c r="G37" s="238"/>
      <c r="H37" s="232"/>
      <c r="I37" s="164">
        <f>I38</f>
        <v>60000000</v>
      </c>
      <c r="J37" s="164">
        <f>J38</f>
        <v>60000000</v>
      </c>
      <c r="K37" s="239">
        <f>J37/I37*100</f>
        <v>100</v>
      </c>
      <c r="L37" s="240"/>
      <c r="M37" s="240"/>
      <c r="N37" s="240"/>
      <c r="O37" s="240"/>
      <c r="P37" s="164"/>
      <c r="Q37" s="243"/>
      <c r="R37" s="236"/>
    </row>
    <row r="38" spans="1:18" s="187" customFormat="1" ht="47.25" customHeight="1">
      <c r="A38" s="178"/>
      <c r="B38" s="179"/>
      <c r="C38" s="224"/>
      <c r="D38" s="225" t="s">
        <v>47</v>
      </c>
      <c r="E38" s="180" t="s">
        <v>159</v>
      </c>
      <c r="F38" s="181">
        <v>1</v>
      </c>
      <c r="G38" s="182" t="s">
        <v>28</v>
      </c>
      <c r="H38" s="178">
        <v>1</v>
      </c>
      <c r="I38" s="165">
        <v>60000000</v>
      </c>
      <c r="J38" s="165">
        <v>60000000</v>
      </c>
      <c r="K38" s="183">
        <f>J38/I38*100</f>
        <v>100</v>
      </c>
      <c r="L38" s="184"/>
      <c r="M38" s="184"/>
      <c r="N38" s="184"/>
      <c r="O38" s="184"/>
      <c r="P38" s="165"/>
      <c r="Q38" s="185"/>
      <c r="R38" s="180"/>
    </row>
    <row r="39" spans="1:18" s="187" customFormat="1" ht="16.5" customHeight="1">
      <c r="A39" s="178"/>
      <c r="B39" s="179"/>
      <c r="C39" s="224"/>
      <c r="D39" s="225"/>
      <c r="E39" s="180"/>
      <c r="F39" s="181"/>
      <c r="G39" s="182"/>
      <c r="H39" s="178"/>
      <c r="I39" s="165"/>
      <c r="J39" s="165"/>
      <c r="K39" s="183"/>
      <c r="L39" s="184"/>
      <c r="M39" s="184"/>
      <c r="N39" s="184"/>
      <c r="O39" s="184"/>
      <c r="P39" s="165"/>
      <c r="Q39" s="185"/>
      <c r="R39" s="180"/>
    </row>
    <row r="40" spans="1:18" s="241" customFormat="1" ht="30" customHeight="1">
      <c r="A40" s="232"/>
      <c r="B40" s="233" t="s">
        <v>145</v>
      </c>
      <c r="C40" s="234"/>
      <c r="D40" s="235" t="s">
        <v>25</v>
      </c>
      <c r="E40" s="236"/>
      <c r="F40" s="237"/>
      <c r="G40" s="238"/>
      <c r="H40" s="232"/>
      <c r="I40" s="164">
        <f>I41</f>
        <v>20000000</v>
      </c>
      <c r="J40" s="164">
        <f>J41</f>
        <v>19920000</v>
      </c>
      <c r="K40" s="239">
        <f>J40/I40*100</f>
        <v>99.6</v>
      </c>
      <c r="L40" s="240"/>
      <c r="M40" s="240"/>
      <c r="N40" s="240"/>
      <c r="O40" s="240"/>
      <c r="P40" s="164"/>
      <c r="Q40" s="243"/>
      <c r="R40" s="236"/>
    </row>
    <row r="41" spans="1:18" s="187" customFormat="1" ht="39" customHeight="1">
      <c r="A41" s="178"/>
      <c r="B41" s="179"/>
      <c r="C41" s="224"/>
      <c r="D41" s="225" t="s">
        <v>48</v>
      </c>
      <c r="E41" s="180" t="s">
        <v>160</v>
      </c>
      <c r="F41" s="181">
        <v>1</v>
      </c>
      <c r="G41" s="182" t="s">
        <v>28</v>
      </c>
      <c r="H41" s="178">
        <v>1</v>
      </c>
      <c r="I41" s="165">
        <v>20000000</v>
      </c>
      <c r="J41" s="165">
        <v>19920000</v>
      </c>
      <c r="K41" s="183">
        <f>J41/I41*100</f>
        <v>99.6</v>
      </c>
      <c r="L41" s="184"/>
      <c r="M41" s="184"/>
      <c r="N41" s="184"/>
      <c r="O41" s="184"/>
      <c r="P41" s="165"/>
      <c r="Q41" s="185"/>
      <c r="R41" s="180"/>
    </row>
    <row r="42" spans="1:18" s="187" customFormat="1" ht="17.25" customHeight="1">
      <c r="A42" s="178"/>
      <c r="B42" s="179"/>
      <c r="C42" s="224"/>
      <c r="D42" s="225"/>
      <c r="E42" s="180"/>
      <c r="F42" s="181"/>
      <c r="G42" s="182"/>
      <c r="H42" s="178"/>
      <c r="I42" s="165"/>
      <c r="J42" s="165"/>
      <c r="K42" s="183"/>
      <c r="L42" s="184"/>
      <c r="M42" s="184"/>
      <c r="N42" s="184"/>
      <c r="O42" s="184"/>
      <c r="P42" s="165"/>
      <c r="Q42" s="185"/>
      <c r="R42" s="180"/>
    </row>
    <row r="43" spans="1:18" s="241" customFormat="1" ht="30" customHeight="1">
      <c r="A43" s="232"/>
      <c r="B43" s="233" t="s">
        <v>146</v>
      </c>
      <c r="C43" s="234"/>
      <c r="D43" s="235" t="s">
        <v>49</v>
      </c>
      <c r="E43" s="236"/>
      <c r="F43" s="237"/>
      <c r="G43" s="238"/>
      <c r="H43" s="232"/>
      <c r="I43" s="164">
        <f>I44</f>
        <v>20000000</v>
      </c>
      <c r="J43" s="164">
        <f>J44</f>
        <v>20000000</v>
      </c>
      <c r="K43" s="239">
        <f>J43/I43*100</f>
        <v>100</v>
      </c>
      <c r="L43" s="240"/>
      <c r="M43" s="240"/>
      <c r="N43" s="240"/>
      <c r="O43" s="240"/>
      <c r="P43" s="164"/>
      <c r="Q43" s="243"/>
      <c r="R43" s="236"/>
    </row>
    <row r="44" spans="1:18" s="187" customFormat="1" ht="50.25" customHeight="1">
      <c r="A44" s="178"/>
      <c r="B44" s="179"/>
      <c r="C44" s="224"/>
      <c r="D44" s="225" t="s">
        <v>50</v>
      </c>
      <c r="E44" s="180" t="s">
        <v>161</v>
      </c>
      <c r="F44" s="181">
        <v>1</v>
      </c>
      <c r="G44" s="182" t="s">
        <v>28</v>
      </c>
      <c r="H44" s="178">
        <v>1</v>
      </c>
      <c r="I44" s="165">
        <v>20000000</v>
      </c>
      <c r="J44" s="165">
        <v>20000000</v>
      </c>
      <c r="K44" s="183">
        <f>J44/I44*100</f>
        <v>100</v>
      </c>
      <c r="L44" s="184"/>
      <c r="M44" s="184"/>
      <c r="N44" s="184"/>
      <c r="O44" s="184"/>
      <c r="P44" s="165"/>
      <c r="Q44" s="185"/>
      <c r="R44" s="180"/>
    </row>
    <row r="45" spans="1:18" s="187" customFormat="1" ht="15" customHeight="1">
      <c r="A45" s="178"/>
      <c r="B45" s="179"/>
      <c r="C45" s="224"/>
      <c r="D45" s="225"/>
      <c r="E45" s="180"/>
      <c r="F45" s="181"/>
      <c r="G45" s="182"/>
      <c r="H45" s="178"/>
      <c r="I45" s="165"/>
      <c r="J45" s="165"/>
      <c r="K45" s="183"/>
      <c r="L45" s="184"/>
      <c r="M45" s="184"/>
      <c r="N45" s="184"/>
      <c r="O45" s="184"/>
      <c r="P45" s="165"/>
      <c r="Q45" s="185"/>
      <c r="R45" s="180"/>
    </row>
    <row r="46" spans="1:18" s="241" customFormat="1" ht="30" customHeight="1">
      <c r="A46" s="232"/>
      <c r="B46" s="233" t="s">
        <v>147</v>
      </c>
      <c r="C46" s="234"/>
      <c r="D46" s="235" t="s">
        <v>51</v>
      </c>
      <c r="E46" s="236"/>
      <c r="F46" s="237"/>
      <c r="G46" s="238"/>
      <c r="H46" s="232"/>
      <c r="I46" s="164">
        <f>I47</f>
        <v>20000000</v>
      </c>
      <c r="J46" s="164">
        <f>J47</f>
        <v>20000000</v>
      </c>
      <c r="K46" s="239">
        <f>J46/I46*100</f>
        <v>100</v>
      </c>
      <c r="L46" s="240"/>
      <c r="M46" s="240"/>
      <c r="N46" s="240"/>
      <c r="O46" s="240"/>
      <c r="P46" s="164"/>
      <c r="Q46" s="243"/>
      <c r="R46" s="236"/>
    </row>
    <row r="47" spans="1:18" s="187" customFormat="1" ht="30" customHeight="1">
      <c r="A47" s="178"/>
      <c r="B47" s="179"/>
      <c r="C47" s="224"/>
      <c r="D47" s="225" t="s">
        <v>52</v>
      </c>
      <c r="E47" s="180" t="s">
        <v>162</v>
      </c>
      <c r="F47" s="181">
        <v>1</v>
      </c>
      <c r="G47" s="182" t="s">
        <v>28</v>
      </c>
      <c r="H47" s="178">
        <v>1</v>
      </c>
      <c r="I47" s="165">
        <v>20000000</v>
      </c>
      <c r="J47" s="165">
        <v>20000000</v>
      </c>
      <c r="K47" s="183">
        <f>J47/I47*100</f>
        <v>100</v>
      </c>
      <c r="L47" s="184"/>
      <c r="M47" s="184"/>
      <c r="N47" s="184"/>
      <c r="O47" s="184"/>
      <c r="P47" s="165"/>
      <c r="Q47" s="185"/>
      <c r="R47" s="180"/>
    </row>
    <row r="48" spans="1:18" s="187" customFormat="1" ht="15" customHeight="1">
      <c r="A48" s="178"/>
      <c r="B48" s="179"/>
      <c r="C48" s="224"/>
      <c r="D48" s="225"/>
      <c r="E48" s="180"/>
      <c r="F48" s="181"/>
      <c r="G48" s="182"/>
      <c r="H48" s="178"/>
      <c r="I48" s="165"/>
      <c r="J48" s="165"/>
      <c r="K48" s="183"/>
      <c r="L48" s="184"/>
      <c r="M48" s="184"/>
      <c r="N48" s="184"/>
      <c r="O48" s="184"/>
      <c r="P48" s="165"/>
      <c r="Q48" s="185"/>
      <c r="R48" s="180"/>
    </row>
    <row r="49" spans="1:18" s="241" customFormat="1" ht="30" customHeight="1">
      <c r="A49" s="232"/>
      <c r="B49" s="233" t="s">
        <v>148</v>
      </c>
      <c r="C49" s="234"/>
      <c r="D49" s="235" t="s">
        <v>53</v>
      </c>
      <c r="E49" s="236"/>
      <c r="F49" s="237"/>
      <c r="G49" s="238"/>
      <c r="H49" s="232"/>
      <c r="I49" s="164">
        <f>I50</f>
        <v>30000000</v>
      </c>
      <c r="J49" s="164">
        <v>30000000</v>
      </c>
      <c r="K49" s="239"/>
      <c r="L49" s="240"/>
      <c r="M49" s="240"/>
      <c r="N49" s="240"/>
      <c r="O49" s="240"/>
      <c r="P49" s="164"/>
      <c r="Q49" s="243"/>
      <c r="R49" s="236"/>
    </row>
    <row r="50" spans="1:18" s="187" customFormat="1" ht="48.75" customHeight="1">
      <c r="A50" s="178"/>
      <c r="B50" s="179"/>
      <c r="C50" s="224"/>
      <c r="D50" s="225" t="s">
        <v>54</v>
      </c>
      <c r="E50" s="180" t="s">
        <v>163</v>
      </c>
      <c r="F50" s="181">
        <v>1</v>
      </c>
      <c r="G50" s="182" t="s">
        <v>28</v>
      </c>
      <c r="H50" s="178">
        <v>1</v>
      </c>
      <c r="I50" s="165">
        <v>30000000</v>
      </c>
      <c r="J50" s="165">
        <v>30000000</v>
      </c>
      <c r="K50" s="183"/>
      <c r="L50" s="184"/>
      <c r="M50" s="184"/>
      <c r="N50" s="184"/>
      <c r="O50" s="184"/>
      <c r="P50" s="165"/>
      <c r="Q50" s="185"/>
      <c r="R50" s="180"/>
    </row>
    <row r="51" spans="1:18" s="187" customFormat="1" ht="16.5" customHeight="1">
      <c r="A51" s="178"/>
      <c r="B51" s="179"/>
      <c r="C51" s="224"/>
      <c r="D51" s="225"/>
      <c r="E51" s="180"/>
      <c r="F51" s="181"/>
      <c r="G51" s="182"/>
      <c r="H51" s="178"/>
      <c r="I51" s="165"/>
      <c r="J51" s="165"/>
      <c r="K51" s="183"/>
      <c r="L51" s="184"/>
      <c r="M51" s="184"/>
      <c r="N51" s="184"/>
      <c r="O51" s="184"/>
      <c r="P51" s="165"/>
      <c r="Q51" s="185"/>
      <c r="R51" s="180"/>
    </row>
    <row r="52" spans="1:18" s="241" customFormat="1" ht="30" customHeight="1">
      <c r="A52" s="232"/>
      <c r="B52" s="233" t="s">
        <v>149</v>
      </c>
      <c r="C52" s="234"/>
      <c r="D52" s="235" t="s">
        <v>20</v>
      </c>
      <c r="E52" s="236"/>
      <c r="F52" s="237"/>
      <c r="G52" s="238"/>
      <c r="H52" s="232">
        <f>SUM(H54:H193)</f>
        <v>117</v>
      </c>
      <c r="I52" s="164">
        <f>I53+I82+I100+I105+I172+I176+I187</f>
        <v>20150200000</v>
      </c>
      <c r="J52" s="164">
        <f>J53+J82+J100+J105+J172+J176+J187</f>
        <v>20062522850</v>
      </c>
      <c r="K52" s="239">
        <f>J52/I52*100</f>
        <v>99.564881986283012</v>
      </c>
      <c r="L52" s="240"/>
      <c r="M52" s="240"/>
      <c r="N52" s="244"/>
      <c r="O52" s="240"/>
      <c r="P52" s="164"/>
      <c r="Q52" s="243"/>
      <c r="R52" s="236"/>
    </row>
    <row r="53" spans="1:18" s="187" customFormat="1" ht="30" customHeight="1">
      <c r="A53" s="178"/>
      <c r="B53" s="179"/>
      <c r="C53" s="224"/>
      <c r="D53" s="225" t="s">
        <v>55</v>
      </c>
      <c r="E53" s="180" t="s">
        <v>164</v>
      </c>
      <c r="F53" s="181">
        <v>1</v>
      </c>
      <c r="G53" s="182" t="s">
        <v>28</v>
      </c>
      <c r="H53" s="178"/>
      <c r="I53" s="164">
        <f>SUM(I54:I80)</f>
        <v>3983277000</v>
      </c>
      <c r="J53" s="164">
        <f>SUM(J54:J80)</f>
        <v>3965868250</v>
      </c>
      <c r="K53" s="239">
        <f>J53/I53*100</f>
        <v>99.562954070229111</v>
      </c>
      <c r="L53" s="184"/>
      <c r="M53" s="184"/>
      <c r="N53" s="186"/>
      <c r="O53" s="184"/>
      <c r="P53" s="165"/>
      <c r="Q53" s="185"/>
      <c r="R53" s="180"/>
    </row>
    <row r="54" spans="1:18" s="187" customFormat="1" ht="30" customHeight="1">
      <c r="A54" s="178"/>
      <c r="B54" s="179"/>
      <c r="C54" s="96" t="s">
        <v>56</v>
      </c>
      <c r="D54" s="29" t="s">
        <v>57</v>
      </c>
      <c r="E54" s="180" t="s">
        <v>164</v>
      </c>
      <c r="F54" s="181">
        <v>1</v>
      </c>
      <c r="G54" s="182" t="s">
        <v>28</v>
      </c>
      <c r="H54" s="178">
        <v>1</v>
      </c>
      <c r="I54" s="363">
        <v>194000000</v>
      </c>
      <c r="J54" s="165">
        <v>193474000</v>
      </c>
      <c r="K54" s="183">
        <f>J54/I54*100</f>
        <v>99.728865979381439</v>
      </c>
      <c r="L54" s="188">
        <v>1</v>
      </c>
      <c r="M54" s="185" t="s">
        <v>177</v>
      </c>
      <c r="N54" s="336" t="s">
        <v>254</v>
      </c>
      <c r="O54" s="184" t="s">
        <v>196</v>
      </c>
      <c r="P54" s="165">
        <f t="shared" ref="P54:P80" si="1">J54</f>
        <v>193474000</v>
      </c>
      <c r="Q54" s="185" t="s">
        <v>197</v>
      </c>
      <c r="R54" s="180"/>
    </row>
    <row r="55" spans="1:18" s="187" customFormat="1" ht="30" customHeight="1">
      <c r="A55" s="178"/>
      <c r="B55" s="179"/>
      <c r="C55" s="96" t="s">
        <v>56</v>
      </c>
      <c r="D55" s="29" t="s">
        <v>58</v>
      </c>
      <c r="E55" s="180" t="s">
        <v>164</v>
      </c>
      <c r="F55" s="181">
        <v>1</v>
      </c>
      <c r="G55" s="182" t="s">
        <v>28</v>
      </c>
      <c r="H55" s="178">
        <v>1</v>
      </c>
      <c r="I55" s="363">
        <v>145500000</v>
      </c>
      <c r="J55" s="165">
        <v>145133000</v>
      </c>
      <c r="K55" s="183">
        <f>J55/I55*100</f>
        <v>99.747766323024052</v>
      </c>
      <c r="L55" s="184"/>
      <c r="M55" s="185" t="s">
        <v>177</v>
      </c>
      <c r="N55" s="336" t="s">
        <v>242</v>
      </c>
      <c r="O55" s="189" t="s">
        <v>258</v>
      </c>
      <c r="P55" s="165">
        <f t="shared" si="1"/>
        <v>145133000</v>
      </c>
      <c r="Q55" s="185" t="s">
        <v>259</v>
      </c>
      <c r="R55" s="180"/>
    </row>
    <row r="56" spans="1:18" s="187" customFormat="1" ht="30" customHeight="1">
      <c r="A56" s="178"/>
      <c r="B56" s="179"/>
      <c r="C56" s="97" t="s">
        <v>56</v>
      </c>
      <c r="D56" s="23" t="s">
        <v>59</v>
      </c>
      <c r="E56" s="180" t="s">
        <v>164</v>
      </c>
      <c r="F56" s="181">
        <v>1</v>
      </c>
      <c r="G56" s="182" t="s">
        <v>28</v>
      </c>
      <c r="H56" s="178">
        <v>1</v>
      </c>
      <c r="I56" s="363">
        <v>169750000</v>
      </c>
      <c r="J56" s="165">
        <v>169235000</v>
      </c>
      <c r="K56" s="183">
        <f t="shared" ref="K56:K80" si="2">J56/I56*100</f>
        <v>99.696612665684839</v>
      </c>
      <c r="L56" s="188">
        <v>1</v>
      </c>
      <c r="M56" s="185" t="s">
        <v>177</v>
      </c>
      <c r="N56" s="336" t="s">
        <v>242</v>
      </c>
      <c r="O56" s="189" t="s">
        <v>277</v>
      </c>
      <c r="P56" s="165">
        <f t="shared" si="1"/>
        <v>169235000</v>
      </c>
      <c r="Q56" s="185" t="s">
        <v>253</v>
      </c>
      <c r="R56" s="180"/>
    </row>
    <row r="57" spans="1:18" s="187" customFormat="1" ht="30" customHeight="1">
      <c r="A57" s="178"/>
      <c r="B57" s="179"/>
      <c r="C57" s="96" t="s">
        <v>56</v>
      </c>
      <c r="D57" s="23" t="s">
        <v>60</v>
      </c>
      <c r="E57" s="180" t="s">
        <v>164</v>
      </c>
      <c r="F57" s="181">
        <v>1</v>
      </c>
      <c r="G57" s="182" t="s">
        <v>28</v>
      </c>
      <c r="H57" s="178">
        <v>1</v>
      </c>
      <c r="I57" s="363">
        <v>194000000</v>
      </c>
      <c r="J57" s="165">
        <v>193230000</v>
      </c>
      <c r="K57" s="183">
        <f t="shared" si="2"/>
        <v>99.603092783505147</v>
      </c>
      <c r="L57" s="188">
        <v>1</v>
      </c>
      <c r="M57" s="185" t="s">
        <v>177</v>
      </c>
      <c r="N57" s="336" t="s">
        <v>266</v>
      </c>
      <c r="O57" s="184" t="s">
        <v>217</v>
      </c>
      <c r="P57" s="165">
        <f t="shared" si="1"/>
        <v>193230000</v>
      </c>
      <c r="Q57" s="185" t="s">
        <v>223</v>
      </c>
      <c r="R57" s="180"/>
    </row>
    <row r="58" spans="1:18" s="187" customFormat="1" ht="30" customHeight="1">
      <c r="A58" s="178"/>
      <c r="B58" s="179"/>
      <c r="C58" s="96" t="s">
        <v>56</v>
      </c>
      <c r="D58" s="23" t="s">
        <v>61</v>
      </c>
      <c r="E58" s="180" t="s">
        <v>164</v>
      </c>
      <c r="F58" s="181">
        <v>1</v>
      </c>
      <c r="G58" s="182" t="s">
        <v>28</v>
      </c>
      <c r="H58" s="178">
        <v>1</v>
      </c>
      <c r="I58" s="363">
        <v>145500000</v>
      </c>
      <c r="J58" s="165">
        <v>145005000</v>
      </c>
      <c r="K58" s="183">
        <f t="shared" si="2"/>
        <v>99.659793814432987</v>
      </c>
      <c r="L58" s="188">
        <v>1</v>
      </c>
      <c r="M58" s="185" t="s">
        <v>177</v>
      </c>
      <c r="N58" s="336" t="s">
        <v>254</v>
      </c>
      <c r="O58" s="184" t="s">
        <v>196</v>
      </c>
      <c r="P58" s="165">
        <f t="shared" si="1"/>
        <v>145005000</v>
      </c>
      <c r="Q58" s="185" t="s">
        <v>197</v>
      </c>
      <c r="R58" s="180"/>
    </row>
    <row r="59" spans="1:18" s="187" customFormat="1" ht="30" customHeight="1">
      <c r="A59" s="178"/>
      <c r="B59" s="179"/>
      <c r="C59" s="97" t="s">
        <v>56</v>
      </c>
      <c r="D59" s="23" t="s">
        <v>62</v>
      </c>
      <c r="E59" s="180" t="s">
        <v>164</v>
      </c>
      <c r="F59" s="181">
        <v>1</v>
      </c>
      <c r="G59" s="182" t="s">
        <v>28</v>
      </c>
      <c r="H59" s="178">
        <v>1</v>
      </c>
      <c r="I59" s="363">
        <v>145500000</v>
      </c>
      <c r="J59" s="165">
        <v>144755000</v>
      </c>
      <c r="K59" s="183">
        <f t="shared" si="2"/>
        <v>99.487972508591056</v>
      </c>
      <c r="L59" s="188">
        <v>1</v>
      </c>
      <c r="M59" s="185" t="s">
        <v>177</v>
      </c>
      <c r="N59" s="336" t="s">
        <v>264</v>
      </c>
      <c r="O59" s="184" t="s">
        <v>217</v>
      </c>
      <c r="P59" s="165">
        <f t="shared" si="1"/>
        <v>144755000</v>
      </c>
      <c r="Q59" s="185" t="s">
        <v>265</v>
      </c>
      <c r="R59" s="180"/>
    </row>
    <row r="60" spans="1:18" s="187" customFormat="1" ht="30" customHeight="1">
      <c r="A60" s="178"/>
      <c r="B60" s="179"/>
      <c r="C60" s="96" t="s">
        <v>56</v>
      </c>
      <c r="D60" s="23" t="s">
        <v>63</v>
      </c>
      <c r="E60" s="180" t="s">
        <v>164</v>
      </c>
      <c r="F60" s="181">
        <v>1</v>
      </c>
      <c r="G60" s="182" t="s">
        <v>28</v>
      </c>
      <c r="H60" s="178">
        <v>1</v>
      </c>
      <c r="I60" s="363">
        <v>194000000</v>
      </c>
      <c r="J60" s="165">
        <v>193468000</v>
      </c>
      <c r="K60" s="183">
        <f t="shared" si="2"/>
        <v>99.725773195876286</v>
      </c>
      <c r="L60" s="188">
        <v>1</v>
      </c>
      <c r="M60" s="185" t="s">
        <v>177</v>
      </c>
      <c r="N60" s="336" t="s">
        <v>239</v>
      </c>
      <c r="O60" s="189" t="s">
        <v>240</v>
      </c>
      <c r="P60" s="165">
        <f t="shared" si="1"/>
        <v>193468000</v>
      </c>
      <c r="Q60" s="185" t="s">
        <v>243</v>
      </c>
      <c r="R60" s="180"/>
    </row>
    <row r="61" spans="1:18" s="187" customFormat="1" ht="30" customHeight="1">
      <c r="A61" s="178"/>
      <c r="B61" s="179"/>
      <c r="C61" s="96" t="s">
        <v>56</v>
      </c>
      <c r="D61" s="23" t="s">
        <v>64</v>
      </c>
      <c r="E61" s="180" t="s">
        <v>164</v>
      </c>
      <c r="F61" s="181">
        <v>1</v>
      </c>
      <c r="G61" s="182" t="s">
        <v>28</v>
      </c>
      <c r="H61" s="178">
        <v>1</v>
      </c>
      <c r="I61" s="363">
        <v>97000000</v>
      </c>
      <c r="J61" s="165">
        <v>96515000</v>
      </c>
      <c r="K61" s="183">
        <f t="shared" si="2"/>
        <v>99.5</v>
      </c>
      <c r="L61" s="188">
        <v>1</v>
      </c>
      <c r="M61" s="185" t="s">
        <v>177</v>
      </c>
      <c r="N61" s="336" t="s">
        <v>417</v>
      </c>
      <c r="O61" s="184" t="s">
        <v>218</v>
      </c>
      <c r="P61" s="165">
        <f t="shared" si="1"/>
        <v>96515000</v>
      </c>
      <c r="Q61" s="185" t="s">
        <v>224</v>
      </c>
      <c r="R61" s="180"/>
    </row>
    <row r="62" spans="1:18" s="187" customFormat="1" ht="30" customHeight="1">
      <c r="A62" s="178"/>
      <c r="B62" s="179"/>
      <c r="C62" s="97" t="s">
        <v>56</v>
      </c>
      <c r="D62" s="29" t="s">
        <v>65</v>
      </c>
      <c r="E62" s="180" t="s">
        <v>164</v>
      </c>
      <c r="F62" s="181">
        <v>1</v>
      </c>
      <c r="G62" s="182" t="s">
        <v>28</v>
      </c>
      <c r="H62" s="178">
        <v>1</v>
      </c>
      <c r="I62" s="363">
        <v>145500000</v>
      </c>
      <c r="J62" s="165">
        <v>144940000</v>
      </c>
      <c r="K62" s="183">
        <f t="shared" si="2"/>
        <v>99.615120274914091</v>
      </c>
      <c r="L62" s="188">
        <v>1</v>
      </c>
      <c r="M62" s="185" t="s">
        <v>177</v>
      </c>
      <c r="N62" s="336" t="s">
        <v>214</v>
      </c>
      <c r="O62" s="339" t="s">
        <v>418</v>
      </c>
      <c r="P62" s="165">
        <f t="shared" si="1"/>
        <v>144940000</v>
      </c>
      <c r="Q62" s="185" t="s">
        <v>243</v>
      </c>
      <c r="R62" s="180"/>
    </row>
    <row r="63" spans="1:18" s="187" customFormat="1" ht="30" customHeight="1">
      <c r="A63" s="178"/>
      <c r="B63" s="179"/>
      <c r="C63" s="96" t="s">
        <v>56</v>
      </c>
      <c r="D63" s="29" t="s">
        <v>66</v>
      </c>
      <c r="E63" s="180" t="s">
        <v>164</v>
      </c>
      <c r="F63" s="181">
        <v>1</v>
      </c>
      <c r="G63" s="182" t="s">
        <v>28</v>
      </c>
      <c r="H63" s="178">
        <v>1</v>
      </c>
      <c r="I63" s="363">
        <v>194000000</v>
      </c>
      <c r="J63" s="165">
        <v>193405000</v>
      </c>
      <c r="K63" s="183">
        <f t="shared" si="2"/>
        <v>99.69329896907216</v>
      </c>
      <c r="L63" s="188">
        <v>1</v>
      </c>
      <c r="M63" s="185" t="s">
        <v>177</v>
      </c>
      <c r="N63" s="336" t="s">
        <v>212</v>
      </c>
      <c r="O63" s="189" t="s">
        <v>365</v>
      </c>
      <c r="P63" s="165">
        <f t="shared" si="1"/>
        <v>193405000</v>
      </c>
      <c r="Q63" s="185" t="s">
        <v>341</v>
      </c>
      <c r="R63" s="180"/>
    </row>
    <row r="64" spans="1:18" s="187" customFormat="1" ht="30" customHeight="1">
      <c r="A64" s="178"/>
      <c r="B64" s="179"/>
      <c r="C64" s="96" t="s">
        <v>56</v>
      </c>
      <c r="D64" s="29" t="s">
        <v>67</v>
      </c>
      <c r="E64" s="180" t="s">
        <v>164</v>
      </c>
      <c r="F64" s="181">
        <v>1</v>
      </c>
      <c r="G64" s="182" t="s">
        <v>28</v>
      </c>
      <c r="H64" s="178">
        <v>1</v>
      </c>
      <c r="I64" s="363">
        <v>97000000</v>
      </c>
      <c r="J64" s="165">
        <v>96476000</v>
      </c>
      <c r="K64" s="183">
        <f t="shared" si="2"/>
        <v>99.459793814432999</v>
      </c>
      <c r="L64" s="188">
        <v>1</v>
      </c>
      <c r="M64" s="185" t="s">
        <v>177</v>
      </c>
      <c r="N64" s="337" t="s">
        <v>239</v>
      </c>
      <c r="O64" s="184" t="s">
        <v>281</v>
      </c>
      <c r="P64" s="165">
        <f t="shared" si="1"/>
        <v>96476000</v>
      </c>
      <c r="Q64" s="185" t="s">
        <v>282</v>
      </c>
      <c r="R64" s="180"/>
    </row>
    <row r="65" spans="1:18" s="187" customFormat="1" ht="37.5" customHeight="1">
      <c r="A65" s="178"/>
      <c r="B65" s="179"/>
      <c r="C65" s="96" t="s">
        <v>56</v>
      </c>
      <c r="D65" s="29" t="s">
        <v>68</v>
      </c>
      <c r="E65" s="180" t="s">
        <v>164</v>
      </c>
      <c r="F65" s="181">
        <v>1</v>
      </c>
      <c r="G65" s="182" t="s">
        <v>28</v>
      </c>
      <c r="H65" s="178">
        <v>1</v>
      </c>
      <c r="I65" s="363">
        <v>194000000</v>
      </c>
      <c r="J65" s="165">
        <v>193208000</v>
      </c>
      <c r="K65" s="183">
        <f t="shared" si="2"/>
        <v>99.591752577319596</v>
      </c>
      <c r="L65" s="188">
        <v>1</v>
      </c>
      <c r="M65" s="185" t="s">
        <v>177</v>
      </c>
      <c r="N65" s="336" t="s">
        <v>419</v>
      </c>
      <c r="O65" s="189" t="s">
        <v>420</v>
      </c>
      <c r="P65" s="165">
        <f>J65</f>
        <v>193208000</v>
      </c>
      <c r="Q65" s="185" t="s">
        <v>291</v>
      </c>
      <c r="R65" s="180"/>
    </row>
    <row r="66" spans="1:18" s="187" customFormat="1" ht="30" customHeight="1">
      <c r="A66" s="178"/>
      <c r="B66" s="179"/>
      <c r="C66" s="97" t="s">
        <v>56</v>
      </c>
      <c r="D66" s="29" t="s">
        <v>69</v>
      </c>
      <c r="E66" s="180" t="s">
        <v>164</v>
      </c>
      <c r="F66" s="181">
        <v>1</v>
      </c>
      <c r="G66" s="182" t="s">
        <v>28</v>
      </c>
      <c r="H66" s="178">
        <v>1</v>
      </c>
      <c r="I66" s="363">
        <v>194000000</v>
      </c>
      <c r="J66" s="165">
        <v>193429000</v>
      </c>
      <c r="K66" s="183">
        <f t="shared" si="2"/>
        <v>99.705670103092785</v>
      </c>
      <c r="L66" s="188">
        <v>1</v>
      </c>
      <c r="M66" s="185" t="s">
        <v>177</v>
      </c>
      <c r="N66" s="337" t="s">
        <v>214</v>
      </c>
      <c r="O66" s="184" t="s">
        <v>219</v>
      </c>
      <c r="P66" s="165">
        <f t="shared" si="1"/>
        <v>193429000</v>
      </c>
      <c r="Q66" s="185" t="s">
        <v>238</v>
      </c>
      <c r="R66" s="180"/>
    </row>
    <row r="67" spans="1:18" s="187" customFormat="1" ht="30" customHeight="1">
      <c r="A67" s="178"/>
      <c r="B67" s="179"/>
      <c r="C67" s="96" t="s">
        <v>56</v>
      </c>
      <c r="D67" s="29" t="s">
        <v>70</v>
      </c>
      <c r="E67" s="180" t="s">
        <v>164</v>
      </c>
      <c r="F67" s="181">
        <v>1</v>
      </c>
      <c r="G67" s="182" t="s">
        <v>28</v>
      </c>
      <c r="H67" s="178">
        <v>1</v>
      </c>
      <c r="I67" s="364">
        <v>194000000</v>
      </c>
      <c r="J67" s="165">
        <v>193405000</v>
      </c>
      <c r="K67" s="183">
        <f t="shared" si="2"/>
        <v>99.69329896907216</v>
      </c>
      <c r="L67" s="188">
        <v>1</v>
      </c>
      <c r="M67" s="185" t="s">
        <v>177</v>
      </c>
      <c r="N67" s="337" t="s">
        <v>212</v>
      </c>
      <c r="O67" s="184" t="s">
        <v>220</v>
      </c>
      <c r="P67" s="165">
        <f t="shared" si="1"/>
        <v>193405000</v>
      </c>
      <c r="Q67" s="185" t="s">
        <v>238</v>
      </c>
      <c r="R67" s="180"/>
    </row>
    <row r="68" spans="1:18" s="187" customFormat="1" ht="30" customHeight="1">
      <c r="A68" s="178"/>
      <c r="B68" s="179"/>
      <c r="C68" s="96" t="s">
        <v>56</v>
      </c>
      <c r="D68" s="29" t="s">
        <v>71</v>
      </c>
      <c r="E68" s="180" t="s">
        <v>164</v>
      </c>
      <c r="F68" s="181">
        <v>1</v>
      </c>
      <c r="G68" s="182" t="s">
        <v>28</v>
      </c>
      <c r="H68" s="178">
        <v>1</v>
      </c>
      <c r="I68" s="365">
        <v>194000000</v>
      </c>
      <c r="J68" s="165">
        <v>193462000</v>
      </c>
      <c r="K68" s="183">
        <f t="shared" si="2"/>
        <v>99.722680412371133</v>
      </c>
      <c r="L68" s="188">
        <v>1</v>
      </c>
      <c r="M68" s="185" t="s">
        <v>177</v>
      </c>
      <c r="N68" s="336" t="s">
        <v>214</v>
      </c>
      <c r="O68" s="189" t="s">
        <v>220</v>
      </c>
      <c r="P68" s="165">
        <f t="shared" si="1"/>
        <v>193462000</v>
      </c>
      <c r="Q68" s="185" t="s">
        <v>278</v>
      </c>
      <c r="R68" s="180"/>
    </row>
    <row r="69" spans="1:18" s="187" customFormat="1" ht="30" customHeight="1">
      <c r="A69" s="178"/>
      <c r="B69" s="179"/>
      <c r="C69" s="96" t="s">
        <v>56</v>
      </c>
      <c r="D69" s="29" t="s">
        <v>72</v>
      </c>
      <c r="E69" s="180" t="s">
        <v>164</v>
      </c>
      <c r="F69" s="181">
        <v>1</v>
      </c>
      <c r="G69" s="182" t="s">
        <v>28</v>
      </c>
      <c r="H69" s="178">
        <v>1</v>
      </c>
      <c r="I69" s="366">
        <v>194000000</v>
      </c>
      <c r="J69" s="165">
        <v>193557000</v>
      </c>
      <c r="K69" s="183">
        <f t="shared" si="2"/>
        <v>99.771649484536084</v>
      </c>
      <c r="L69" s="188">
        <v>1</v>
      </c>
      <c r="M69" s="185" t="s">
        <v>177</v>
      </c>
      <c r="N69" s="336" t="s">
        <v>242</v>
      </c>
      <c r="O69" s="189" t="s">
        <v>199</v>
      </c>
      <c r="P69" s="165">
        <f t="shared" si="1"/>
        <v>193557000</v>
      </c>
      <c r="Q69" s="248" t="s">
        <v>241</v>
      </c>
      <c r="R69" s="180"/>
    </row>
    <row r="70" spans="1:18" s="187" customFormat="1" ht="30" customHeight="1">
      <c r="A70" s="178"/>
      <c r="B70" s="179"/>
      <c r="C70" s="97" t="s">
        <v>56</v>
      </c>
      <c r="D70" s="29" t="s">
        <v>73</v>
      </c>
      <c r="E70" s="180" t="s">
        <v>164</v>
      </c>
      <c r="F70" s="181">
        <v>1</v>
      </c>
      <c r="G70" s="182" t="s">
        <v>28</v>
      </c>
      <c r="H70" s="178">
        <v>1</v>
      </c>
      <c r="I70" s="366">
        <v>174600000</v>
      </c>
      <c r="J70" s="165">
        <v>174105000</v>
      </c>
      <c r="K70" s="183">
        <f t="shared" si="2"/>
        <v>99.716494845360828</v>
      </c>
      <c r="L70" s="188">
        <v>1</v>
      </c>
      <c r="M70" s="185" t="s">
        <v>177</v>
      </c>
      <c r="N70" s="336" t="s">
        <v>242</v>
      </c>
      <c r="O70" s="189" t="s">
        <v>258</v>
      </c>
      <c r="P70" s="165">
        <f t="shared" si="1"/>
        <v>174105000</v>
      </c>
      <c r="Q70" s="185" t="s">
        <v>278</v>
      </c>
      <c r="R70" s="180"/>
    </row>
    <row r="71" spans="1:18" s="187" customFormat="1" ht="30" customHeight="1">
      <c r="A71" s="178"/>
      <c r="B71" s="179"/>
      <c r="C71" s="96" t="s">
        <v>56</v>
      </c>
      <c r="D71" s="29" t="s">
        <v>74</v>
      </c>
      <c r="E71" s="180" t="s">
        <v>164</v>
      </c>
      <c r="F71" s="181">
        <v>1</v>
      </c>
      <c r="G71" s="182" t="s">
        <v>28</v>
      </c>
      <c r="H71" s="178">
        <v>1</v>
      </c>
      <c r="I71" s="366">
        <v>169750000</v>
      </c>
      <c r="J71" s="165">
        <v>169356000</v>
      </c>
      <c r="K71" s="183">
        <f t="shared" si="2"/>
        <v>99.767893961708396</v>
      </c>
      <c r="L71" s="188">
        <v>1</v>
      </c>
      <c r="M71" s="185" t="s">
        <v>177</v>
      </c>
      <c r="N71" s="336" t="s">
        <v>239</v>
      </c>
      <c r="O71" s="189" t="s">
        <v>240</v>
      </c>
      <c r="P71" s="165">
        <f t="shared" si="1"/>
        <v>169356000</v>
      </c>
      <c r="Q71" s="248" t="s">
        <v>241</v>
      </c>
      <c r="R71" s="180"/>
    </row>
    <row r="72" spans="1:18" s="187" customFormat="1" ht="36.75" customHeight="1">
      <c r="A72" s="178"/>
      <c r="B72" s="179"/>
      <c r="C72" s="96" t="s">
        <v>56</v>
      </c>
      <c r="D72" s="29" t="s">
        <v>75</v>
      </c>
      <c r="E72" s="180" t="s">
        <v>164</v>
      </c>
      <c r="F72" s="181">
        <v>1</v>
      </c>
      <c r="G72" s="182" t="s">
        <v>28</v>
      </c>
      <c r="H72" s="178">
        <v>1</v>
      </c>
      <c r="I72" s="366">
        <v>145500000</v>
      </c>
      <c r="J72" s="165">
        <v>144930000</v>
      </c>
      <c r="K72" s="183">
        <f t="shared" si="2"/>
        <v>99.608247422680407</v>
      </c>
      <c r="L72" s="188">
        <v>1</v>
      </c>
      <c r="M72" s="185" t="s">
        <v>177</v>
      </c>
      <c r="N72" s="336" t="s">
        <v>194</v>
      </c>
      <c r="O72" s="189" t="s">
        <v>196</v>
      </c>
      <c r="P72" s="165">
        <f t="shared" si="1"/>
        <v>144930000</v>
      </c>
      <c r="Q72" s="185" t="s">
        <v>276</v>
      </c>
      <c r="R72" s="180"/>
    </row>
    <row r="73" spans="1:18" s="187" customFormat="1" ht="30" customHeight="1">
      <c r="A73" s="178"/>
      <c r="B73" s="179"/>
      <c r="C73" s="96"/>
      <c r="D73" s="273" t="s">
        <v>297</v>
      </c>
      <c r="E73" s="180" t="s">
        <v>164</v>
      </c>
      <c r="F73" s="181">
        <v>1</v>
      </c>
      <c r="G73" s="182" t="s">
        <v>28</v>
      </c>
      <c r="H73" s="178">
        <v>1</v>
      </c>
      <c r="I73" s="366">
        <v>147750000</v>
      </c>
      <c r="J73" s="165">
        <v>146423000</v>
      </c>
      <c r="K73" s="183">
        <f t="shared" si="2"/>
        <v>99.101861252115071</v>
      </c>
      <c r="L73" s="188">
        <v>1</v>
      </c>
      <c r="M73" s="185" t="s">
        <v>177</v>
      </c>
      <c r="N73" s="336" t="s">
        <v>346</v>
      </c>
      <c r="O73" s="189" t="s">
        <v>347</v>
      </c>
      <c r="P73" s="165">
        <f t="shared" si="1"/>
        <v>146423000</v>
      </c>
      <c r="Q73" s="185" t="s">
        <v>342</v>
      </c>
      <c r="R73" s="180"/>
    </row>
    <row r="74" spans="1:18" s="187" customFormat="1" ht="30" customHeight="1">
      <c r="A74" s="178"/>
      <c r="B74" s="179"/>
      <c r="C74" s="96"/>
      <c r="D74" s="272" t="s">
        <v>298</v>
      </c>
      <c r="E74" s="180" t="s">
        <v>164</v>
      </c>
      <c r="F74" s="181">
        <v>1</v>
      </c>
      <c r="G74" s="182" t="s">
        <v>28</v>
      </c>
      <c r="H74" s="178">
        <v>1</v>
      </c>
      <c r="I74" s="366">
        <v>147750000</v>
      </c>
      <c r="J74" s="269">
        <v>147410000</v>
      </c>
      <c r="K74" s="183">
        <f t="shared" si="2"/>
        <v>99.769881556683586</v>
      </c>
      <c r="L74" s="188">
        <v>1</v>
      </c>
      <c r="M74" s="185" t="s">
        <v>177</v>
      </c>
      <c r="N74" s="338" t="s">
        <v>348</v>
      </c>
      <c r="O74" s="315" t="s">
        <v>349</v>
      </c>
      <c r="P74" s="269">
        <f t="shared" si="1"/>
        <v>147410000</v>
      </c>
      <c r="Q74" s="185" t="s">
        <v>343</v>
      </c>
      <c r="R74" s="180"/>
    </row>
    <row r="75" spans="1:18" s="187" customFormat="1" ht="30" customHeight="1">
      <c r="A75" s="178"/>
      <c r="B75" s="179"/>
      <c r="C75" s="96"/>
      <c r="D75" s="272" t="s">
        <v>299</v>
      </c>
      <c r="E75" s="180" t="s">
        <v>164</v>
      </c>
      <c r="F75" s="181">
        <v>1</v>
      </c>
      <c r="G75" s="182" t="s">
        <v>28</v>
      </c>
      <c r="H75" s="178">
        <v>1</v>
      </c>
      <c r="I75" s="366">
        <v>98500000</v>
      </c>
      <c r="J75" s="269">
        <v>98096000</v>
      </c>
      <c r="K75" s="183">
        <f t="shared" si="2"/>
        <v>99.589847715736042</v>
      </c>
      <c r="L75" s="188">
        <v>1</v>
      </c>
      <c r="M75" s="185" t="s">
        <v>177</v>
      </c>
      <c r="N75" s="338" t="s">
        <v>350</v>
      </c>
      <c r="O75" s="315" t="s">
        <v>351</v>
      </c>
      <c r="P75" s="269">
        <f t="shared" si="1"/>
        <v>98096000</v>
      </c>
      <c r="Q75" s="185" t="s">
        <v>202</v>
      </c>
      <c r="R75" s="180"/>
    </row>
    <row r="76" spans="1:18" s="187" customFormat="1" ht="30" customHeight="1">
      <c r="A76" s="178"/>
      <c r="B76" s="179"/>
      <c r="C76" s="96"/>
      <c r="D76" s="272" t="s">
        <v>300</v>
      </c>
      <c r="E76" s="180" t="s">
        <v>164</v>
      </c>
      <c r="F76" s="181">
        <v>1</v>
      </c>
      <c r="G76" s="182" t="s">
        <v>28</v>
      </c>
      <c r="H76" s="178">
        <v>1</v>
      </c>
      <c r="I76" s="366">
        <v>98500000</v>
      </c>
      <c r="J76" s="269">
        <v>98141000</v>
      </c>
      <c r="K76" s="183">
        <f t="shared" si="2"/>
        <v>99.635532994923864</v>
      </c>
      <c r="L76" s="188">
        <v>1</v>
      </c>
      <c r="M76" s="185" t="s">
        <v>177</v>
      </c>
      <c r="N76" s="338" t="s">
        <v>350</v>
      </c>
      <c r="O76" s="315" t="s">
        <v>351</v>
      </c>
      <c r="P76" s="269">
        <f t="shared" si="1"/>
        <v>98141000</v>
      </c>
      <c r="Q76" s="185" t="s">
        <v>345</v>
      </c>
      <c r="R76" s="180"/>
    </row>
    <row r="77" spans="1:18" s="187" customFormat="1" ht="30" customHeight="1">
      <c r="A77" s="178"/>
      <c r="B77" s="179"/>
      <c r="C77" s="96"/>
      <c r="D77" s="272" t="s">
        <v>301</v>
      </c>
      <c r="E77" s="180" t="s">
        <v>164</v>
      </c>
      <c r="F77" s="181">
        <v>1</v>
      </c>
      <c r="G77" s="182" t="s">
        <v>28</v>
      </c>
      <c r="H77" s="178">
        <v>1</v>
      </c>
      <c r="I77" s="366">
        <v>197000000</v>
      </c>
      <c r="J77" s="269">
        <v>196479000</v>
      </c>
      <c r="K77" s="183">
        <f t="shared" si="2"/>
        <v>99.735532994923858</v>
      </c>
      <c r="L77" s="188">
        <v>1</v>
      </c>
      <c r="M77" s="185" t="s">
        <v>177</v>
      </c>
      <c r="N77" s="338" t="s">
        <v>350</v>
      </c>
      <c r="O77" s="315" t="s">
        <v>351</v>
      </c>
      <c r="P77" s="269">
        <f t="shared" si="1"/>
        <v>196479000</v>
      </c>
      <c r="Q77" s="185" t="s">
        <v>344</v>
      </c>
      <c r="R77" s="180"/>
    </row>
    <row r="78" spans="1:18" s="187" customFormat="1" ht="15.75" customHeight="1">
      <c r="A78" s="178"/>
      <c r="B78" s="179"/>
      <c r="C78" s="96"/>
      <c r="D78" s="272"/>
      <c r="E78" s="180"/>
      <c r="F78" s="181"/>
      <c r="G78" s="182"/>
      <c r="H78" s="178"/>
      <c r="I78" s="269"/>
      <c r="J78" s="266"/>
      <c r="K78" s="183"/>
      <c r="L78" s="188"/>
      <c r="M78" s="185"/>
      <c r="N78" s="266"/>
      <c r="O78" s="266"/>
      <c r="P78" s="266"/>
      <c r="Q78" s="185"/>
      <c r="R78" s="180"/>
    </row>
    <row r="79" spans="1:18" s="187" customFormat="1" ht="15.75" customHeight="1">
      <c r="A79" s="178"/>
      <c r="B79" s="179"/>
      <c r="C79" s="96"/>
      <c r="D79" s="273"/>
      <c r="E79" s="180"/>
      <c r="F79" s="181"/>
      <c r="G79" s="182"/>
      <c r="H79" s="178"/>
      <c r="I79" s="166"/>
      <c r="J79" s="166"/>
      <c r="K79" s="183"/>
      <c r="L79" s="188"/>
      <c r="M79" s="185"/>
      <c r="N79" s="189"/>
      <c r="O79" s="189"/>
      <c r="P79" s="165"/>
      <c r="Q79" s="185"/>
      <c r="R79" s="180"/>
    </row>
    <row r="80" spans="1:18" s="187" customFormat="1" ht="24.75" customHeight="1">
      <c r="A80" s="178"/>
      <c r="B80" s="179"/>
      <c r="C80" s="224"/>
      <c r="D80" s="235" t="s">
        <v>23</v>
      </c>
      <c r="E80" s="367"/>
      <c r="F80" s="181"/>
      <c r="G80" s="182"/>
      <c r="H80" s="178"/>
      <c r="I80" s="165">
        <v>112177000</v>
      </c>
      <c r="J80" s="165">
        <v>108231250</v>
      </c>
      <c r="K80" s="183">
        <f t="shared" si="2"/>
        <v>96.482567727787341</v>
      </c>
      <c r="L80" s="184"/>
      <c r="M80" s="184"/>
      <c r="N80" s="184"/>
      <c r="O80" s="184"/>
      <c r="P80" s="165">
        <f t="shared" si="1"/>
        <v>108231250</v>
      </c>
      <c r="Q80" s="185" t="s">
        <v>230</v>
      </c>
      <c r="R80" s="180"/>
    </row>
    <row r="81" spans="1:18" s="187" customFormat="1" ht="11.25" customHeight="1">
      <c r="A81" s="178"/>
      <c r="B81" s="179"/>
      <c r="C81" s="224"/>
      <c r="D81" s="225"/>
      <c r="E81" s="180"/>
      <c r="F81" s="181"/>
      <c r="G81" s="182"/>
      <c r="H81" s="178"/>
      <c r="I81" s="165"/>
      <c r="J81" s="165"/>
      <c r="K81" s="183"/>
      <c r="L81" s="184"/>
      <c r="M81" s="184"/>
      <c r="N81" s="184"/>
      <c r="O81" s="184"/>
      <c r="P81" s="165"/>
      <c r="Q81" s="185"/>
      <c r="R81" s="180"/>
    </row>
    <row r="82" spans="1:18" s="187" customFormat="1" ht="16.5" customHeight="1">
      <c r="A82" s="178"/>
      <c r="B82" s="179"/>
      <c r="C82" s="224"/>
      <c r="D82" s="235" t="s">
        <v>87</v>
      </c>
      <c r="E82" s="180"/>
      <c r="F82" s="181"/>
      <c r="G82" s="359">
        <v>2288750000</v>
      </c>
      <c r="H82" s="178"/>
      <c r="I82" s="164">
        <f>SUM(I83:I98)</f>
        <v>2346563000</v>
      </c>
      <c r="J82" s="164">
        <f>SUM(J83:J98)</f>
        <v>2337545000</v>
      </c>
      <c r="K82" s="239">
        <f>J82/I82*100</f>
        <v>99.615693250085329</v>
      </c>
      <c r="L82" s="184"/>
      <c r="M82" s="184"/>
      <c r="N82" s="184"/>
      <c r="O82" s="184"/>
      <c r="P82" s="165"/>
      <c r="Q82" s="185"/>
      <c r="R82" s="180"/>
    </row>
    <row r="83" spans="1:18" s="187" customFormat="1" ht="30" customHeight="1">
      <c r="A83" s="178"/>
      <c r="B83" s="179"/>
      <c r="C83" s="106" t="s">
        <v>56</v>
      </c>
      <c r="D83" s="23" t="s">
        <v>76</v>
      </c>
      <c r="E83" s="180" t="s">
        <v>164</v>
      </c>
      <c r="F83" s="181">
        <v>1</v>
      </c>
      <c r="G83" s="182" t="s">
        <v>28</v>
      </c>
      <c r="H83" s="178">
        <v>1</v>
      </c>
      <c r="I83" s="165">
        <v>194000000</v>
      </c>
      <c r="J83" s="360">
        <v>193467000</v>
      </c>
      <c r="K83" s="183">
        <f>J83/I83*100</f>
        <v>99.725257731958763</v>
      </c>
      <c r="L83" s="188">
        <v>1</v>
      </c>
      <c r="M83" s="185" t="s">
        <v>177</v>
      </c>
      <c r="N83" s="189" t="s">
        <v>251</v>
      </c>
      <c r="O83" s="189" t="s">
        <v>221</v>
      </c>
      <c r="P83" s="165">
        <f>J83</f>
        <v>193467000</v>
      </c>
      <c r="Q83" s="185" t="s">
        <v>296</v>
      </c>
      <c r="R83" s="180"/>
    </row>
    <row r="84" spans="1:18" s="187" customFormat="1" ht="30" customHeight="1">
      <c r="A84" s="178"/>
      <c r="B84" s="179"/>
      <c r="C84" s="106" t="s">
        <v>56</v>
      </c>
      <c r="D84" s="23" t="s">
        <v>77</v>
      </c>
      <c r="E84" s="180" t="s">
        <v>164</v>
      </c>
      <c r="F84" s="181">
        <v>1</v>
      </c>
      <c r="G84" s="182" t="s">
        <v>28</v>
      </c>
      <c r="H84" s="178">
        <v>1</v>
      </c>
      <c r="I84" s="165">
        <v>194000000</v>
      </c>
      <c r="J84" s="360">
        <v>193512000</v>
      </c>
      <c r="K84" s="183">
        <f>J84/I84*100</f>
        <v>99.748453608247416</v>
      </c>
      <c r="L84" s="188">
        <v>1</v>
      </c>
      <c r="M84" s="185" t="s">
        <v>177</v>
      </c>
      <c r="N84" s="189" t="s">
        <v>251</v>
      </c>
      <c r="O84" s="189" t="s">
        <v>221</v>
      </c>
      <c r="P84" s="165">
        <f>J84</f>
        <v>193512000</v>
      </c>
      <c r="Q84" s="185" t="s">
        <v>228</v>
      </c>
      <c r="R84" s="180"/>
    </row>
    <row r="85" spans="1:18" s="187" customFormat="1" ht="30" customHeight="1">
      <c r="A85" s="178"/>
      <c r="B85" s="179"/>
      <c r="C85" s="106" t="s">
        <v>56</v>
      </c>
      <c r="D85" s="23" t="s">
        <v>78</v>
      </c>
      <c r="E85" s="180" t="s">
        <v>164</v>
      </c>
      <c r="F85" s="181">
        <v>1</v>
      </c>
      <c r="G85" s="182" t="s">
        <v>28</v>
      </c>
      <c r="H85" s="178">
        <v>1</v>
      </c>
      <c r="I85" s="165">
        <v>194000000</v>
      </c>
      <c r="J85" s="360">
        <v>193114000</v>
      </c>
      <c r="K85" s="183">
        <f>J85/I85*100</f>
        <v>99.543298969072168</v>
      </c>
      <c r="L85" s="188">
        <v>1</v>
      </c>
      <c r="M85" s="185" t="s">
        <v>177</v>
      </c>
      <c r="N85" s="189" t="s">
        <v>251</v>
      </c>
      <c r="O85" s="189" t="s">
        <v>283</v>
      </c>
      <c r="P85" s="165">
        <f>J85</f>
        <v>193114000</v>
      </c>
      <c r="Q85" s="185" t="s">
        <v>295</v>
      </c>
      <c r="R85" s="180"/>
    </row>
    <row r="86" spans="1:18" s="187" customFormat="1" ht="30" customHeight="1">
      <c r="A86" s="178"/>
      <c r="B86" s="179"/>
      <c r="C86" s="106" t="s">
        <v>56</v>
      </c>
      <c r="D86" s="23" t="s">
        <v>79</v>
      </c>
      <c r="E86" s="180" t="s">
        <v>164</v>
      </c>
      <c r="F86" s="181">
        <v>1</v>
      </c>
      <c r="G86" s="182" t="s">
        <v>28</v>
      </c>
      <c r="H86" s="178">
        <v>1</v>
      </c>
      <c r="I86" s="165">
        <v>194000000</v>
      </c>
      <c r="J86" s="360">
        <v>192644000</v>
      </c>
      <c r="K86" s="183">
        <f>J86/I86*100</f>
        <v>99.301030927835058</v>
      </c>
      <c r="L86" s="188">
        <v>1</v>
      </c>
      <c r="M86" s="185" t="s">
        <v>177</v>
      </c>
      <c r="N86" s="189" t="s">
        <v>288</v>
      </c>
      <c r="O86" s="189" t="s">
        <v>289</v>
      </c>
      <c r="P86" s="165">
        <f t="shared" ref="P86" si="3">J86</f>
        <v>192644000</v>
      </c>
      <c r="Q86" s="185" t="s">
        <v>200</v>
      </c>
      <c r="R86" s="180"/>
    </row>
    <row r="87" spans="1:18" s="187" customFormat="1" ht="30" customHeight="1">
      <c r="A87" s="178"/>
      <c r="B87" s="179"/>
      <c r="C87" s="106" t="s">
        <v>56</v>
      </c>
      <c r="D87" s="23" t="s">
        <v>80</v>
      </c>
      <c r="E87" s="180" t="s">
        <v>164</v>
      </c>
      <c r="F87" s="181">
        <v>1</v>
      </c>
      <c r="G87" s="182" t="s">
        <v>28</v>
      </c>
      <c r="H87" s="178">
        <v>1</v>
      </c>
      <c r="I87" s="165">
        <v>194000000</v>
      </c>
      <c r="J87" s="360">
        <v>194430000</v>
      </c>
      <c r="K87" s="183">
        <f t="shared" ref="K87:K88" si="4">J87/I87*100</f>
        <v>100.22164948453609</v>
      </c>
      <c r="L87" s="188">
        <v>1</v>
      </c>
      <c r="M87" s="185" t="s">
        <v>177</v>
      </c>
      <c r="N87" s="189" t="s">
        <v>352</v>
      </c>
      <c r="O87" s="189" t="s">
        <v>353</v>
      </c>
      <c r="P87" s="165">
        <f>J87</f>
        <v>194430000</v>
      </c>
      <c r="Q87" s="185" t="s">
        <v>340</v>
      </c>
      <c r="R87" s="180"/>
    </row>
    <row r="88" spans="1:18" s="187" customFormat="1" ht="30" customHeight="1">
      <c r="A88" s="178"/>
      <c r="B88" s="179"/>
      <c r="C88" s="106" t="s">
        <v>56</v>
      </c>
      <c r="D88" s="23" t="s">
        <v>81</v>
      </c>
      <c r="E88" s="180" t="s">
        <v>164</v>
      </c>
      <c r="F88" s="181">
        <v>1</v>
      </c>
      <c r="G88" s="182" t="s">
        <v>28</v>
      </c>
      <c r="H88" s="178">
        <v>1</v>
      </c>
      <c r="I88" s="165">
        <v>194000000</v>
      </c>
      <c r="J88" s="361">
        <v>193576000</v>
      </c>
      <c r="K88" s="183">
        <f t="shared" si="4"/>
        <v>99.78144329896908</v>
      </c>
      <c r="L88" s="188">
        <v>1</v>
      </c>
      <c r="M88" s="185" t="s">
        <v>177</v>
      </c>
      <c r="N88" s="189" t="s">
        <v>218</v>
      </c>
      <c r="O88" s="189" t="s">
        <v>354</v>
      </c>
      <c r="P88" s="165">
        <f>J88</f>
        <v>193576000</v>
      </c>
      <c r="Q88" s="185" t="s">
        <v>287</v>
      </c>
      <c r="R88" s="180"/>
    </row>
    <row r="89" spans="1:18" s="187" customFormat="1" ht="37.5" customHeight="1">
      <c r="A89" s="178"/>
      <c r="B89" s="179"/>
      <c r="C89" s="106" t="s">
        <v>56</v>
      </c>
      <c r="D89" s="23" t="s">
        <v>82</v>
      </c>
      <c r="E89" s="180" t="s">
        <v>164</v>
      </c>
      <c r="F89" s="181">
        <v>1</v>
      </c>
      <c r="G89" s="182" t="s">
        <v>28</v>
      </c>
      <c r="H89" s="178">
        <v>1</v>
      </c>
      <c r="I89" s="165">
        <v>194000000</v>
      </c>
      <c r="J89" s="362">
        <v>193380000</v>
      </c>
      <c r="K89" s="183">
        <f>J89/I89*100</f>
        <v>99.680412371134025</v>
      </c>
      <c r="L89" s="188">
        <v>1</v>
      </c>
      <c r="M89" s="185" t="s">
        <v>177</v>
      </c>
      <c r="N89" s="189" t="s">
        <v>194</v>
      </c>
      <c r="O89" s="189" t="s">
        <v>196</v>
      </c>
      <c r="P89" s="165">
        <f>J89</f>
        <v>193380000</v>
      </c>
      <c r="Q89" s="185" t="s">
        <v>292</v>
      </c>
      <c r="R89" s="180"/>
    </row>
    <row r="90" spans="1:18" s="187" customFormat="1" ht="30" customHeight="1">
      <c r="A90" s="178"/>
      <c r="B90" s="179"/>
      <c r="C90" s="106" t="s">
        <v>56</v>
      </c>
      <c r="D90" s="23" t="s">
        <v>83</v>
      </c>
      <c r="E90" s="180" t="s">
        <v>164</v>
      </c>
      <c r="F90" s="181">
        <v>1</v>
      </c>
      <c r="G90" s="182" t="s">
        <v>28</v>
      </c>
      <c r="H90" s="178">
        <v>1</v>
      </c>
      <c r="I90" s="165">
        <v>145500000</v>
      </c>
      <c r="J90" s="360">
        <v>144903000</v>
      </c>
      <c r="K90" s="183">
        <f>J90/I90*100</f>
        <v>99.589690721649475</v>
      </c>
      <c r="L90" s="188">
        <v>1</v>
      </c>
      <c r="M90" s="185" t="s">
        <v>177</v>
      </c>
      <c r="N90" s="189" t="s">
        <v>194</v>
      </c>
      <c r="O90" s="189" t="s">
        <v>196</v>
      </c>
      <c r="P90" s="165">
        <f t="shared" ref="P90:P98" si="5">J90</f>
        <v>144903000</v>
      </c>
      <c r="Q90" s="185" t="s">
        <v>234</v>
      </c>
      <c r="R90" s="180"/>
    </row>
    <row r="91" spans="1:18" s="187" customFormat="1" ht="30" customHeight="1">
      <c r="A91" s="178"/>
      <c r="B91" s="179"/>
      <c r="C91" s="106" t="s">
        <v>56</v>
      </c>
      <c r="D91" s="23" t="s">
        <v>84</v>
      </c>
      <c r="E91" s="180" t="s">
        <v>164</v>
      </c>
      <c r="F91" s="181">
        <v>1</v>
      </c>
      <c r="G91" s="182" t="s">
        <v>28</v>
      </c>
      <c r="H91" s="178">
        <v>1</v>
      </c>
      <c r="I91" s="165">
        <v>145500000</v>
      </c>
      <c r="J91" s="360">
        <v>145000000</v>
      </c>
      <c r="K91" s="183">
        <f>J91/I91*100</f>
        <v>99.656357388316152</v>
      </c>
      <c r="L91" s="188">
        <v>1</v>
      </c>
      <c r="M91" s="185" t="s">
        <v>177</v>
      </c>
      <c r="N91" s="189" t="s">
        <v>421</v>
      </c>
      <c r="O91" s="189" t="s">
        <v>196</v>
      </c>
      <c r="P91" s="165">
        <f t="shared" si="5"/>
        <v>145000000</v>
      </c>
      <c r="Q91" s="185" t="s">
        <v>272</v>
      </c>
      <c r="R91" s="180"/>
    </row>
    <row r="92" spans="1:18" s="187" customFormat="1" ht="30" customHeight="1">
      <c r="A92" s="178"/>
      <c r="B92" s="179"/>
      <c r="C92" s="106" t="s">
        <v>56</v>
      </c>
      <c r="D92" s="272" t="s">
        <v>302</v>
      </c>
      <c r="E92" s="180" t="s">
        <v>164</v>
      </c>
      <c r="F92" s="181">
        <v>1</v>
      </c>
      <c r="G92" s="182" t="s">
        <v>28</v>
      </c>
      <c r="H92" s="310">
        <v>1</v>
      </c>
      <c r="I92" s="311">
        <v>147250000</v>
      </c>
      <c r="J92" s="360">
        <v>146385000</v>
      </c>
      <c r="K92" s="183">
        <f t="shared" ref="K92:K96" si="6">J92/I92*100</f>
        <v>99.412563667232604</v>
      </c>
      <c r="L92" s="188">
        <v>1</v>
      </c>
      <c r="M92" s="185" t="s">
        <v>177</v>
      </c>
      <c r="N92" s="315" t="s">
        <v>354</v>
      </c>
      <c r="O92" s="315" t="s">
        <v>355</v>
      </c>
      <c r="P92" s="165">
        <f t="shared" si="5"/>
        <v>146385000</v>
      </c>
      <c r="Q92" s="185" t="s">
        <v>357</v>
      </c>
      <c r="R92" s="180"/>
    </row>
    <row r="93" spans="1:18" s="187" customFormat="1" ht="30" customHeight="1">
      <c r="A93" s="178"/>
      <c r="B93" s="179"/>
      <c r="C93" s="106" t="s">
        <v>56</v>
      </c>
      <c r="D93" s="272" t="s">
        <v>303</v>
      </c>
      <c r="E93" s="180" t="s">
        <v>164</v>
      </c>
      <c r="F93" s="181">
        <v>1</v>
      </c>
      <c r="G93" s="182" t="s">
        <v>28</v>
      </c>
      <c r="H93" s="310">
        <v>1</v>
      </c>
      <c r="I93" s="311">
        <v>98500000</v>
      </c>
      <c r="J93" s="360">
        <v>98015000</v>
      </c>
      <c r="K93" s="183">
        <f t="shared" si="6"/>
        <v>99.507614213197968</v>
      </c>
      <c r="L93" s="188">
        <v>1</v>
      </c>
      <c r="M93" s="185" t="s">
        <v>177</v>
      </c>
      <c r="N93" s="315" t="s">
        <v>359</v>
      </c>
      <c r="O93" s="315" t="s">
        <v>360</v>
      </c>
      <c r="P93" s="165">
        <f t="shared" si="5"/>
        <v>98015000</v>
      </c>
      <c r="Q93" s="185" t="s">
        <v>358</v>
      </c>
      <c r="R93" s="180"/>
    </row>
    <row r="94" spans="1:18" s="187" customFormat="1" ht="30" customHeight="1">
      <c r="A94" s="178"/>
      <c r="B94" s="179"/>
      <c r="C94" s="106" t="s">
        <v>56</v>
      </c>
      <c r="D94" s="272" t="s">
        <v>304</v>
      </c>
      <c r="E94" s="180" t="s">
        <v>164</v>
      </c>
      <c r="F94" s="181">
        <v>1</v>
      </c>
      <c r="G94" s="182" t="s">
        <v>28</v>
      </c>
      <c r="H94" s="310">
        <v>1</v>
      </c>
      <c r="I94" s="311">
        <v>98500000</v>
      </c>
      <c r="J94" s="360">
        <v>98004000</v>
      </c>
      <c r="K94" s="183">
        <f t="shared" si="6"/>
        <v>99.496446700507619</v>
      </c>
      <c r="L94" s="188">
        <v>1</v>
      </c>
      <c r="M94" s="185" t="s">
        <v>177</v>
      </c>
      <c r="N94" s="315" t="s">
        <v>346</v>
      </c>
      <c r="O94" s="315" t="s">
        <v>356</v>
      </c>
      <c r="P94" s="165">
        <f t="shared" si="5"/>
        <v>98004000</v>
      </c>
      <c r="Q94" s="185"/>
      <c r="R94" s="180"/>
    </row>
    <row r="95" spans="1:18" s="187" customFormat="1" ht="38.25" customHeight="1">
      <c r="A95" s="178"/>
      <c r="B95" s="179"/>
      <c r="C95" s="106" t="s">
        <v>56</v>
      </c>
      <c r="D95" s="272" t="s">
        <v>305</v>
      </c>
      <c r="E95" s="180" t="s">
        <v>164</v>
      </c>
      <c r="F95" s="181">
        <v>1</v>
      </c>
      <c r="G95" s="182" t="s">
        <v>28</v>
      </c>
      <c r="H95" s="310">
        <v>1</v>
      </c>
      <c r="I95" s="311">
        <v>147750000</v>
      </c>
      <c r="J95" s="360">
        <v>147149000</v>
      </c>
      <c r="K95" s="183">
        <f t="shared" si="6"/>
        <v>99.593231810490693</v>
      </c>
      <c r="L95" s="188">
        <v>1</v>
      </c>
      <c r="M95" s="185" t="s">
        <v>177</v>
      </c>
      <c r="N95" s="315" t="s">
        <v>350</v>
      </c>
      <c r="O95" s="315" t="s">
        <v>361</v>
      </c>
      <c r="P95" s="165">
        <f t="shared" si="5"/>
        <v>147149000</v>
      </c>
      <c r="Q95" s="185" t="s">
        <v>204</v>
      </c>
      <c r="R95" s="180"/>
    </row>
    <row r="96" spans="1:18" s="187" customFormat="1" ht="38.25" customHeight="1">
      <c r="A96" s="178"/>
      <c r="B96" s="179"/>
      <c r="C96" s="106" t="s">
        <v>56</v>
      </c>
      <c r="D96" s="272" t="s">
        <v>306</v>
      </c>
      <c r="E96" s="180" t="s">
        <v>164</v>
      </c>
      <c r="F96" s="181">
        <v>1</v>
      </c>
      <c r="G96" s="182" t="s">
        <v>28</v>
      </c>
      <c r="H96" s="310">
        <v>1</v>
      </c>
      <c r="I96" s="311">
        <v>147750000</v>
      </c>
      <c r="J96" s="360">
        <v>147087000</v>
      </c>
      <c r="K96" s="183">
        <f t="shared" si="6"/>
        <v>99.551269035532997</v>
      </c>
      <c r="L96" s="188">
        <v>1</v>
      </c>
      <c r="M96" s="185" t="s">
        <v>177</v>
      </c>
      <c r="N96" s="315" t="s">
        <v>350</v>
      </c>
      <c r="O96" s="315" t="s">
        <v>362</v>
      </c>
      <c r="P96" s="165">
        <f t="shared" si="5"/>
        <v>147087000</v>
      </c>
      <c r="Q96" s="185" t="s">
        <v>200</v>
      </c>
      <c r="R96" s="180"/>
    </row>
    <row r="97" spans="1:18" s="187" customFormat="1" ht="15" customHeight="1">
      <c r="A97" s="178"/>
      <c r="B97" s="179"/>
      <c r="C97" s="106"/>
      <c r="D97" s="264"/>
      <c r="E97" s="266"/>
      <c r="F97" s="266"/>
      <c r="G97" s="266"/>
      <c r="H97" s="266"/>
      <c r="I97" s="269"/>
      <c r="J97" s="269"/>
      <c r="K97" s="266"/>
      <c r="L97" s="266"/>
      <c r="M97" s="266"/>
      <c r="N97" s="266"/>
      <c r="O97" s="266"/>
      <c r="P97" s="266"/>
      <c r="Q97" s="185"/>
      <c r="R97" s="180"/>
    </row>
    <row r="98" spans="1:18" s="187" customFormat="1" ht="23.25" customHeight="1">
      <c r="A98" s="178"/>
      <c r="B98" s="179"/>
      <c r="C98" s="224"/>
      <c r="D98" s="235" t="s">
        <v>23</v>
      </c>
      <c r="E98" s="180"/>
      <c r="F98" s="181"/>
      <c r="G98" s="358"/>
      <c r="H98" s="178"/>
      <c r="I98" s="165">
        <v>57813000</v>
      </c>
      <c r="J98" s="165">
        <v>56879000</v>
      </c>
      <c r="K98" s="183">
        <f>J98/I98*100</f>
        <v>98.384446404787852</v>
      </c>
      <c r="L98" s="184"/>
      <c r="M98" s="165"/>
      <c r="N98" s="184"/>
      <c r="O98" s="184"/>
      <c r="P98" s="165">
        <f t="shared" si="5"/>
        <v>56879000</v>
      </c>
      <c r="Q98" s="185" t="s">
        <v>225</v>
      </c>
      <c r="R98" s="180"/>
    </row>
    <row r="99" spans="1:18" s="187" customFormat="1" ht="12.75" customHeight="1">
      <c r="A99" s="178"/>
      <c r="B99" s="179"/>
      <c r="C99" s="224"/>
      <c r="D99" s="225"/>
      <c r="E99" s="180"/>
      <c r="F99" s="181"/>
      <c r="G99" s="182"/>
      <c r="H99" s="178"/>
      <c r="I99" s="165"/>
      <c r="J99" s="165"/>
      <c r="K99" s="183"/>
      <c r="L99" s="184"/>
      <c r="M99" s="184"/>
      <c r="N99" s="184"/>
      <c r="O99" s="184"/>
      <c r="P99" s="165"/>
      <c r="Q99" s="185"/>
      <c r="R99" s="180"/>
    </row>
    <row r="100" spans="1:18" s="187" customFormat="1" ht="30" customHeight="1">
      <c r="A100" s="178"/>
      <c r="B100" s="179"/>
      <c r="C100" s="224"/>
      <c r="D100" s="235" t="s">
        <v>85</v>
      </c>
      <c r="E100" s="180"/>
      <c r="F100" s="181"/>
      <c r="G100" s="182"/>
      <c r="H100" s="178"/>
      <c r="I100" s="164">
        <f>I101+I102+I103</f>
        <v>350000000</v>
      </c>
      <c r="J100" s="164">
        <f>J101+J102+J103</f>
        <v>348905500</v>
      </c>
      <c r="K100" s="239">
        <f t="shared" ref="K100" si="7">K103+K101</f>
        <v>199.00187074829932</v>
      </c>
      <c r="L100" s="184"/>
      <c r="M100" s="184"/>
      <c r="N100" s="184"/>
      <c r="O100" s="184"/>
      <c r="P100" s="165"/>
      <c r="Q100" s="185"/>
      <c r="R100" s="180"/>
    </row>
    <row r="101" spans="1:18" s="187" customFormat="1" ht="30" customHeight="1">
      <c r="A101" s="178"/>
      <c r="B101" s="179"/>
      <c r="C101" s="249" t="s">
        <v>56</v>
      </c>
      <c r="D101" s="225" t="s">
        <v>86</v>
      </c>
      <c r="E101" s="180" t="s">
        <v>164</v>
      </c>
      <c r="F101" s="181">
        <v>1</v>
      </c>
      <c r="G101" s="182" t="s">
        <v>28</v>
      </c>
      <c r="H101" s="178">
        <v>1</v>
      </c>
      <c r="I101" s="165">
        <v>147000000</v>
      </c>
      <c r="J101" s="165">
        <f>43943500+102532500</f>
        <v>146476000</v>
      </c>
      <c r="K101" s="183">
        <f>J101/I101*100</f>
        <v>99.643537414965991</v>
      </c>
      <c r="L101" s="188">
        <v>1</v>
      </c>
      <c r="M101" s="185" t="s">
        <v>177</v>
      </c>
      <c r="N101" s="189" t="s">
        <v>194</v>
      </c>
      <c r="O101" s="189" t="s">
        <v>196</v>
      </c>
      <c r="P101" s="165">
        <f t="shared" ref="P101:P102" si="8">J101</f>
        <v>146476000</v>
      </c>
      <c r="Q101" s="185" t="s">
        <v>197</v>
      </c>
      <c r="R101" s="180"/>
    </row>
    <row r="102" spans="1:18" s="187" customFormat="1" ht="30" customHeight="1">
      <c r="A102" s="178"/>
      <c r="B102" s="179"/>
      <c r="C102" s="249"/>
      <c r="D102" s="225" t="s">
        <v>307</v>
      </c>
      <c r="E102" s="180" t="s">
        <v>164</v>
      </c>
      <c r="F102" s="181">
        <v>1</v>
      </c>
      <c r="G102" s="182" t="s">
        <v>28</v>
      </c>
      <c r="H102" s="178">
        <v>1</v>
      </c>
      <c r="I102" s="165">
        <v>197000000</v>
      </c>
      <c r="J102" s="314">
        <v>196468000</v>
      </c>
      <c r="K102" s="183">
        <f>J102/I102*100</f>
        <v>99.729949238578683</v>
      </c>
      <c r="L102" s="188">
        <v>1</v>
      </c>
      <c r="M102" s="185" t="s">
        <v>177</v>
      </c>
      <c r="N102" s="189" t="s">
        <v>363</v>
      </c>
      <c r="O102" s="189" t="s">
        <v>364</v>
      </c>
      <c r="P102" s="165">
        <f t="shared" si="8"/>
        <v>196468000</v>
      </c>
      <c r="Q102" s="185" t="s">
        <v>238</v>
      </c>
      <c r="R102" s="180"/>
    </row>
    <row r="103" spans="1:18" s="187" customFormat="1" ht="21.75" customHeight="1">
      <c r="A103" s="178"/>
      <c r="B103" s="179"/>
      <c r="C103" s="224"/>
      <c r="D103" s="235" t="s">
        <v>23</v>
      </c>
      <c r="E103" s="180"/>
      <c r="F103" s="181"/>
      <c r="G103" s="182"/>
      <c r="H103" s="178"/>
      <c r="I103" s="165">
        <v>6000000</v>
      </c>
      <c r="J103" s="311">
        <v>5961500</v>
      </c>
      <c r="K103" s="183">
        <f>J103/I103*100</f>
        <v>99.358333333333334</v>
      </c>
      <c r="L103" s="184"/>
      <c r="M103" s="184"/>
      <c r="N103" s="184"/>
      <c r="O103" s="184"/>
      <c r="P103" s="165"/>
      <c r="Q103" s="185"/>
      <c r="R103" s="180"/>
    </row>
    <row r="104" spans="1:18" s="187" customFormat="1" ht="14.25" customHeight="1">
      <c r="A104" s="178"/>
      <c r="B104" s="179"/>
      <c r="C104" s="224"/>
      <c r="D104" s="225"/>
      <c r="E104" s="180"/>
      <c r="F104" s="181"/>
      <c r="G104" s="182"/>
      <c r="H104" s="178"/>
      <c r="I104" s="165"/>
      <c r="J104" s="165"/>
      <c r="K104" s="183"/>
      <c r="L104" s="184"/>
      <c r="M104" s="184"/>
      <c r="N104" s="184"/>
      <c r="O104" s="184"/>
      <c r="P104" s="165"/>
      <c r="Q104" s="185"/>
      <c r="R104" s="180"/>
    </row>
    <row r="105" spans="1:18" s="187" customFormat="1" ht="21" customHeight="1">
      <c r="A105" s="178"/>
      <c r="B105" s="179"/>
      <c r="C105" s="224"/>
      <c r="D105" s="235" t="s">
        <v>21</v>
      </c>
      <c r="E105" s="367"/>
      <c r="F105" s="181"/>
      <c r="G105" s="182"/>
      <c r="H105" s="178"/>
      <c r="I105" s="164">
        <f>SUM(I106:I170)</f>
        <v>10620360000</v>
      </c>
      <c r="J105" s="164">
        <f>SUM(J106:J170)</f>
        <v>10572613100</v>
      </c>
      <c r="K105" s="239">
        <f>J105/I105*100</f>
        <v>99.550421078004888</v>
      </c>
      <c r="L105" s="184"/>
      <c r="M105" s="184"/>
      <c r="N105" s="184"/>
      <c r="O105" s="184"/>
      <c r="P105" s="165"/>
      <c r="Q105" s="185"/>
      <c r="R105" s="180"/>
    </row>
    <row r="106" spans="1:18" s="187" customFormat="1" ht="30" customHeight="1">
      <c r="A106" s="178"/>
      <c r="B106" s="179"/>
      <c r="C106" s="106" t="s">
        <v>56</v>
      </c>
      <c r="D106" s="23" t="s">
        <v>88</v>
      </c>
      <c r="E106" s="180" t="s">
        <v>164</v>
      </c>
      <c r="F106" s="181">
        <v>1</v>
      </c>
      <c r="G106" s="182" t="s">
        <v>28</v>
      </c>
      <c r="H106" s="178">
        <v>1</v>
      </c>
      <c r="I106" s="366">
        <v>195000000</v>
      </c>
      <c r="J106" s="165">
        <v>194160000</v>
      </c>
      <c r="K106" s="183">
        <f t="shared" ref="K106:K168" si="9">J106/I106*100</f>
        <v>99.569230769230771</v>
      </c>
      <c r="L106" s="188">
        <v>1</v>
      </c>
      <c r="M106" s="185" t="s">
        <v>177</v>
      </c>
      <c r="N106" s="340" t="s">
        <v>211</v>
      </c>
      <c r="O106" s="340" t="s">
        <v>293</v>
      </c>
      <c r="P106" s="165">
        <f>J106</f>
        <v>194160000</v>
      </c>
      <c r="Q106" s="185" t="s">
        <v>295</v>
      </c>
      <c r="R106" s="180"/>
    </row>
    <row r="107" spans="1:18" s="187" customFormat="1" ht="30" customHeight="1">
      <c r="A107" s="178"/>
      <c r="B107" s="179"/>
      <c r="C107" s="106" t="s">
        <v>56</v>
      </c>
      <c r="D107" s="23" t="s">
        <v>89</v>
      </c>
      <c r="E107" s="180" t="s">
        <v>164</v>
      </c>
      <c r="F107" s="181">
        <v>1</v>
      </c>
      <c r="G107" s="182" t="s">
        <v>28</v>
      </c>
      <c r="H107" s="178">
        <v>1</v>
      </c>
      <c r="I107" s="366">
        <v>195000000</v>
      </c>
      <c r="J107" s="165">
        <v>194334000</v>
      </c>
      <c r="K107" s="183">
        <f t="shared" si="9"/>
        <v>99.658461538461538</v>
      </c>
      <c r="L107" s="188">
        <v>1</v>
      </c>
      <c r="M107" s="185" t="s">
        <v>177</v>
      </c>
      <c r="N107" s="340" t="s">
        <v>198</v>
      </c>
      <c r="O107" s="340" t="s">
        <v>199</v>
      </c>
      <c r="P107" s="165">
        <f t="shared" ref="P107:P139" si="10">J107</f>
        <v>194334000</v>
      </c>
      <c r="Q107" s="185" t="s">
        <v>273</v>
      </c>
      <c r="R107" s="180"/>
    </row>
    <row r="108" spans="1:18" s="187" customFormat="1" ht="30" customHeight="1">
      <c r="A108" s="178"/>
      <c r="B108" s="179"/>
      <c r="C108" s="106" t="s">
        <v>56</v>
      </c>
      <c r="D108" s="23" t="s">
        <v>90</v>
      </c>
      <c r="E108" s="180" t="s">
        <v>164</v>
      </c>
      <c r="F108" s="181">
        <v>1</v>
      </c>
      <c r="G108" s="182" t="s">
        <v>28</v>
      </c>
      <c r="H108" s="178">
        <v>1</v>
      </c>
      <c r="I108" s="366">
        <v>146250000</v>
      </c>
      <c r="J108" s="165">
        <v>145635000</v>
      </c>
      <c r="K108" s="183">
        <f t="shared" si="9"/>
        <v>99.579487179487174</v>
      </c>
      <c r="L108" s="188">
        <v>1</v>
      </c>
      <c r="M108" s="185" t="s">
        <v>177</v>
      </c>
      <c r="N108" s="341" t="s">
        <v>198</v>
      </c>
      <c r="O108" s="340" t="s">
        <v>199</v>
      </c>
      <c r="P108" s="165">
        <f t="shared" si="10"/>
        <v>145635000</v>
      </c>
      <c r="Q108" s="185" t="s">
        <v>276</v>
      </c>
      <c r="R108" s="180"/>
    </row>
    <row r="109" spans="1:18" s="187" customFormat="1" ht="36" customHeight="1">
      <c r="A109" s="178"/>
      <c r="B109" s="179"/>
      <c r="C109" s="106" t="s">
        <v>56</v>
      </c>
      <c r="D109" s="23" t="s">
        <v>91</v>
      </c>
      <c r="E109" s="180" t="s">
        <v>164</v>
      </c>
      <c r="F109" s="181">
        <v>1</v>
      </c>
      <c r="G109" s="182" t="s">
        <v>28</v>
      </c>
      <c r="H109" s="178">
        <v>1</v>
      </c>
      <c r="I109" s="366">
        <v>195000000</v>
      </c>
      <c r="J109" s="165">
        <v>194532000</v>
      </c>
      <c r="K109" s="183">
        <f t="shared" si="9"/>
        <v>99.76</v>
      </c>
      <c r="L109" s="188">
        <v>1</v>
      </c>
      <c r="M109" s="185" t="s">
        <v>177</v>
      </c>
      <c r="N109" s="340" t="s">
        <v>194</v>
      </c>
      <c r="O109" s="340" t="s">
        <v>201</v>
      </c>
      <c r="P109" s="165">
        <f t="shared" si="10"/>
        <v>194532000</v>
      </c>
      <c r="Q109" s="185" t="s">
        <v>204</v>
      </c>
      <c r="R109" s="180"/>
    </row>
    <row r="110" spans="1:18" s="187" customFormat="1" ht="30" customHeight="1">
      <c r="A110" s="178"/>
      <c r="B110" s="179"/>
      <c r="C110" s="106" t="s">
        <v>56</v>
      </c>
      <c r="D110" s="23" t="s">
        <v>92</v>
      </c>
      <c r="E110" s="180" t="s">
        <v>164</v>
      </c>
      <c r="F110" s="181">
        <v>1</v>
      </c>
      <c r="G110" s="182" t="s">
        <v>28</v>
      </c>
      <c r="H110" s="178">
        <v>1</v>
      </c>
      <c r="I110" s="368">
        <v>195000000</v>
      </c>
      <c r="J110" s="165">
        <f>58291000+136012000</f>
        <v>194303000</v>
      </c>
      <c r="K110" s="183">
        <f t="shared" si="9"/>
        <v>99.642564102564108</v>
      </c>
      <c r="L110" s="188">
        <v>1</v>
      </c>
      <c r="M110" s="185" t="s">
        <v>177</v>
      </c>
      <c r="N110" s="340" t="s">
        <v>198</v>
      </c>
      <c r="O110" s="340" t="s">
        <v>199</v>
      </c>
      <c r="P110" s="165">
        <f t="shared" si="10"/>
        <v>194303000</v>
      </c>
      <c r="Q110" s="185" t="s">
        <v>197</v>
      </c>
      <c r="R110" s="180"/>
    </row>
    <row r="111" spans="1:18" s="187" customFormat="1" ht="30" customHeight="1">
      <c r="A111" s="178"/>
      <c r="B111" s="179"/>
      <c r="C111" s="106" t="s">
        <v>56</v>
      </c>
      <c r="D111" s="23" t="s">
        <v>93</v>
      </c>
      <c r="E111" s="180" t="s">
        <v>164</v>
      </c>
      <c r="F111" s="181">
        <v>1</v>
      </c>
      <c r="G111" s="182" t="s">
        <v>28</v>
      </c>
      <c r="H111" s="178">
        <v>1</v>
      </c>
      <c r="I111" s="365">
        <v>195000000</v>
      </c>
      <c r="J111" s="165">
        <v>194259000</v>
      </c>
      <c r="K111" s="183">
        <f t="shared" si="9"/>
        <v>99.62</v>
      </c>
      <c r="L111" s="188">
        <v>1</v>
      </c>
      <c r="M111" s="185" t="s">
        <v>177</v>
      </c>
      <c r="N111" s="340" t="s">
        <v>198</v>
      </c>
      <c r="O111" s="340" t="s">
        <v>199</v>
      </c>
      <c r="P111" s="165">
        <f t="shared" si="10"/>
        <v>194259000</v>
      </c>
      <c r="Q111" s="185" t="s">
        <v>234</v>
      </c>
      <c r="R111" s="180"/>
    </row>
    <row r="112" spans="1:18" s="187" customFormat="1" ht="30" customHeight="1">
      <c r="A112" s="178"/>
      <c r="B112" s="179"/>
      <c r="C112" s="106" t="s">
        <v>56</v>
      </c>
      <c r="D112" s="23" t="s">
        <v>94</v>
      </c>
      <c r="E112" s="180" t="s">
        <v>164</v>
      </c>
      <c r="F112" s="181">
        <v>1</v>
      </c>
      <c r="G112" s="182" t="s">
        <v>28</v>
      </c>
      <c r="H112" s="178">
        <v>1</v>
      </c>
      <c r="I112" s="366">
        <v>195000000</v>
      </c>
      <c r="J112" s="165">
        <v>194368000</v>
      </c>
      <c r="K112" s="183">
        <f t="shared" si="9"/>
        <v>99.675897435897426</v>
      </c>
      <c r="L112" s="188">
        <v>1</v>
      </c>
      <c r="M112" s="185" t="s">
        <v>177</v>
      </c>
      <c r="N112" s="340" t="s">
        <v>207</v>
      </c>
      <c r="O112" s="340" t="s">
        <v>199</v>
      </c>
      <c r="P112" s="165">
        <f t="shared" si="10"/>
        <v>194368000</v>
      </c>
      <c r="Q112" s="185" t="s">
        <v>208</v>
      </c>
      <c r="R112" s="180"/>
    </row>
    <row r="113" spans="1:18" s="187" customFormat="1" ht="30" customHeight="1">
      <c r="A113" s="178"/>
      <c r="B113" s="179"/>
      <c r="C113" s="106" t="s">
        <v>56</v>
      </c>
      <c r="D113" s="23" t="s">
        <v>95</v>
      </c>
      <c r="E113" s="180" t="s">
        <v>164</v>
      </c>
      <c r="F113" s="181">
        <v>1</v>
      </c>
      <c r="G113" s="182" t="s">
        <v>28</v>
      </c>
      <c r="H113" s="178">
        <v>1</v>
      </c>
      <c r="I113" s="366">
        <v>195000000</v>
      </c>
      <c r="J113" s="165">
        <v>194485000</v>
      </c>
      <c r="K113" s="183">
        <f t="shared" si="9"/>
        <v>99.735897435897442</v>
      </c>
      <c r="L113" s="188">
        <v>1</v>
      </c>
      <c r="M113" s="185" t="s">
        <v>177</v>
      </c>
      <c r="N113" s="341" t="s">
        <v>214</v>
      </c>
      <c r="O113" s="342">
        <v>42926</v>
      </c>
      <c r="P113" s="165">
        <f t="shared" si="10"/>
        <v>194485000</v>
      </c>
      <c r="Q113" s="185" t="s">
        <v>231</v>
      </c>
      <c r="R113" s="180"/>
    </row>
    <row r="114" spans="1:18" s="187" customFormat="1" ht="40.5" customHeight="1">
      <c r="A114" s="178"/>
      <c r="B114" s="179"/>
      <c r="C114" s="106" t="s">
        <v>56</v>
      </c>
      <c r="D114" s="23" t="s">
        <v>96</v>
      </c>
      <c r="E114" s="180" t="s">
        <v>164</v>
      </c>
      <c r="F114" s="181">
        <v>1</v>
      </c>
      <c r="G114" s="182" t="s">
        <v>28</v>
      </c>
      <c r="H114" s="178">
        <v>1</v>
      </c>
      <c r="I114" s="366">
        <v>97500000</v>
      </c>
      <c r="J114" s="165">
        <v>96670000</v>
      </c>
      <c r="K114" s="183">
        <f t="shared" si="9"/>
        <v>99.148717948717945</v>
      </c>
      <c r="L114" s="188">
        <v>1</v>
      </c>
      <c r="M114" s="185" t="s">
        <v>177</v>
      </c>
      <c r="N114" s="340" t="s">
        <v>268</v>
      </c>
      <c r="O114" s="341" t="s">
        <v>221</v>
      </c>
      <c r="P114" s="165">
        <f t="shared" si="10"/>
        <v>96670000</v>
      </c>
      <c r="Q114" s="185" t="s">
        <v>267</v>
      </c>
      <c r="R114" s="180"/>
    </row>
    <row r="115" spans="1:18" s="187" customFormat="1" ht="30" customHeight="1">
      <c r="A115" s="178"/>
      <c r="B115" s="179"/>
      <c r="C115" s="106" t="s">
        <v>56</v>
      </c>
      <c r="D115" s="23" t="s">
        <v>97</v>
      </c>
      <c r="E115" s="180" t="s">
        <v>164</v>
      </c>
      <c r="F115" s="181">
        <v>1</v>
      </c>
      <c r="G115" s="182" t="s">
        <v>28</v>
      </c>
      <c r="H115" s="178">
        <v>1</v>
      </c>
      <c r="I115" s="366">
        <v>146250000</v>
      </c>
      <c r="J115" s="165">
        <v>145745000</v>
      </c>
      <c r="K115" s="183">
        <f t="shared" si="9"/>
        <v>99.654700854700849</v>
      </c>
      <c r="L115" s="188">
        <v>1</v>
      </c>
      <c r="M115" s="185" t="s">
        <v>177</v>
      </c>
      <c r="N115" s="340" t="s">
        <v>216</v>
      </c>
      <c r="O115" s="340" t="s">
        <v>260</v>
      </c>
      <c r="P115" s="165">
        <f t="shared" si="10"/>
        <v>145745000</v>
      </c>
      <c r="Q115" s="185" t="s">
        <v>261</v>
      </c>
      <c r="R115" s="180"/>
    </row>
    <row r="116" spans="1:18" s="187" customFormat="1" ht="30" customHeight="1">
      <c r="A116" s="178"/>
      <c r="B116" s="179"/>
      <c r="C116" s="106" t="s">
        <v>56</v>
      </c>
      <c r="D116" s="23" t="s">
        <v>98</v>
      </c>
      <c r="E116" s="180" t="s">
        <v>164</v>
      </c>
      <c r="F116" s="181">
        <v>1</v>
      </c>
      <c r="G116" s="182" t="s">
        <v>28</v>
      </c>
      <c r="H116" s="178">
        <v>1</v>
      </c>
      <c r="I116" s="366">
        <v>146250000</v>
      </c>
      <c r="J116" s="165">
        <v>145779000</v>
      </c>
      <c r="K116" s="183">
        <f t="shared" si="9"/>
        <v>99.677948717948723</v>
      </c>
      <c r="L116" s="188">
        <v>1</v>
      </c>
      <c r="M116" s="185" t="s">
        <v>177</v>
      </c>
      <c r="N116" s="341" t="s">
        <v>198</v>
      </c>
      <c r="O116" s="340" t="s">
        <v>199</v>
      </c>
      <c r="P116" s="165">
        <f t="shared" si="10"/>
        <v>145779000</v>
      </c>
      <c r="Q116" s="185" t="s">
        <v>202</v>
      </c>
      <c r="R116" s="180"/>
    </row>
    <row r="117" spans="1:18" s="187" customFormat="1" ht="30" customHeight="1">
      <c r="A117" s="178"/>
      <c r="B117" s="179"/>
      <c r="C117" s="106" t="s">
        <v>56</v>
      </c>
      <c r="D117" s="23" t="s">
        <v>99</v>
      </c>
      <c r="E117" s="180" t="s">
        <v>164</v>
      </c>
      <c r="F117" s="181">
        <v>1</v>
      </c>
      <c r="G117" s="182" t="s">
        <v>28</v>
      </c>
      <c r="H117" s="178">
        <v>1</v>
      </c>
      <c r="I117" s="366">
        <v>195000000</v>
      </c>
      <c r="J117" s="165">
        <v>194375000</v>
      </c>
      <c r="K117" s="183">
        <f t="shared" si="9"/>
        <v>99.679487179487182</v>
      </c>
      <c r="L117" s="188">
        <v>1</v>
      </c>
      <c r="M117" s="185" t="s">
        <v>177</v>
      </c>
      <c r="N117" s="340" t="s">
        <v>268</v>
      </c>
      <c r="O117" s="341" t="s">
        <v>221</v>
      </c>
      <c r="P117" s="165">
        <f t="shared" si="10"/>
        <v>194375000</v>
      </c>
      <c r="Q117" s="185" t="s">
        <v>270</v>
      </c>
      <c r="R117" s="180"/>
    </row>
    <row r="118" spans="1:18" s="187" customFormat="1" ht="30" customHeight="1">
      <c r="A118" s="178"/>
      <c r="B118" s="179"/>
      <c r="C118" s="106" t="s">
        <v>56</v>
      </c>
      <c r="D118" s="23" t="s">
        <v>100</v>
      </c>
      <c r="E118" s="180" t="s">
        <v>164</v>
      </c>
      <c r="F118" s="181">
        <v>1</v>
      </c>
      <c r="G118" s="182" t="s">
        <v>28</v>
      </c>
      <c r="H118" s="178">
        <v>1</v>
      </c>
      <c r="I118" s="366">
        <v>195000000</v>
      </c>
      <c r="J118" s="165">
        <v>194170000</v>
      </c>
      <c r="K118" s="183">
        <f t="shared" si="9"/>
        <v>99.574358974358972</v>
      </c>
      <c r="L118" s="188">
        <v>1</v>
      </c>
      <c r="M118" s="185" t="s">
        <v>177</v>
      </c>
      <c r="N118" s="341" t="s">
        <v>211</v>
      </c>
      <c r="O118" s="341" t="s">
        <v>221</v>
      </c>
      <c r="P118" s="165">
        <f t="shared" si="10"/>
        <v>194170000</v>
      </c>
      <c r="Q118" s="185" t="s">
        <v>226</v>
      </c>
      <c r="R118" s="180"/>
    </row>
    <row r="119" spans="1:18" s="187" customFormat="1" ht="36" customHeight="1">
      <c r="A119" s="178"/>
      <c r="B119" s="179"/>
      <c r="C119" s="106" t="s">
        <v>56</v>
      </c>
      <c r="D119" s="23" t="s">
        <v>101</v>
      </c>
      <c r="E119" s="180" t="s">
        <v>164</v>
      </c>
      <c r="F119" s="181">
        <v>1</v>
      </c>
      <c r="G119" s="182" t="s">
        <v>28</v>
      </c>
      <c r="H119" s="178">
        <v>1</v>
      </c>
      <c r="I119" s="366">
        <v>195000000</v>
      </c>
      <c r="J119" s="165">
        <v>194155000</v>
      </c>
      <c r="K119" s="183">
        <f t="shared" si="9"/>
        <v>99.566666666666663</v>
      </c>
      <c r="L119" s="188">
        <v>1</v>
      </c>
      <c r="M119" s="185" t="s">
        <v>177</v>
      </c>
      <c r="N119" s="343" t="s">
        <v>268</v>
      </c>
      <c r="O119" s="340" t="s">
        <v>201</v>
      </c>
      <c r="P119" s="165">
        <f t="shared" si="10"/>
        <v>194155000</v>
      </c>
      <c r="Q119" s="185" t="s">
        <v>270</v>
      </c>
      <c r="R119" s="180"/>
    </row>
    <row r="120" spans="1:18" s="187" customFormat="1" ht="30" customHeight="1">
      <c r="A120" s="178"/>
      <c r="B120" s="179"/>
      <c r="C120" s="107" t="s">
        <v>56</v>
      </c>
      <c r="D120" s="23" t="s">
        <v>102</v>
      </c>
      <c r="E120" s="180" t="s">
        <v>164</v>
      </c>
      <c r="F120" s="181">
        <v>1</v>
      </c>
      <c r="G120" s="182" t="s">
        <v>28</v>
      </c>
      <c r="H120" s="178">
        <v>1</v>
      </c>
      <c r="I120" s="366">
        <v>195000000</v>
      </c>
      <c r="J120" s="165">
        <v>194215000</v>
      </c>
      <c r="K120" s="183">
        <f t="shared" si="9"/>
        <v>99.597435897435886</v>
      </c>
      <c r="L120" s="188">
        <v>1</v>
      </c>
      <c r="M120" s="185" t="s">
        <v>177</v>
      </c>
      <c r="N120" s="343" t="s">
        <v>268</v>
      </c>
      <c r="O120" s="340" t="s">
        <v>201</v>
      </c>
      <c r="P120" s="165">
        <f t="shared" si="10"/>
        <v>194215000</v>
      </c>
      <c r="Q120" s="185" t="s">
        <v>269</v>
      </c>
      <c r="R120" s="180"/>
    </row>
    <row r="121" spans="1:18" s="187" customFormat="1" ht="39.75" customHeight="1">
      <c r="A121" s="178"/>
      <c r="B121" s="179"/>
      <c r="C121" s="107" t="s">
        <v>56</v>
      </c>
      <c r="D121" s="23" t="s">
        <v>235</v>
      </c>
      <c r="E121" s="180" t="s">
        <v>164</v>
      </c>
      <c r="F121" s="181">
        <v>1</v>
      </c>
      <c r="G121" s="182" t="s">
        <v>28</v>
      </c>
      <c r="H121" s="178">
        <v>1</v>
      </c>
      <c r="I121" s="366">
        <v>195000000</v>
      </c>
      <c r="J121" s="165">
        <v>194289000</v>
      </c>
      <c r="K121" s="183">
        <f t="shared" si="9"/>
        <v>99.635384615384609</v>
      </c>
      <c r="L121" s="188">
        <v>1</v>
      </c>
      <c r="M121" s="185" t="s">
        <v>177</v>
      </c>
      <c r="N121" s="343" t="s">
        <v>198</v>
      </c>
      <c r="O121" s="340" t="s">
        <v>199</v>
      </c>
      <c r="P121" s="165">
        <f t="shared" si="10"/>
        <v>194289000</v>
      </c>
      <c r="Q121" s="185" t="s">
        <v>249</v>
      </c>
      <c r="R121" s="180"/>
    </row>
    <row r="122" spans="1:18" s="187" customFormat="1" ht="30" customHeight="1">
      <c r="A122" s="178"/>
      <c r="B122" s="179"/>
      <c r="C122" s="107" t="s">
        <v>56</v>
      </c>
      <c r="D122" s="23" t="s">
        <v>104</v>
      </c>
      <c r="E122" s="180" t="s">
        <v>164</v>
      </c>
      <c r="F122" s="181">
        <v>1</v>
      </c>
      <c r="G122" s="182" t="s">
        <v>28</v>
      </c>
      <c r="H122" s="178">
        <v>1</v>
      </c>
      <c r="I122" s="366">
        <v>195000000</v>
      </c>
      <c r="J122" s="165">
        <v>194275000</v>
      </c>
      <c r="K122" s="183">
        <f t="shared" si="9"/>
        <v>99.628205128205124</v>
      </c>
      <c r="L122" s="188">
        <v>1</v>
      </c>
      <c r="M122" s="185" t="s">
        <v>177</v>
      </c>
      <c r="N122" s="342">
        <v>42906</v>
      </c>
      <c r="O122" s="340" t="s">
        <v>199</v>
      </c>
      <c r="P122" s="165">
        <f t="shared" si="10"/>
        <v>194275000</v>
      </c>
      <c r="Q122" s="185" t="s">
        <v>234</v>
      </c>
      <c r="R122" s="180"/>
    </row>
    <row r="123" spans="1:18" s="187" customFormat="1" ht="30" customHeight="1">
      <c r="A123" s="178"/>
      <c r="B123" s="179"/>
      <c r="C123" s="107" t="s">
        <v>56</v>
      </c>
      <c r="D123" s="23" t="s">
        <v>105</v>
      </c>
      <c r="E123" s="180" t="s">
        <v>164</v>
      </c>
      <c r="F123" s="181">
        <v>1</v>
      </c>
      <c r="G123" s="182" t="s">
        <v>28</v>
      </c>
      <c r="H123" s="178">
        <v>1</v>
      </c>
      <c r="I123" s="366">
        <v>195000000</v>
      </c>
      <c r="J123" s="165">
        <v>194185000</v>
      </c>
      <c r="K123" s="183">
        <f t="shared" si="9"/>
        <v>99.582051282051282</v>
      </c>
      <c r="L123" s="188">
        <v>1</v>
      </c>
      <c r="M123" s="185" t="s">
        <v>177</v>
      </c>
      <c r="N123" s="342">
        <v>43076</v>
      </c>
      <c r="O123" s="341" t="s">
        <v>232</v>
      </c>
      <c r="P123" s="165">
        <f t="shared" si="10"/>
        <v>194185000</v>
      </c>
      <c r="Q123" s="185" t="s">
        <v>233</v>
      </c>
      <c r="R123" s="180"/>
    </row>
    <row r="124" spans="1:18" s="187" customFormat="1" ht="39" customHeight="1">
      <c r="A124" s="178"/>
      <c r="B124" s="179"/>
      <c r="C124" s="107" t="s">
        <v>56</v>
      </c>
      <c r="D124" s="23" t="s">
        <v>106</v>
      </c>
      <c r="E124" s="180" t="s">
        <v>164</v>
      </c>
      <c r="F124" s="181">
        <v>1</v>
      </c>
      <c r="G124" s="182" t="s">
        <v>28</v>
      </c>
      <c r="H124" s="178">
        <v>1</v>
      </c>
      <c r="I124" s="366">
        <v>195000000</v>
      </c>
      <c r="J124" s="165">
        <v>194306000</v>
      </c>
      <c r="K124" s="183">
        <f t="shared" si="9"/>
        <v>99.644102564102567</v>
      </c>
      <c r="L124" s="188">
        <v>1</v>
      </c>
      <c r="M124" s="185" t="s">
        <v>177</v>
      </c>
      <c r="N124" s="341" t="s">
        <v>198</v>
      </c>
      <c r="O124" s="340" t="s">
        <v>199</v>
      </c>
      <c r="P124" s="165">
        <f t="shared" si="10"/>
        <v>194306000</v>
      </c>
      <c r="Q124" s="185" t="s">
        <v>274</v>
      </c>
      <c r="R124" s="180"/>
    </row>
    <row r="125" spans="1:18" s="187" customFormat="1" ht="38.25" customHeight="1">
      <c r="A125" s="178"/>
      <c r="B125" s="179"/>
      <c r="C125" s="107" t="s">
        <v>56</v>
      </c>
      <c r="D125" s="23" t="s">
        <v>107</v>
      </c>
      <c r="E125" s="180" t="s">
        <v>164</v>
      </c>
      <c r="F125" s="181">
        <v>1</v>
      </c>
      <c r="G125" s="182" t="s">
        <v>28</v>
      </c>
      <c r="H125" s="178">
        <v>1</v>
      </c>
      <c r="I125" s="366">
        <v>97500000</v>
      </c>
      <c r="J125" s="165">
        <v>97096000</v>
      </c>
      <c r="K125" s="183">
        <f t="shared" si="9"/>
        <v>99.585641025641024</v>
      </c>
      <c r="L125" s="188">
        <v>1</v>
      </c>
      <c r="M125" s="185" t="s">
        <v>177</v>
      </c>
      <c r="N125" s="341" t="s">
        <v>198</v>
      </c>
      <c r="O125" s="340" t="s">
        <v>199</v>
      </c>
      <c r="P125" s="165">
        <f t="shared" si="10"/>
        <v>97096000</v>
      </c>
      <c r="Q125" s="185" t="s">
        <v>203</v>
      </c>
      <c r="R125" s="180"/>
    </row>
    <row r="126" spans="1:18" s="187" customFormat="1" ht="30" customHeight="1">
      <c r="A126" s="178"/>
      <c r="B126" s="179"/>
      <c r="C126" s="107" t="s">
        <v>56</v>
      </c>
      <c r="D126" s="23" t="s">
        <v>108</v>
      </c>
      <c r="E126" s="180" t="s">
        <v>164</v>
      </c>
      <c r="F126" s="181">
        <v>1</v>
      </c>
      <c r="G126" s="182" t="s">
        <v>28</v>
      </c>
      <c r="H126" s="178">
        <v>1</v>
      </c>
      <c r="I126" s="366">
        <v>195000000</v>
      </c>
      <c r="J126" s="165">
        <v>194541000</v>
      </c>
      <c r="K126" s="183">
        <f t="shared" si="9"/>
        <v>99.764615384615382</v>
      </c>
      <c r="L126" s="188">
        <v>1</v>
      </c>
      <c r="M126" s="185" t="s">
        <v>177</v>
      </c>
      <c r="N126" s="340" t="s">
        <v>211</v>
      </c>
      <c r="O126" s="341" t="s">
        <v>221</v>
      </c>
      <c r="P126" s="165">
        <f t="shared" si="10"/>
        <v>194541000</v>
      </c>
      <c r="Q126" s="185" t="s">
        <v>241</v>
      </c>
      <c r="R126" s="180"/>
    </row>
    <row r="127" spans="1:18" s="187" customFormat="1" ht="30" customHeight="1">
      <c r="A127" s="178"/>
      <c r="B127" s="179"/>
      <c r="C127" s="107" t="s">
        <v>56</v>
      </c>
      <c r="D127" s="23" t="s">
        <v>109</v>
      </c>
      <c r="E127" s="180" t="s">
        <v>164</v>
      </c>
      <c r="F127" s="181">
        <v>1</v>
      </c>
      <c r="G127" s="182" t="s">
        <v>28</v>
      </c>
      <c r="H127" s="178">
        <v>1</v>
      </c>
      <c r="I127" s="366">
        <v>195000000</v>
      </c>
      <c r="J127" s="165">
        <v>194185000</v>
      </c>
      <c r="K127" s="183">
        <f t="shared" si="9"/>
        <v>99.582051282051282</v>
      </c>
      <c r="L127" s="188">
        <v>1</v>
      </c>
      <c r="M127" s="185" t="s">
        <v>177</v>
      </c>
      <c r="N127" s="341" t="s">
        <v>211</v>
      </c>
      <c r="O127" s="340" t="s">
        <v>248</v>
      </c>
      <c r="P127" s="165">
        <f t="shared" si="10"/>
        <v>194185000</v>
      </c>
      <c r="Q127" s="185" t="s">
        <v>290</v>
      </c>
      <c r="R127" s="180"/>
    </row>
    <row r="128" spans="1:18" s="187" customFormat="1" ht="30" customHeight="1">
      <c r="A128" s="178"/>
      <c r="B128" s="179"/>
      <c r="C128" s="107" t="s">
        <v>56</v>
      </c>
      <c r="D128" s="23" t="s">
        <v>110</v>
      </c>
      <c r="E128" s="180" t="s">
        <v>164</v>
      </c>
      <c r="F128" s="181">
        <v>1</v>
      </c>
      <c r="G128" s="182" t="s">
        <v>28</v>
      </c>
      <c r="H128" s="178">
        <v>1</v>
      </c>
      <c r="I128" s="368">
        <v>97500000</v>
      </c>
      <c r="J128" s="165">
        <v>97029000</v>
      </c>
      <c r="K128" s="183">
        <f t="shared" si="9"/>
        <v>99.516923076923078</v>
      </c>
      <c r="L128" s="188">
        <v>1</v>
      </c>
      <c r="M128" s="185" t="s">
        <v>177</v>
      </c>
      <c r="N128" s="340" t="s">
        <v>211</v>
      </c>
      <c r="O128" s="341" t="s">
        <v>221</v>
      </c>
      <c r="P128" s="165">
        <f t="shared" si="10"/>
        <v>97029000</v>
      </c>
      <c r="Q128" s="185" t="s">
        <v>222</v>
      </c>
      <c r="R128" s="180"/>
    </row>
    <row r="129" spans="1:18" s="187" customFormat="1" ht="39" customHeight="1">
      <c r="A129" s="178"/>
      <c r="B129" s="179"/>
      <c r="C129" s="107" t="s">
        <v>56</v>
      </c>
      <c r="D129" s="23" t="s">
        <v>111</v>
      </c>
      <c r="E129" s="180" t="s">
        <v>164</v>
      </c>
      <c r="F129" s="181">
        <v>1</v>
      </c>
      <c r="G129" s="182" t="s">
        <v>28</v>
      </c>
      <c r="H129" s="178">
        <v>1</v>
      </c>
      <c r="I129" s="365">
        <v>195000000</v>
      </c>
      <c r="J129" s="165">
        <v>194270000</v>
      </c>
      <c r="K129" s="183">
        <f t="shared" si="9"/>
        <v>99.625641025641016</v>
      </c>
      <c r="L129" s="188">
        <v>1</v>
      </c>
      <c r="M129" s="185" t="s">
        <v>177</v>
      </c>
      <c r="N129" s="340" t="s">
        <v>211</v>
      </c>
      <c r="O129" s="341" t="s">
        <v>221</v>
      </c>
      <c r="P129" s="165">
        <f t="shared" si="10"/>
        <v>194270000</v>
      </c>
      <c r="Q129" s="185" t="s">
        <v>234</v>
      </c>
      <c r="R129" s="180"/>
    </row>
    <row r="130" spans="1:18" s="187" customFormat="1" ht="30" customHeight="1">
      <c r="A130" s="178"/>
      <c r="B130" s="179"/>
      <c r="C130" s="107" t="s">
        <v>56</v>
      </c>
      <c r="D130" s="23" t="s">
        <v>112</v>
      </c>
      <c r="E130" s="180" t="s">
        <v>164</v>
      </c>
      <c r="F130" s="181">
        <v>1</v>
      </c>
      <c r="G130" s="182" t="s">
        <v>28</v>
      </c>
      <c r="H130" s="178">
        <v>1</v>
      </c>
      <c r="I130" s="366">
        <v>48750000</v>
      </c>
      <c r="J130" s="165">
        <v>48470000</v>
      </c>
      <c r="K130" s="183">
        <f t="shared" si="9"/>
        <v>99.425641025641028</v>
      </c>
      <c r="L130" s="188">
        <v>1</v>
      </c>
      <c r="M130" s="185" t="s">
        <v>177</v>
      </c>
      <c r="N130" s="340" t="s">
        <v>211</v>
      </c>
      <c r="O130" s="341" t="s">
        <v>221</v>
      </c>
      <c r="P130" s="165">
        <f t="shared" si="10"/>
        <v>48470000</v>
      </c>
      <c r="Q130" s="185" t="s">
        <v>262</v>
      </c>
      <c r="R130" s="180"/>
    </row>
    <row r="131" spans="1:18" s="187" customFormat="1" ht="30" customHeight="1">
      <c r="A131" s="178"/>
      <c r="B131" s="179"/>
      <c r="C131" s="107" t="s">
        <v>56</v>
      </c>
      <c r="D131" s="23" t="s">
        <v>113</v>
      </c>
      <c r="E131" s="180" t="s">
        <v>164</v>
      </c>
      <c r="F131" s="181">
        <v>1</v>
      </c>
      <c r="G131" s="182" t="s">
        <v>28</v>
      </c>
      <c r="H131" s="178">
        <v>1</v>
      </c>
      <c r="I131" s="366">
        <v>97500000</v>
      </c>
      <c r="J131" s="165">
        <v>96992000</v>
      </c>
      <c r="K131" s="183">
        <f t="shared" si="9"/>
        <v>99.478974358974355</v>
      </c>
      <c r="L131" s="188">
        <v>1</v>
      </c>
      <c r="M131" s="185" t="s">
        <v>177</v>
      </c>
      <c r="N131" s="340" t="s">
        <v>198</v>
      </c>
      <c r="O131" s="340" t="s">
        <v>199</v>
      </c>
      <c r="P131" s="165">
        <f t="shared" si="10"/>
        <v>96992000</v>
      </c>
      <c r="Q131" s="185" t="s">
        <v>275</v>
      </c>
      <c r="R131" s="180"/>
    </row>
    <row r="132" spans="1:18" s="187" customFormat="1" ht="30" customHeight="1">
      <c r="A132" s="178"/>
      <c r="B132" s="179"/>
      <c r="C132" s="107" t="s">
        <v>56</v>
      </c>
      <c r="D132" s="23" t="s">
        <v>114</v>
      </c>
      <c r="E132" s="180" t="s">
        <v>164</v>
      </c>
      <c r="F132" s="181">
        <v>1</v>
      </c>
      <c r="G132" s="182" t="s">
        <v>28</v>
      </c>
      <c r="H132" s="178">
        <v>1</v>
      </c>
      <c r="I132" s="366">
        <v>195000000</v>
      </c>
      <c r="J132" s="165">
        <v>194531000</v>
      </c>
      <c r="K132" s="183">
        <f t="shared" si="9"/>
        <v>99.759487179487181</v>
      </c>
      <c r="L132" s="188">
        <v>1</v>
      </c>
      <c r="M132" s="185" t="s">
        <v>177</v>
      </c>
      <c r="N132" s="340" t="s">
        <v>192</v>
      </c>
      <c r="O132" s="344" t="s">
        <v>263</v>
      </c>
      <c r="P132" s="165">
        <f t="shared" si="10"/>
        <v>194531000</v>
      </c>
      <c r="Q132" s="185" t="s">
        <v>200</v>
      </c>
      <c r="R132" s="180"/>
    </row>
    <row r="133" spans="1:18" s="187" customFormat="1" ht="30" customHeight="1">
      <c r="A133" s="178"/>
      <c r="B133" s="179"/>
      <c r="C133" s="107" t="s">
        <v>56</v>
      </c>
      <c r="D133" s="23" t="s">
        <v>115</v>
      </c>
      <c r="E133" s="180" t="s">
        <v>164</v>
      </c>
      <c r="F133" s="181">
        <v>1</v>
      </c>
      <c r="G133" s="182" t="s">
        <v>28</v>
      </c>
      <c r="H133" s="178">
        <v>1</v>
      </c>
      <c r="I133" s="366">
        <v>195000000</v>
      </c>
      <c r="J133" s="165">
        <v>194392000</v>
      </c>
      <c r="K133" s="183">
        <f t="shared" si="9"/>
        <v>99.688205128205126</v>
      </c>
      <c r="L133" s="188">
        <v>1</v>
      </c>
      <c r="M133" s="185" t="s">
        <v>177</v>
      </c>
      <c r="N133" s="340" t="s">
        <v>198</v>
      </c>
      <c r="O133" s="340" t="s">
        <v>199</v>
      </c>
      <c r="P133" s="165">
        <f t="shared" si="10"/>
        <v>194392000</v>
      </c>
      <c r="Q133" s="185" t="s">
        <v>245</v>
      </c>
      <c r="R133" s="180"/>
    </row>
    <row r="134" spans="1:18" s="187" customFormat="1" ht="30" customHeight="1">
      <c r="A134" s="178"/>
      <c r="B134" s="179"/>
      <c r="C134" s="107" t="s">
        <v>56</v>
      </c>
      <c r="D134" s="23" t="s">
        <v>116</v>
      </c>
      <c r="E134" s="180" t="s">
        <v>164</v>
      </c>
      <c r="F134" s="181">
        <v>1</v>
      </c>
      <c r="G134" s="182" t="s">
        <v>28</v>
      </c>
      <c r="H134" s="178">
        <v>1</v>
      </c>
      <c r="I134" s="366">
        <v>195000000</v>
      </c>
      <c r="J134" s="165">
        <v>194283000</v>
      </c>
      <c r="K134" s="183">
        <f t="shared" si="9"/>
        <v>99.632307692307691</v>
      </c>
      <c r="L134" s="188">
        <v>1</v>
      </c>
      <c r="M134" s="185" t="s">
        <v>177</v>
      </c>
      <c r="N134" s="341" t="s">
        <v>211</v>
      </c>
      <c r="O134" s="340" t="s">
        <v>248</v>
      </c>
      <c r="P134" s="165">
        <f t="shared" si="10"/>
        <v>194283000</v>
      </c>
      <c r="Q134" s="185" t="s">
        <v>245</v>
      </c>
      <c r="R134" s="180"/>
    </row>
    <row r="135" spans="1:18" s="187" customFormat="1" ht="30" customHeight="1">
      <c r="A135" s="178"/>
      <c r="B135" s="179"/>
      <c r="C135" s="107" t="s">
        <v>56</v>
      </c>
      <c r="D135" s="23" t="s">
        <v>117</v>
      </c>
      <c r="E135" s="180" t="s">
        <v>164</v>
      </c>
      <c r="F135" s="181">
        <v>1</v>
      </c>
      <c r="G135" s="182" t="s">
        <v>28</v>
      </c>
      <c r="H135" s="178">
        <v>1</v>
      </c>
      <c r="I135" s="366">
        <v>195000000</v>
      </c>
      <c r="J135" s="165">
        <v>194357000</v>
      </c>
      <c r="K135" s="183">
        <f t="shared" si="9"/>
        <v>99.670256410256414</v>
      </c>
      <c r="L135" s="188">
        <v>1</v>
      </c>
      <c r="M135" s="185" t="s">
        <v>177</v>
      </c>
      <c r="N135" s="341" t="s">
        <v>211</v>
      </c>
      <c r="O135" s="340" t="s">
        <v>248</v>
      </c>
      <c r="P135" s="165">
        <f t="shared" si="10"/>
        <v>194357000</v>
      </c>
      <c r="Q135" s="185" t="s">
        <v>271</v>
      </c>
      <c r="R135" s="180"/>
    </row>
    <row r="136" spans="1:18" s="187" customFormat="1" ht="30" customHeight="1">
      <c r="A136" s="178"/>
      <c r="B136" s="179"/>
      <c r="C136" s="107" t="s">
        <v>56</v>
      </c>
      <c r="D136" s="23" t="s">
        <v>118</v>
      </c>
      <c r="E136" s="180" t="s">
        <v>164</v>
      </c>
      <c r="F136" s="181">
        <v>1</v>
      </c>
      <c r="G136" s="182" t="s">
        <v>28</v>
      </c>
      <c r="H136" s="178">
        <v>1</v>
      </c>
      <c r="I136" s="366">
        <v>195000000</v>
      </c>
      <c r="J136" s="165">
        <v>194346000</v>
      </c>
      <c r="K136" s="183">
        <f t="shared" si="9"/>
        <v>99.664615384615388</v>
      </c>
      <c r="L136" s="188">
        <v>1</v>
      </c>
      <c r="M136" s="185" t="s">
        <v>177</v>
      </c>
      <c r="N136" s="341" t="s">
        <v>211</v>
      </c>
      <c r="O136" s="340" t="s">
        <v>248</v>
      </c>
      <c r="P136" s="165">
        <f t="shared" si="10"/>
        <v>194346000</v>
      </c>
      <c r="Q136" s="185" t="s">
        <v>271</v>
      </c>
      <c r="R136" s="180"/>
    </row>
    <row r="137" spans="1:18" s="187" customFormat="1" ht="30" customHeight="1">
      <c r="A137" s="178"/>
      <c r="B137" s="179"/>
      <c r="C137" s="107" t="s">
        <v>56</v>
      </c>
      <c r="D137" s="23" t="s">
        <v>246</v>
      </c>
      <c r="E137" s="180" t="s">
        <v>164</v>
      </c>
      <c r="F137" s="181">
        <v>1</v>
      </c>
      <c r="G137" s="182" t="s">
        <v>28</v>
      </c>
      <c r="H137" s="178">
        <v>1</v>
      </c>
      <c r="I137" s="366">
        <v>146250000</v>
      </c>
      <c r="J137" s="165">
        <v>145452000</v>
      </c>
      <c r="K137" s="183">
        <f t="shared" si="9"/>
        <v>99.454358974358968</v>
      </c>
      <c r="L137" s="188">
        <v>1</v>
      </c>
      <c r="M137" s="185" t="s">
        <v>177</v>
      </c>
      <c r="N137" s="340" t="s">
        <v>198</v>
      </c>
      <c r="O137" s="340" t="s">
        <v>199</v>
      </c>
      <c r="P137" s="165">
        <f t="shared" si="10"/>
        <v>145452000</v>
      </c>
      <c r="Q137" s="185" t="s">
        <v>236</v>
      </c>
      <c r="R137" s="180"/>
    </row>
    <row r="138" spans="1:18" s="187" customFormat="1" ht="30" customHeight="1">
      <c r="A138" s="178"/>
      <c r="B138" s="179"/>
      <c r="C138" s="107" t="s">
        <v>56</v>
      </c>
      <c r="D138" s="23" t="s">
        <v>120</v>
      </c>
      <c r="E138" s="180" t="s">
        <v>164</v>
      </c>
      <c r="F138" s="181">
        <v>1</v>
      </c>
      <c r="G138" s="182" t="s">
        <v>28</v>
      </c>
      <c r="H138" s="178">
        <v>1</v>
      </c>
      <c r="I138" s="366">
        <v>146250000</v>
      </c>
      <c r="J138" s="165">
        <v>145824000</v>
      </c>
      <c r="K138" s="183">
        <f t="shared" si="9"/>
        <v>99.708717948717947</v>
      </c>
      <c r="L138" s="188">
        <v>1</v>
      </c>
      <c r="M138" s="185" t="s">
        <v>177</v>
      </c>
      <c r="N138" s="340" t="s">
        <v>211</v>
      </c>
      <c r="O138" s="340" t="s">
        <v>248</v>
      </c>
      <c r="P138" s="165">
        <f t="shared" si="10"/>
        <v>145824000</v>
      </c>
      <c r="Q138" s="185" t="s">
        <v>237</v>
      </c>
      <c r="R138" s="180"/>
    </row>
    <row r="139" spans="1:18" s="187" customFormat="1" ht="30" customHeight="1">
      <c r="A139" s="178"/>
      <c r="B139" s="179"/>
      <c r="C139" s="107" t="s">
        <v>56</v>
      </c>
      <c r="D139" s="23" t="s">
        <v>121</v>
      </c>
      <c r="E139" s="180" t="s">
        <v>164</v>
      </c>
      <c r="F139" s="181">
        <v>1</v>
      </c>
      <c r="G139" s="182" t="s">
        <v>28</v>
      </c>
      <c r="H139" s="178">
        <v>1</v>
      </c>
      <c r="I139" s="366">
        <v>97500000</v>
      </c>
      <c r="J139" s="165">
        <v>96940000</v>
      </c>
      <c r="K139" s="183">
        <f t="shared" si="9"/>
        <v>99.425641025641028</v>
      </c>
      <c r="L139" s="188">
        <v>1</v>
      </c>
      <c r="M139" s="185" t="s">
        <v>177</v>
      </c>
      <c r="N139" s="340" t="s">
        <v>211</v>
      </c>
      <c r="O139" s="340" t="s">
        <v>248</v>
      </c>
      <c r="P139" s="165">
        <f t="shared" si="10"/>
        <v>96940000</v>
      </c>
      <c r="Q139" s="185" t="s">
        <v>247</v>
      </c>
      <c r="R139" s="180"/>
    </row>
    <row r="140" spans="1:18" s="187" customFormat="1" ht="30" customHeight="1">
      <c r="A140" s="178"/>
      <c r="B140" s="179"/>
      <c r="C140" s="107" t="s">
        <v>56</v>
      </c>
      <c r="D140" s="23" t="s">
        <v>122</v>
      </c>
      <c r="E140" s="180" t="s">
        <v>164</v>
      </c>
      <c r="F140" s="181">
        <v>1</v>
      </c>
      <c r="G140" s="182" t="s">
        <v>28</v>
      </c>
      <c r="H140" s="178">
        <v>1</v>
      </c>
      <c r="I140" s="366">
        <v>195000000</v>
      </c>
      <c r="J140" s="165">
        <v>194255000</v>
      </c>
      <c r="K140" s="183">
        <f t="shared" si="9"/>
        <v>99.617948717948721</v>
      </c>
      <c r="L140" s="188">
        <v>1</v>
      </c>
      <c r="M140" s="185" t="s">
        <v>177</v>
      </c>
      <c r="N140" s="340" t="s">
        <v>211</v>
      </c>
      <c r="O140" s="340" t="s">
        <v>293</v>
      </c>
      <c r="P140" s="165">
        <f>J140</f>
        <v>194255000</v>
      </c>
      <c r="Q140" s="185" t="s">
        <v>294</v>
      </c>
      <c r="R140" s="180"/>
    </row>
    <row r="141" spans="1:18" s="187" customFormat="1" ht="30" customHeight="1">
      <c r="A141" s="178"/>
      <c r="B141" s="179"/>
      <c r="C141" s="107" t="s">
        <v>56</v>
      </c>
      <c r="D141" s="23" t="s">
        <v>123</v>
      </c>
      <c r="E141" s="180" t="s">
        <v>164</v>
      </c>
      <c r="F141" s="181">
        <v>1</v>
      </c>
      <c r="G141" s="182" t="s">
        <v>28</v>
      </c>
      <c r="H141" s="178">
        <v>1</v>
      </c>
      <c r="I141" s="366">
        <v>146250000</v>
      </c>
      <c r="J141" s="165">
        <v>145565000</v>
      </c>
      <c r="K141" s="183">
        <f t="shared" si="9"/>
        <v>99.53162393162394</v>
      </c>
      <c r="L141" s="188">
        <v>1</v>
      </c>
      <c r="M141" s="185" t="s">
        <v>177</v>
      </c>
      <c r="N141" s="345" t="s">
        <v>198</v>
      </c>
      <c r="O141" s="346" t="s">
        <v>199</v>
      </c>
      <c r="P141" s="165">
        <f t="shared" ref="P141:P170" si="11">J141</f>
        <v>145565000</v>
      </c>
      <c r="Q141" s="185" t="s">
        <v>227</v>
      </c>
      <c r="R141" s="180"/>
    </row>
    <row r="142" spans="1:18" s="187" customFormat="1" ht="30" customHeight="1">
      <c r="A142" s="178"/>
      <c r="B142" s="179"/>
      <c r="C142" s="107" t="s">
        <v>56</v>
      </c>
      <c r="D142" s="272" t="s">
        <v>308</v>
      </c>
      <c r="E142" s="180" t="s">
        <v>164</v>
      </c>
      <c r="F142" s="181">
        <v>1</v>
      </c>
      <c r="G142" s="182" t="s">
        <v>28</v>
      </c>
      <c r="H142" s="309">
        <v>1</v>
      </c>
      <c r="I142" s="366">
        <v>152872000</v>
      </c>
      <c r="J142" s="313">
        <v>152344000</v>
      </c>
      <c r="K142" s="290">
        <f t="shared" si="9"/>
        <v>99.654613009576636</v>
      </c>
      <c r="L142" s="291">
        <v>1</v>
      </c>
      <c r="M142" s="292" t="s">
        <v>177</v>
      </c>
      <c r="N142" s="317" t="s">
        <v>350</v>
      </c>
      <c r="O142" s="347" t="s">
        <v>365</v>
      </c>
      <c r="P142" s="293">
        <f t="shared" si="11"/>
        <v>152344000</v>
      </c>
      <c r="Q142" s="327" t="s">
        <v>344</v>
      </c>
      <c r="R142" s="284"/>
    </row>
    <row r="143" spans="1:18" s="187" customFormat="1" ht="30" customHeight="1">
      <c r="A143" s="178"/>
      <c r="B143" s="179"/>
      <c r="C143" s="107" t="s">
        <v>56</v>
      </c>
      <c r="D143" s="272" t="s">
        <v>309</v>
      </c>
      <c r="E143" s="180" t="s">
        <v>164</v>
      </c>
      <c r="F143" s="181">
        <v>1</v>
      </c>
      <c r="G143" s="182" t="s">
        <v>28</v>
      </c>
      <c r="H143" s="309">
        <v>1</v>
      </c>
      <c r="I143" s="366">
        <v>197000000</v>
      </c>
      <c r="J143" s="313">
        <v>196450000</v>
      </c>
      <c r="K143" s="183">
        <f t="shared" si="9"/>
        <v>99.720812182741113</v>
      </c>
      <c r="L143" s="188">
        <v>1</v>
      </c>
      <c r="M143" s="185" t="s">
        <v>177</v>
      </c>
      <c r="N143" s="348" t="s">
        <v>366</v>
      </c>
      <c r="O143" s="347" t="s">
        <v>394</v>
      </c>
      <c r="P143" s="165">
        <f t="shared" si="11"/>
        <v>196450000</v>
      </c>
      <c r="Q143" s="327" t="s">
        <v>395</v>
      </c>
      <c r="R143" s="180"/>
    </row>
    <row r="144" spans="1:18" s="187" customFormat="1" ht="30" customHeight="1">
      <c r="A144" s="178"/>
      <c r="B144" s="179"/>
      <c r="C144" s="107" t="s">
        <v>56</v>
      </c>
      <c r="D144" s="272" t="s">
        <v>310</v>
      </c>
      <c r="E144" s="180" t="s">
        <v>164</v>
      </c>
      <c r="F144" s="181">
        <v>1</v>
      </c>
      <c r="G144" s="182" t="s">
        <v>28</v>
      </c>
      <c r="H144" s="309">
        <v>1</v>
      </c>
      <c r="I144" s="366">
        <v>197000000</v>
      </c>
      <c r="J144" s="313">
        <v>196463000</v>
      </c>
      <c r="K144" s="183">
        <f t="shared" si="9"/>
        <v>99.727411167512685</v>
      </c>
      <c r="L144" s="188">
        <v>1</v>
      </c>
      <c r="M144" s="185" t="s">
        <v>177</v>
      </c>
      <c r="N144" s="348" t="s">
        <v>366</v>
      </c>
      <c r="O144" s="347" t="s">
        <v>394</v>
      </c>
      <c r="P144" s="165">
        <f t="shared" si="11"/>
        <v>196463000</v>
      </c>
      <c r="Q144" s="327" t="s">
        <v>395</v>
      </c>
      <c r="R144" s="180"/>
    </row>
    <row r="145" spans="1:18" s="187" customFormat="1" ht="36" customHeight="1">
      <c r="A145" s="178"/>
      <c r="B145" s="179"/>
      <c r="C145" s="107" t="s">
        <v>56</v>
      </c>
      <c r="D145" s="272" t="s">
        <v>311</v>
      </c>
      <c r="E145" s="180" t="s">
        <v>164</v>
      </c>
      <c r="F145" s="181">
        <v>1</v>
      </c>
      <c r="G145" s="182" t="s">
        <v>28</v>
      </c>
      <c r="H145" s="309">
        <v>1</v>
      </c>
      <c r="I145" s="366">
        <v>197000000</v>
      </c>
      <c r="J145" s="313">
        <v>196440000</v>
      </c>
      <c r="K145" s="183">
        <f t="shared" si="9"/>
        <v>99.715736040609144</v>
      </c>
      <c r="L145" s="188">
        <v>1</v>
      </c>
      <c r="M145" s="185" t="s">
        <v>177</v>
      </c>
      <c r="N145" s="349" t="s">
        <v>252</v>
      </c>
      <c r="O145" s="347" t="s">
        <v>360</v>
      </c>
      <c r="P145" s="165">
        <f t="shared" si="11"/>
        <v>196440000</v>
      </c>
      <c r="Q145" s="327" t="s">
        <v>396</v>
      </c>
      <c r="R145" s="180"/>
    </row>
    <row r="146" spans="1:18" s="187" customFormat="1" ht="36" customHeight="1">
      <c r="A146" s="178"/>
      <c r="B146" s="179"/>
      <c r="C146" s="107" t="s">
        <v>56</v>
      </c>
      <c r="D146" s="272" t="s">
        <v>312</v>
      </c>
      <c r="E146" s="180" t="s">
        <v>164</v>
      </c>
      <c r="F146" s="181">
        <v>1</v>
      </c>
      <c r="G146" s="182" t="s">
        <v>28</v>
      </c>
      <c r="H146" s="309">
        <v>1</v>
      </c>
      <c r="I146" s="368">
        <v>147750000</v>
      </c>
      <c r="J146" s="313">
        <v>147155000</v>
      </c>
      <c r="K146" s="183">
        <f t="shared" si="9"/>
        <v>99.597292724196279</v>
      </c>
      <c r="L146" s="188">
        <v>1</v>
      </c>
      <c r="M146" s="185" t="s">
        <v>177</v>
      </c>
      <c r="N146" s="317" t="s">
        <v>252</v>
      </c>
      <c r="O146" s="347" t="s">
        <v>360</v>
      </c>
      <c r="P146" s="165">
        <f t="shared" si="11"/>
        <v>147155000</v>
      </c>
      <c r="Q146" s="327" t="s">
        <v>396</v>
      </c>
      <c r="R146" s="180"/>
    </row>
    <row r="147" spans="1:18" s="187" customFormat="1" ht="38.25" customHeight="1">
      <c r="A147" s="178"/>
      <c r="B147" s="179"/>
      <c r="C147" s="107" t="s">
        <v>56</v>
      </c>
      <c r="D147" s="272" t="s">
        <v>313</v>
      </c>
      <c r="E147" s="180" t="s">
        <v>164</v>
      </c>
      <c r="F147" s="181">
        <v>1</v>
      </c>
      <c r="G147" s="182" t="s">
        <v>28</v>
      </c>
      <c r="H147" s="309">
        <v>1</v>
      </c>
      <c r="I147" s="365">
        <v>147750000</v>
      </c>
      <c r="J147" s="313">
        <v>147211000</v>
      </c>
      <c r="K147" s="183">
        <f t="shared" si="9"/>
        <v>99.635194585448389</v>
      </c>
      <c r="L147" s="188">
        <v>1</v>
      </c>
      <c r="M147" s="185" t="s">
        <v>177</v>
      </c>
      <c r="N147" s="317" t="s">
        <v>346</v>
      </c>
      <c r="O147" s="347" t="s">
        <v>356</v>
      </c>
      <c r="P147" s="165">
        <f t="shared" si="11"/>
        <v>147211000</v>
      </c>
      <c r="Q147" s="327" t="s">
        <v>245</v>
      </c>
      <c r="R147" s="180"/>
    </row>
    <row r="148" spans="1:18" s="187" customFormat="1" ht="30" customHeight="1">
      <c r="A148" s="178"/>
      <c r="B148" s="179"/>
      <c r="C148" s="107" t="s">
        <v>56</v>
      </c>
      <c r="D148" s="272" t="s">
        <v>314</v>
      </c>
      <c r="E148" s="180" t="s">
        <v>164</v>
      </c>
      <c r="F148" s="181">
        <v>1</v>
      </c>
      <c r="G148" s="182" t="s">
        <v>28</v>
      </c>
      <c r="H148" s="309">
        <v>1</v>
      </c>
      <c r="I148" s="366">
        <v>98500000</v>
      </c>
      <c r="J148" s="313">
        <v>97980000</v>
      </c>
      <c r="K148" s="183">
        <f t="shared" si="9"/>
        <v>99.472081218274113</v>
      </c>
      <c r="L148" s="188">
        <v>1</v>
      </c>
      <c r="M148" s="185" t="s">
        <v>177</v>
      </c>
      <c r="N148" s="317" t="s">
        <v>354</v>
      </c>
      <c r="O148" s="347" t="s">
        <v>405</v>
      </c>
      <c r="P148" s="165">
        <f t="shared" si="11"/>
        <v>97980000</v>
      </c>
      <c r="Q148" s="327" t="s">
        <v>397</v>
      </c>
      <c r="R148" s="180"/>
    </row>
    <row r="149" spans="1:18" s="187" customFormat="1" ht="30" customHeight="1">
      <c r="A149" s="178"/>
      <c r="B149" s="179"/>
      <c r="C149" s="107" t="s">
        <v>56</v>
      </c>
      <c r="D149" s="272" t="s">
        <v>315</v>
      </c>
      <c r="E149" s="180" t="s">
        <v>164</v>
      </c>
      <c r="F149" s="181">
        <v>1</v>
      </c>
      <c r="G149" s="182" t="s">
        <v>28</v>
      </c>
      <c r="H149" s="309">
        <v>1</v>
      </c>
      <c r="I149" s="366">
        <v>147750000</v>
      </c>
      <c r="J149" s="313">
        <v>147115000</v>
      </c>
      <c r="K149" s="183">
        <f t="shared" si="9"/>
        <v>99.570219966159058</v>
      </c>
      <c r="L149" s="188">
        <v>1</v>
      </c>
      <c r="M149" s="185" t="s">
        <v>177</v>
      </c>
      <c r="N149" s="317" t="s">
        <v>346</v>
      </c>
      <c r="O149" s="347" t="s">
        <v>356</v>
      </c>
      <c r="P149" s="165">
        <f t="shared" si="11"/>
        <v>147115000</v>
      </c>
      <c r="Q149" s="327" t="s">
        <v>398</v>
      </c>
      <c r="R149" s="180"/>
    </row>
    <row r="150" spans="1:18" s="187" customFormat="1" ht="30" customHeight="1">
      <c r="A150" s="178"/>
      <c r="B150" s="179"/>
      <c r="C150" s="107" t="s">
        <v>56</v>
      </c>
      <c r="D150" s="272" t="s">
        <v>316</v>
      </c>
      <c r="E150" s="180" t="s">
        <v>164</v>
      </c>
      <c r="F150" s="181">
        <v>1</v>
      </c>
      <c r="G150" s="182" t="s">
        <v>28</v>
      </c>
      <c r="H150" s="309">
        <v>1</v>
      </c>
      <c r="I150" s="366">
        <v>197000000</v>
      </c>
      <c r="J150" s="313">
        <v>196469000</v>
      </c>
      <c r="K150" s="183">
        <f t="shared" si="9"/>
        <v>99.730456852791889</v>
      </c>
      <c r="L150" s="188">
        <v>1</v>
      </c>
      <c r="M150" s="185" t="s">
        <v>177</v>
      </c>
      <c r="N150" s="317" t="s">
        <v>350</v>
      </c>
      <c r="O150" s="347" t="s">
        <v>406</v>
      </c>
      <c r="P150" s="165">
        <f t="shared" si="11"/>
        <v>196469000</v>
      </c>
      <c r="Q150" s="327" t="s">
        <v>399</v>
      </c>
      <c r="R150" s="180"/>
    </row>
    <row r="151" spans="1:18" s="187" customFormat="1" ht="30" customHeight="1">
      <c r="A151" s="178"/>
      <c r="B151" s="179"/>
      <c r="C151" s="107" t="s">
        <v>56</v>
      </c>
      <c r="D151" s="272" t="s">
        <v>317</v>
      </c>
      <c r="E151" s="180" t="s">
        <v>164</v>
      </c>
      <c r="F151" s="181">
        <v>1</v>
      </c>
      <c r="G151" s="182" t="s">
        <v>28</v>
      </c>
      <c r="H151" s="309">
        <v>1</v>
      </c>
      <c r="I151" s="366">
        <v>137900000</v>
      </c>
      <c r="J151" s="313">
        <v>137456000</v>
      </c>
      <c r="K151" s="183">
        <f t="shared" si="9"/>
        <v>99.678027556200149</v>
      </c>
      <c r="L151" s="188">
        <v>1</v>
      </c>
      <c r="M151" s="185" t="s">
        <v>177</v>
      </c>
      <c r="N151" s="317" t="s">
        <v>347</v>
      </c>
      <c r="O151" s="347" t="s">
        <v>361</v>
      </c>
      <c r="P151" s="165">
        <f t="shared" si="11"/>
        <v>137456000</v>
      </c>
      <c r="Q151" s="327" t="s">
        <v>253</v>
      </c>
      <c r="R151" s="180"/>
    </row>
    <row r="152" spans="1:18" s="187" customFormat="1" ht="30" customHeight="1">
      <c r="A152" s="178"/>
      <c r="B152" s="179"/>
      <c r="C152" s="107" t="s">
        <v>56</v>
      </c>
      <c r="D152" s="272" t="s">
        <v>318</v>
      </c>
      <c r="E152" s="180" t="s">
        <v>164</v>
      </c>
      <c r="F152" s="181">
        <v>1</v>
      </c>
      <c r="G152" s="182" t="s">
        <v>28</v>
      </c>
      <c r="H152" s="309">
        <v>1</v>
      </c>
      <c r="I152" s="366">
        <v>98500000</v>
      </c>
      <c r="J152" s="313">
        <v>97931000</v>
      </c>
      <c r="K152" s="183">
        <f t="shared" si="9"/>
        <v>99.422335025380718</v>
      </c>
      <c r="L152" s="188">
        <v>1</v>
      </c>
      <c r="M152" s="185" t="s">
        <v>177</v>
      </c>
      <c r="N152" s="317" t="s">
        <v>363</v>
      </c>
      <c r="O152" s="347" t="s">
        <v>407</v>
      </c>
      <c r="P152" s="165">
        <f t="shared" si="11"/>
        <v>97931000</v>
      </c>
      <c r="Q152" s="327" t="s">
        <v>224</v>
      </c>
      <c r="R152" s="180"/>
    </row>
    <row r="153" spans="1:18" s="187" customFormat="1" ht="30" customHeight="1">
      <c r="A153" s="178"/>
      <c r="B153" s="179"/>
      <c r="C153" s="107" t="s">
        <v>56</v>
      </c>
      <c r="D153" s="272" t="s">
        <v>319</v>
      </c>
      <c r="E153" s="180" t="s">
        <v>164</v>
      </c>
      <c r="F153" s="181">
        <v>1</v>
      </c>
      <c r="G153" s="182" t="s">
        <v>28</v>
      </c>
      <c r="H153" s="309">
        <v>1</v>
      </c>
      <c r="I153" s="366">
        <v>98500000</v>
      </c>
      <c r="J153" s="313">
        <v>97978000</v>
      </c>
      <c r="K153" s="183">
        <f t="shared" si="9"/>
        <v>99.470050761421319</v>
      </c>
      <c r="L153" s="188">
        <v>1</v>
      </c>
      <c r="M153" s="185" t="s">
        <v>177</v>
      </c>
      <c r="N153" s="317" t="s">
        <v>346</v>
      </c>
      <c r="O153" s="347" t="s">
        <v>356</v>
      </c>
      <c r="P153" s="165">
        <f t="shared" si="11"/>
        <v>97978000</v>
      </c>
      <c r="Q153" s="327" t="s">
        <v>400</v>
      </c>
      <c r="R153" s="180"/>
    </row>
    <row r="154" spans="1:18" s="187" customFormat="1" ht="30" customHeight="1">
      <c r="A154" s="178"/>
      <c r="B154" s="179"/>
      <c r="C154" s="107" t="s">
        <v>56</v>
      </c>
      <c r="D154" s="272" t="s">
        <v>320</v>
      </c>
      <c r="E154" s="180" t="s">
        <v>164</v>
      </c>
      <c r="F154" s="181">
        <v>1</v>
      </c>
      <c r="G154" s="182" t="s">
        <v>28</v>
      </c>
      <c r="H154" s="309">
        <v>1</v>
      </c>
      <c r="I154" s="366">
        <v>98500000</v>
      </c>
      <c r="J154" s="313">
        <v>98142000</v>
      </c>
      <c r="K154" s="183">
        <f t="shared" si="9"/>
        <v>99.636548223350246</v>
      </c>
      <c r="L154" s="188">
        <v>1</v>
      </c>
      <c r="M154" s="185" t="s">
        <v>177</v>
      </c>
      <c r="N154" s="317" t="s">
        <v>363</v>
      </c>
      <c r="O154" s="347" t="s">
        <v>407</v>
      </c>
      <c r="P154" s="165">
        <f t="shared" si="11"/>
        <v>98142000</v>
      </c>
      <c r="Q154" s="327" t="s">
        <v>401</v>
      </c>
      <c r="R154" s="180"/>
    </row>
    <row r="155" spans="1:18" s="187" customFormat="1" ht="36.75" customHeight="1">
      <c r="A155" s="178"/>
      <c r="B155" s="179"/>
      <c r="C155" s="107" t="s">
        <v>56</v>
      </c>
      <c r="D155" s="272" t="s">
        <v>321</v>
      </c>
      <c r="E155" s="180" t="s">
        <v>164</v>
      </c>
      <c r="F155" s="181">
        <v>1</v>
      </c>
      <c r="G155" s="182" t="s">
        <v>28</v>
      </c>
      <c r="H155" s="309">
        <v>1</v>
      </c>
      <c r="I155" s="366">
        <v>197000000</v>
      </c>
      <c r="J155" s="313">
        <v>196479000</v>
      </c>
      <c r="K155" s="183">
        <f t="shared" si="9"/>
        <v>99.735532994923858</v>
      </c>
      <c r="L155" s="188">
        <v>1</v>
      </c>
      <c r="M155" s="185" t="s">
        <v>177</v>
      </c>
      <c r="N155" s="317" t="s">
        <v>350</v>
      </c>
      <c r="O155" s="347" t="s">
        <v>351</v>
      </c>
      <c r="P155" s="165">
        <f t="shared" si="11"/>
        <v>196479000</v>
      </c>
      <c r="Q155" s="327" t="s">
        <v>402</v>
      </c>
      <c r="R155" s="180"/>
    </row>
    <row r="156" spans="1:18" s="187" customFormat="1" ht="30" customHeight="1">
      <c r="A156" s="178"/>
      <c r="B156" s="179"/>
      <c r="C156" s="107" t="s">
        <v>56</v>
      </c>
      <c r="D156" s="272" t="s">
        <v>322</v>
      </c>
      <c r="E156" s="180" t="s">
        <v>164</v>
      </c>
      <c r="F156" s="181">
        <v>1</v>
      </c>
      <c r="G156" s="182" t="s">
        <v>28</v>
      </c>
      <c r="H156" s="309">
        <v>1</v>
      </c>
      <c r="I156" s="366">
        <v>197000000</v>
      </c>
      <c r="J156" s="313">
        <v>196261000</v>
      </c>
      <c r="K156" s="290">
        <f t="shared" si="9"/>
        <v>99.624873096446692</v>
      </c>
      <c r="L156" s="291">
        <v>1</v>
      </c>
      <c r="M156" s="292" t="s">
        <v>177</v>
      </c>
      <c r="N156" s="317" t="s">
        <v>346</v>
      </c>
      <c r="O156" s="347" t="s">
        <v>356</v>
      </c>
      <c r="P156" s="293">
        <f t="shared" si="11"/>
        <v>196261000</v>
      </c>
      <c r="Q156" s="327" t="s">
        <v>234</v>
      </c>
      <c r="R156" s="284"/>
    </row>
    <row r="157" spans="1:18" s="187" customFormat="1" ht="30" customHeight="1">
      <c r="A157" s="178"/>
      <c r="B157" s="179"/>
      <c r="C157" s="107" t="s">
        <v>56</v>
      </c>
      <c r="D157" s="272" t="s">
        <v>323</v>
      </c>
      <c r="E157" s="180" t="s">
        <v>164</v>
      </c>
      <c r="F157" s="181">
        <v>1</v>
      </c>
      <c r="G157" s="182" t="s">
        <v>28</v>
      </c>
      <c r="H157" s="309">
        <v>1</v>
      </c>
      <c r="I157" s="366">
        <v>147750000</v>
      </c>
      <c r="J157" s="313">
        <v>147260000</v>
      </c>
      <c r="K157" s="183">
        <f t="shared" si="9"/>
        <v>99.66835871404399</v>
      </c>
      <c r="L157" s="188">
        <v>1</v>
      </c>
      <c r="M157" s="185" t="s">
        <v>177</v>
      </c>
      <c r="N157" s="317" t="s">
        <v>347</v>
      </c>
      <c r="O157" s="347" t="s">
        <v>361</v>
      </c>
      <c r="P157" s="165">
        <f t="shared" si="11"/>
        <v>147260000</v>
      </c>
      <c r="Q157" s="327" t="s">
        <v>274</v>
      </c>
      <c r="R157" s="180"/>
    </row>
    <row r="158" spans="1:18" s="187" customFormat="1" ht="30" customHeight="1">
      <c r="A158" s="178"/>
      <c r="B158" s="179"/>
      <c r="C158" s="107" t="s">
        <v>56</v>
      </c>
      <c r="D158" s="272" t="s">
        <v>324</v>
      </c>
      <c r="E158" s="180" t="s">
        <v>164</v>
      </c>
      <c r="F158" s="181">
        <v>1</v>
      </c>
      <c r="G158" s="182" t="s">
        <v>28</v>
      </c>
      <c r="H158" s="309">
        <v>1</v>
      </c>
      <c r="I158" s="366">
        <v>147750000</v>
      </c>
      <c r="J158" s="313">
        <v>147248000</v>
      </c>
      <c r="K158" s="183">
        <f t="shared" si="9"/>
        <v>99.660236886632831</v>
      </c>
      <c r="L158" s="188">
        <v>1</v>
      </c>
      <c r="M158" s="185" t="s">
        <v>177</v>
      </c>
      <c r="N158" s="317" t="s">
        <v>350</v>
      </c>
      <c r="O158" s="347" t="s">
        <v>362</v>
      </c>
      <c r="P158" s="165">
        <f t="shared" si="11"/>
        <v>147248000</v>
      </c>
      <c r="Q158" s="327" t="s">
        <v>204</v>
      </c>
      <c r="R158" s="180"/>
    </row>
    <row r="159" spans="1:18" s="187" customFormat="1" ht="30" customHeight="1">
      <c r="A159" s="178"/>
      <c r="B159" s="179"/>
      <c r="C159" s="107" t="s">
        <v>56</v>
      </c>
      <c r="D159" s="272" t="s">
        <v>325</v>
      </c>
      <c r="E159" s="180" t="s">
        <v>164</v>
      </c>
      <c r="F159" s="181">
        <v>1</v>
      </c>
      <c r="G159" s="182" t="s">
        <v>28</v>
      </c>
      <c r="H159" s="309">
        <v>1</v>
      </c>
      <c r="I159" s="366">
        <v>197000000</v>
      </c>
      <c r="J159" s="313">
        <v>196455000</v>
      </c>
      <c r="K159" s="183">
        <f t="shared" si="9"/>
        <v>99.723350253807112</v>
      </c>
      <c r="L159" s="188">
        <v>1</v>
      </c>
      <c r="M159" s="185" t="s">
        <v>177</v>
      </c>
      <c r="N159" s="317" t="s">
        <v>348</v>
      </c>
      <c r="O159" s="347" t="s">
        <v>349</v>
      </c>
      <c r="P159" s="165">
        <f t="shared" si="11"/>
        <v>196455000</v>
      </c>
      <c r="Q159" s="327" t="s">
        <v>208</v>
      </c>
      <c r="R159" s="180"/>
    </row>
    <row r="160" spans="1:18" s="187" customFormat="1" ht="30" customHeight="1">
      <c r="A160" s="178"/>
      <c r="B160" s="179"/>
      <c r="C160" s="107" t="s">
        <v>56</v>
      </c>
      <c r="D160" s="272" t="s">
        <v>326</v>
      </c>
      <c r="E160" s="180" t="s">
        <v>164</v>
      </c>
      <c r="F160" s="181">
        <v>1</v>
      </c>
      <c r="G160" s="182" t="s">
        <v>28</v>
      </c>
      <c r="H160" s="309">
        <v>1</v>
      </c>
      <c r="I160" s="366">
        <v>147750000</v>
      </c>
      <c r="J160" s="313">
        <v>147444000</v>
      </c>
      <c r="K160" s="183">
        <f t="shared" si="9"/>
        <v>99.79289340101522</v>
      </c>
      <c r="L160" s="188">
        <v>1</v>
      </c>
      <c r="M160" s="185" t="s">
        <v>177</v>
      </c>
      <c r="N160" s="317" t="s">
        <v>363</v>
      </c>
      <c r="O160" s="347" t="s">
        <v>364</v>
      </c>
      <c r="P160" s="165">
        <f t="shared" si="11"/>
        <v>147444000</v>
      </c>
      <c r="Q160" s="327" t="s">
        <v>273</v>
      </c>
      <c r="R160" s="180"/>
    </row>
    <row r="161" spans="1:18" s="187" customFormat="1" ht="30" customHeight="1">
      <c r="A161" s="178"/>
      <c r="B161" s="179"/>
      <c r="C161" s="107" t="s">
        <v>56</v>
      </c>
      <c r="D161" s="272" t="s">
        <v>327</v>
      </c>
      <c r="E161" s="180" t="s">
        <v>164</v>
      </c>
      <c r="F161" s="181">
        <v>1</v>
      </c>
      <c r="G161" s="182" t="s">
        <v>28</v>
      </c>
      <c r="H161" s="309">
        <v>1</v>
      </c>
      <c r="I161" s="366">
        <v>73875000</v>
      </c>
      <c r="J161" s="313">
        <v>73410000</v>
      </c>
      <c r="K161" s="183">
        <f t="shared" si="9"/>
        <v>99.370558375634516</v>
      </c>
      <c r="L161" s="188">
        <v>1</v>
      </c>
      <c r="M161" s="185" t="s">
        <v>177</v>
      </c>
      <c r="N161" s="317" t="s">
        <v>350</v>
      </c>
      <c r="O161" s="347" t="s">
        <v>362</v>
      </c>
      <c r="P161" s="165">
        <f t="shared" si="11"/>
        <v>73410000</v>
      </c>
      <c r="Q161" s="327" t="s">
        <v>275</v>
      </c>
      <c r="R161" s="180"/>
    </row>
    <row r="162" spans="1:18" s="187" customFormat="1" ht="30" customHeight="1">
      <c r="A162" s="178"/>
      <c r="B162" s="179"/>
      <c r="C162" s="107" t="s">
        <v>56</v>
      </c>
      <c r="D162" s="272" t="s">
        <v>328</v>
      </c>
      <c r="E162" s="180" t="s">
        <v>164</v>
      </c>
      <c r="F162" s="181">
        <v>1</v>
      </c>
      <c r="G162" s="182" t="s">
        <v>28</v>
      </c>
      <c r="H162" s="309">
        <v>1</v>
      </c>
      <c r="I162" s="366">
        <v>147750000</v>
      </c>
      <c r="J162" s="313">
        <v>147321000</v>
      </c>
      <c r="K162" s="183">
        <f t="shared" si="9"/>
        <v>99.70964467005075</v>
      </c>
      <c r="L162" s="188">
        <v>1</v>
      </c>
      <c r="M162" s="185" t="s">
        <v>177</v>
      </c>
      <c r="N162" s="317" t="s">
        <v>348</v>
      </c>
      <c r="O162" s="347" t="s">
        <v>349</v>
      </c>
      <c r="P162" s="165">
        <f t="shared" si="11"/>
        <v>147321000</v>
      </c>
      <c r="Q162" s="327" t="s">
        <v>208</v>
      </c>
      <c r="R162" s="180"/>
    </row>
    <row r="163" spans="1:18" s="187" customFormat="1" ht="30" customHeight="1">
      <c r="A163" s="178"/>
      <c r="B163" s="179"/>
      <c r="C163" s="107" t="s">
        <v>56</v>
      </c>
      <c r="D163" s="272" t="s">
        <v>329</v>
      </c>
      <c r="E163" s="180" t="s">
        <v>164</v>
      </c>
      <c r="F163" s="181">
        <v>1</v>
      </c>
      <c r="G163" s="182" t="s">
        <v>28</v>
      </c>
      <c r="H163" s="309">
        <v>1</v>
      </c>
      <c r="I163" s="366">
        <v>197000000</v>
      </c>
      <c r="J163" s="313">
        <v>196341000</v>
      </c>
      <c r="K163" s="183">
        <f t="shared" si="9"/>
        <v>99.66548223350253</v>
      </c>
      <c r="L163" s="188">
        <v>1</v>
      </c>
      <c r="M163" s="185" t="s">
        <v>177</v>
      </c>
      <c r="N163" s="317" t="s">
        <v>346</v>
      </c>
      <c r="O163" s="347" t="s">
        <v>356</v>
      </c>
      <c r="P163" s="165">
        <f t="shared" si="11"/>
        <v>196341000</v>
      </c>
      <c r="Q163" s="327" t="s">
        <v>403</v>
      </c>
      <c r="R163" s="180"/>
    </row>
    <row r="164" spans="1:18" s="187" customFormat="1" ht="30" customHeight="1">
      <c r="A164" s="178"/>
      <c r="B164" s="179"/>
      <c r="C164" s="107" t="s">
        <v>56</v>
      </c>
      <c r="D164" s="272" t="s">
        <v>330</v>
      </c>
      <c r="E164" s="180" t="s">
        <v>164</v>
      </c>
      <c r="F164" s="181">
        <v>1</v>
      </c>
      <c r="G164" s="182" t="s">
        <v>28</v>
      </c>
      <c r="H164" s="309">
        <v>1</v>
      </c>
      <c r="I164" s="368">
        <v>187500000</v>
      </c>
      <c r="J164" s="313">
        <v>186904000</v>
      </c>
      <c r="K164" s="183">
        <f t="shared" si="9"/>
        <v>99.68213333333334</v>
      </c>
      <c r="L164" s="188">
        <v>1</v>
      </c>
      <c r="M164" s="185" t="s">
        <v>177</v>
      </c>
      <c r="N164" s="317" t="s">
        <v>346</v>
      </c>
      <c r="O164" s="347" t="s">
        <v>356</v>
      </c>
      <c r="P164" s="165">
        <f t="shared" si="11"/>
        <v>186904000</v>
      </c>
      <c r="Q164" s="327" t="s">
        <v>399</v>
      </c>
      <c r="R164" s="180"/>
    </row>
    <row r="165" spans="1:18" s="187" customFormat="1" ht="30" customHeight="1">
      <c r="A165" s="178"/>
      <c r="B165" s="179"/>
      <c r="C165" s="107" t="s">
        <v>56</v>
      </c>
      <c r="D165" s="272" t="s">
        <v>331</v>
      </c>
      <c r="E165" s="180" t="s">
        <v>164</v>
      </c>
      <c r="F165" s="181">
        <v>1</v>
      </c>
      <c r="G165" s="182" t="s">
        <v>28</v>
      </c>
      <c r="H165" s="264">
        <v>1</v>
      </c>
      <c r="I165" s="365">
        <v>187500000</v>
      </c>
      <c r="J165" s="313">
        <v>186839000</v>
      </c>
      <c r="K165" s="183">
        <f t="shared" si="9"/>
        <v>99.647466666666659</v>
      </c>
      <c r="L165" s="188">
        <v>1</v>
      </c>
      <c r="M165" s="185" t="s">
        <v>177</v>
      </c>
      <c r="N165" s="317" t="s">
        <v>354</v>
      </c>
      <c r="O165" s="347" t="s">
        <v>405</v>
      </c>
      <c r="P165" s="165">
        <f t="shared" si="11"/>
        <v>186839000</v>
      </c>
      <c r="Q165" s="327" t="s">
        <v>397</v>
      </c>
      <c r="R165" s="180"/>
    </row>
    <row r="166" spans="1:18" s="187" customFormat="1" ht="30" customHeight="1">
      <c r="A166" s="178"/>
      <c r="B166" s="179"/>
      <c r="C166" s="107" t="s">
        <v>56</v>
      </c>
      <c r="D166" s="272" t="s">
        <v>332</v>
      </c>
      <c r="E166" s="180" t="s">
        <v>164</v>
      </c>
      <c r="F166" s="181">
        <v>1</v>
      </c>
      <c r="G166" s="182" t="s">
        <v>28</v>
      </c>
      <c r="H166" s="264">
        <v>1</v>
      </c>
      <c r="I166" s="366">
        <v>167450000</v>
      </c>
      <c r="J166" s="313">
        <v>166875000</v>
      </c>
      <c r="K166" s="183">
        <f t="shared" si="9"/>
        <v>99.65661391460138</v>
      </c>
      <c r="L166" s="188">
        <v>1</v>
      </c>
      <c r="M166" s="185" t="s">
        <v>177</v>
      </c>
      <c r="N166" s="317" t="s">
        <v>346</v>
      </c>
      <c r="O166" s="347" t="s">
        <v>356</v>
      </c>
      <c r="P166" s="165">
        <f t="shared" si="11"/>
        <v>166875000</v>
      </c>
      <c r="Q166" s="327" t="s">
        <v>404</v>
      </c>
      <c r="R166" s="180"/>
    </row>
    <row r="167" spans="1:18" s="187" customFormat="1" ht="30" customHeight="1">
      <c r="A167" s="178"/>
      <c r="B167" s="179"/>
      <c r="C167" s="107" t="s">
        <v>56</v>
      </c>
      <c r="D167" s="272" t="s">
        <v>333</v>
      </c>
      <c r="E167" s="180" t="s">
        <v>164</v>
      </c>
      <c r="F167" s="181">
        <v>1</v>
      </c>
      <c r="G167" s="182" t="s">
        <v>28</v>
      </c>
      <c r="H167" s="264">
        <v>1</v>
      </c>
      <c r="I167" s="366">
        <v>197000000</v>
      </c>
      <c r="J167" s="313">
        <v>196434000</v>
      </c>
      <c r="K167" s="183">
        <f t="shared" si="9"/>
        <v>99.712690355329954</v>
      </c>
      <c r="L167" s="188">
        <v>1</v>
      </c>
      <c r="M167" s="185" t="s">
        <v>177</v>
      </c>
      <c r="N167" s="317" t="s">
        <v>348</v>
      </c>
      <c r="O167" s="347" t="s">
        <v>349</v>
      </c>
      <c r="P167" s="165">
        <f t="shared" si="11"/>
        <v>196434000</v>
      </c>
      <c r="Q167" s="327" t="s">
        <v>238</v>
      </c>
      <c r="R167" s="180"/>
    </row>
    <row r="168" spans="1:18" s="187" customFormat="1" ht="30" customHeight="1">
      <c r="A168" s="178"/>
      <c r="B168" s="179"/>
      <c r="C168" s="107" t="s">
        <v>56</v>
      </c>
      <c r="D168" s="272" t="s">
        <v>334</v>
      </c>
      <c r="E168" s="180" t="s">
        <v>164</v>
      </c>
      <c r="F168" s="181">
        <v>1</v>
      </c>
      <c r="G168" s="182" t="s">
        <v>28</v>
      </c>
      <c r="H168" s="264">
        <v>1</v>
      </c>
      <c r="I168" s="366">
        <v>197000000</v>
      </c>
      <c r="J168" s="313">
        <v>196428000</v>
      </c>
      <c r="K168" s="183">
        <f t="shared" si="9"/>
        <v>99.70964467005075</v>
      </c>
      <c r="L168" s="188">
        <v>1</v>
      </c>
      <c r="M168" s="185" t="s">
        <v>177</v>
      </c>
      <c r="N168" s="317" t="s">
        <v>350</v>
      </c>
      <c r="O168" s="347" t="s">
        <v>408</v>
      </c>
      <c r="P168" s="165">
        <f t="shared" si="11"/>
        <v>196428000</v>
      </c>
      <c r="Q168" s="327" t="s">
        <v>208</v>
      </c>
      <c r="R168" s="180"/>
    </row>
    <row r="169" spans="1:18" s="187" customFormat="1" ht="15.75" customHeight="1">
      <c r="A169" s="178"/>
      <c r="B169" s="179"/>
      <c r="C169" s="107"/>
      <c r="D169" s="272"/>
      <c r="E169" s="180"/>
      <c r="F169" s="181"/>
      <c r="G169" s="182"/>
      <c r="H169" s="178"/>
      <c r="I169" s="271"/>
      <c r="J169" s="269"/>
      <c r="K169" s="183"/>
      <c r="L169" s="188"/>
      <c r="M169" s="185"/>
      <c r="N169" s="316"/>
      <c r="O169" s="316"/>
      <c r="P169" s="165"/>
      <c r="Q169" s="327"/>
      <c r="R169" s="180"/>
    </row>
    <row r="170" spans="1:18" s="187" customFormat="1" ht="24" customHeight="1">
      <c r="A170" s="178"/>
      <c r="B170" s="179"/>
      <c r="C170" s="107"/>
      <c r="D170" s="235" t="s">
        <v>23</v>
      </c>
      <c r="E170" s="367"/>
      <c r="F170" s="181"/>
      <c r="G170" s="358"/>
      <c r="H170" s="178"/>
      <c r="I170" s="165">
        <f>218063000+3200000</f>
        <v>221263000</v>
      </c>
      <c r="J170" s="165">
        <v>211012100</v>
      </c>
      <c r="K170" s="183">
        <f t="shared" ref="K170" si="12">J170/I170*100</f>
        <v>95.367097074522178</v>
      </c>
      <c r="L170" s="184"/>
      <c r="M170" s="184"/>
      <c r="N170" s="184"/>
      <c r="O170" s="184"/>
      <c r="P170" s="165">
        <f t="shared" si="11"/>
        <v>211012100</v>
      </c>
      <c r="Q170" s="327"/>
      <c r="R170" s="180"/>
    </row>
    <row r="171" spans="1:18" s="187" customFormat="1" ht="16.5" customHeight="1">
      <c r="A171" s="178"/>
      <c r="B171" s="179"/>
      <c r="C171" s="224"/>
      <c r="D171" s="225"/>
      <c r="E171" s="180"/>
      <c r="F171" s="181"/>
      <c r="G171" s="182"/>
      <c r="H171" s="178"/>
      <c r="I171" s="165"/>
      <c r="J171" s="165"/>
      <c r="K171" s="183"/>
      <c r="L171" s="184"/>
      <c r="M171" s="184"/>
      <c r="N171" s="184"/>
      <c r="O171" s="184"/>
      <c r="P171" s="165"/>
      <c r="Q171" s="185"/>
      <c r="R171" s="180"/>
    </row>
    <row r="172" spans="1:18" s="187" customFormat="1" ht="19.5" customHeight="1">
      <c r="A172" s="178"/>
      <c r="B172" s="179"/>
      <c r="C172" s="224"/>
      <c r="D172" s="235" t="s">
        <v>22</v>
      </c>
      <c r="E172" s="180"/>
      <c r="F172" s="181"/>
      <c r="G172" s="182"/>
      <c r="H172" s="178"/>
      <c r="I172" s="164">
        <f>I174+I173</f>
        <v>200000000</v>
      </c>
      <c r="J172" s="164">
        <f>J174+J173</f>
        <v>198168000</v>
      </c>
      <c r="K172" s="290">
        <f>J172/I172*100</f>
        <v>99.084000000000003</v>
      </c>
      <c r="L172" s="184"/>
      <c r="M172" s="184"/>
      <c r="N172" s="184"/>
      <c r="O172" s="184"/>
      <c r="P172" s="165"/>
      <c r="Q172" s="185"/>
      <c r="R172" s="180"/>
    </row>
    <row r="173" spans="1:18" s="187" customFormat="1" ht="30" customHeight="1">
      <c r="A173" s="287"/>
      <c r="B173" s="282"/>
      <c r="C173" s="305" t="s">
        <v>56</v>
      </c>
      <c r="D173" s="306" t="s">
        <v>124</v>
      </c>
      <c r="E173" s="284" t="s">
        <v>164</v>
      </c>
      <c r="F173" s="285">
        <v>1</v>
      </c>
      <c r="G173" s="286" t="s">
        <v>28</v>
      </c>
      <c r="H173" s="287">
        <v>1</v>
      </c>
      <c r="I173" s="293">
        <v>194000000</v>
      </c>
      <c r="J173" s="293">
        <v>193258000</v>
      </c>
      <c r="K173" s="290">
        <f>J173/I173*100</f>
        <v>99.617525773195879</v>
      </c>
      <c r="L173" s="307"/>
      <c r="M173" s="292" t="s">
        <v>177</v>
      </c>
      <c r="N173" s="308" t="s">
        <v>251</v>
      </c>
      <c r="O173" s="308" t="s">
        <v>252</v>
      </c>
      <c r="P173" s="293">
        <f t="shared" ref="P173" si="13">J173</f>
        <v>193258000</v>
      </c>
      <c r="Q173" s="292" t="s">
        <v>255</v>
      </c>
      <c r="R173" s="284"/>
    </row>
    <row r="174" spans="1:18" s="187" customFormat="1" ht="18" customHeight="1">
      <c r="A174" s="298"/>
      <c r="B174" s="294"/>
      <c r="C174" s="302"/>
      <c r="D174" s="303" t="s">
        <v>23</v>
      </c>
      <c r="E174" s="295"/>
      <c r="F174" s="296"/>
      <c r="G174" s="297"/>
      <c r="H174" s="298"/>
      <c r="I174" s="301">
        <v>6000000</v>
      </c>
      <c r="J174" s="301">
        <v>4910000</v>
      </c>
      <c r="K174" s="290">
        <f>J174/I174*100</f>
        <v>81.833333333333343</v>
      </c>
      <c r="L174" s="304"/>
      <c r="M174" s="304"/>
      <c r="N174" s="304"/>
      <c r="O174" s="304"/>
      <c r="P174" s="301"/>
      <c r="Q174" s="300"/>
      <c r="R174" s="295"/>
    </row>
    <row r="175" spans="1:18" s="187" customFormat="1" ht="17.25" customHeight="1">
      <c r="A175" s="178"/>
      <c r="B175" s="179"/>
      <c r="C175" s="224"/>
      <c r="D175" s="225"/>
      <c r="E175" s="180"/>
      <c r="F175" s="181"/>
      <c r="G175" s="182"/>
      <c r="H175" s="178"/>
      <c r="I175" s="301"/>
      <c r="J175" s="165"/>
      <c r="K175" s="183"/>
      <c r="L175" s="184"/>
      <c r="M175" s="184"/>
      <c r="N175" s="184"/>
      <c r="O175" s="184"/>
      <c r="P175" s="165"/>
      <c r="Q175" s="185"/>
      <c r="R175" s="180"/>
    </row>
    <row r="176" spans="1:18" s="187" customFormat="1" ht="17.25" customHeight="1">
      <c r="A176" s="178"/>
      <c r="B176" s="179"/>
      <c r="C176" s="224"/>
      <c r="D176" s="235" t="s">
        <v>133</v>
      </c>
      <c r="E176" s="180"/>
      <c r="F176" s="181"/>
      <c r="G176" s="182"/>
      <c r="H176" s="178"/>
      <c r="I176" s="164">
        <f>SUM(I177:I185)</f>
        <v>1050000000</v>
      </c>
      <c r="J176" s="164">
        <f>SUM(J177:J185)</f>
        <v>1045950000</v>
      </c>
      <c r="K176" s="239">
        <f>J176/I176*100</f>
        <v>99.614285714285714</v>
      </c>
      <c r="L176" s="184"/>
      <c r="M176" s="184"/>
      <c r="N176" s="184"/>
      <c r="O176" s="184"/>
      <c r="P176" s="165"/>
      <c r="Q176" s="185"/>
      <c r="R176" s="180"/>
    </row>
    <row r="177" spans="1:18" s="187" customFormat="1" ht="30" customHeight="1">
      <c r="A177" s="178"/>
      <c r="B177" s="179"/>
      <c r="C177" s="106" t="s">
        <v>56</v>
      </c>
      <c r="D177" s="23" t="s">
        <v>125</v>
      </c>
      <c r="E177" s="180" t="s">
        <v>164</v>
      </c>
      <c r="F177" s="181">
        <v>1</v>
      </c>
      <c r="G177" s="182" t="s">
        <v>28</v>
      </c>
      <c r="H177" s="178">
        <v>1</v>
      </c>
      <c r="I177" s="165">
        <v>145500000</v>
      </c>
      <c r="J177" s="165">
        <v>145141000</v>
      </c>
      <c r="K177" s="183">
        <f>J177/I177*100</f>
        <v>99.753264604810994</v>
      </c>
      <c r="L177" s="188">
        <v>1</v>
      </c>
      <c r="M177" s="185" t="s">
        <v>177</v>
      </c>
      <c r="N177" s="350" t="s">
        <v>254</v>
      </c>
      <c r="O177" s="351" t="s">
        <v>196</v>
      </c>
      <c r="P177" s="165">
        <f t="shared" ref="P177:P185" si="14">J177</f>
        <v>145141000</v>
      </c>
      <c r="Q177" s="185" t="s">
        <v>228</v>
      </c>
      <c r="R177" s="180"/>
    </row>
    <row r="178" spans="1:18" s="187" customFormat="1" ht="30" customHeight="1">
      <c r="A178" s="178"/>
      <c r="B178" s="179"/>
      <c r="C178" s="106" t="s">
        <v>56</v>
      </c>
      <c r="D178" s="23" t="s">
        <v>126</v>
      </c>
      <c r="E178" s="180" t="s">
        <v>164</v>
      </c>
      <c r="F178" s="181">
        <v>1</v>
      </c>
      <c r="G178" s="182" t="s">
        <v>28</v>
      </c>
      <c r="H178" s="178">
        <v>1</v>
      </c>
      <c r="I178" s="165">
        <v>194000000</v>
      </c>
      <c r="J178" s="165">
        <v>193392000</v>
      </c>
      <c r="K178" s="183">
        <f t="shared" ref="K178:K185" si="15">J178/I178*100</f>
        <v>99.686597938144331</v>
      </c>
      <c r="L178" s="188">
        <v>1</v>
      </c>
      <c r="M178" s="185" t="s">
        <v>177</v>
      </c>
      <c r="N178" s="351" t="s">
        <v>251</v>
      </c>
      <c r="O178" s="352" t="s">
        <v>286</v>
      </c>
      <c r="P178" s="165">
        <f t="shared" si="14"/>
        <v>193392000</v>
      </c>
      <c r="Q178" s="185" t="s">
        <v>285</v>
      </c>
      <c r="R178" s="180"/>
    </row>
    <row r="179" spans="1:18" s="187" customFormat="1" ht="30" customHeight="1">
      <c r="A179" s="178"/>
      <c r="B179" s="179"/>
      <c r="C179" s="106" t="s">
        <v>56</v>
      </c>
      <c r="D179" s="23" t="s">
        <v>127</v>
      </c>
      <c r="E179" s="180" t="s">
        <v>164</v>
      </c>
      <c r="F179" s="181">
        <v>1</v>
      </c>
      <c r="G179" s="182" t="s">
        <v>28</v>
      </c>
      <c r="H179" s="178">
        <v>1</v>
      </c>
      <c r="I179" s="165">
        <v>97000000</v>
      </c>
      <c r="J179" s="165">
        <v>96526000</v>
      </c>
      <c r="K179" s="183">
        <f t="shared" si="15"/>
        <v>99.511340206185565</v>
      </c>
      <c r="L179" s="188">
        <v>1</v>
      </c>
      <c r="M179" s="185" t="s">
        <v>177</v>
      </c>
      <c r="N179" s="353" t="s">
        <v>250</v>
      </c>
      <c r="O179" s="353" t="s">
        <v>219</v>
      </c>
      <c r="P179" s="165">
        <f t="shared" si="14"/>
        <v>96526000</v>
      </c>
      <c r="Q179" s="185" t="s">
        <v>203</v>
      </c>
      <c r="R179" s="180"/>
    </row>
    <row r="180" spans="1:18" s="187" customFormat="1" ht="30" customHeight="1">
      <c r="A180" s="178"/>
      <c r="B180" s="179"/>
      <c r="C180" s="106" t="s">
        <v>56</v>
      </c>
      <c r="D180" s="23" t="s">
        <v>128</v>
      </c>
      <c r="E180" s="180" t="s">
        <v>164</v>
      </c>
      <c r="F180" s="181">
        <v>1</v>
      </c>
      <c r="G180" s="182" t="s">
        <v>28</v>
      </c>
      <c r="H180" s="178">
        <v>1</v>
      </c>
      <c r="I180" s="165">
        <v>97000000</v>
      </c>
      <c r="J180" s="165">
        <v>96615000</v>
      </c>
      <c r="K180" s="183">
        <f t="shared" si="15"/>
        <v>99.603092783505147</v>
      </c>
      <c r="L180" s="188">
        <v>1</v>
      </c>
      <c r="M180" s="185" t="s">
        <v>177</v>
      </c>
      <c r="N180" s="350" t="s">
        <v>254</v>
      </c>
      <c r="O180" s="351" t="s">
        <v>196</v>
      </c>
      <c r="P180" s="165">
        <f t="shared" si="14"/>
        <v>96615000</v>
      </c>
      <c r="Q180" s="185" t="s">
        <v>229</v>
      </c>
      <c r="R180" s="180"/>
    </row>
    <row r="181" spans="1:18" s="187" customFormat="1" ht="30" customHeight="1">
      <c r="A181" s="178"/>
      <c r="B181" s="179"/>
      <c r="C181" s="106" t="s">
        <v>56</v>
      </c>
      <c r="D181" s="23" t="s">
        <v>129</v>
      </c>
      <c r="E181" s="180" t="s">
        <v>164</v>
      </c>
      <c r="F181" s="181">
        <v>1</v>
      </c>
      <c r="G181" s="182" t="s">
        <v>28</v>
      </c>
      <c r="H181" s="178">
        <v>1</v>
      </c>
      <c r="I181" s="165">
        <v>194000000</v>
      </c>
      <c r="J181" s="165">
        <v>193657000</v>
      </c>
      <c r="K181" s="183">
        <f t="shared" si="15"/>
        <v>99.823195876288665</v>
      </c>
      <c r="L181" s="188">
        <v>1</v>
      </c>
      <c r="M181" s="185" t="s">
        <v>177</v>
      </c>
      <c r="N181" s="350" t="s">
        <v>254</v>
      </c>
      <c r="O181" s="351" t="s">
        <v>196</v>
      </c>
      <c r="P181" s="165">
        <f t="shared" si="14"/>
        <v>193657000</v>
      </c>
      <c r="Q181" s="185" t="s">
        <v>228</v>
      </c>
      <c r="R181" s="180"/>
    </row>
    <row r="182" spans="1:18" s="187" customFormat="1" ht="30" customHeight="1">
      <c r="A182" s="178"/>
      <c r="B182" s="179"/>
      <c r="C182" s="106" t="s">
        <v>56</v>
      </c>
      <c r="D182" s="23" t="s">
        <v>130</v>
      </c>
      <c r="E182" s="180" t="s">
        <v>164</v>
      </c>
      <c r="F182" s="181">
        <v>1</v>
      </c>
      <c r="G182" s="182" t="s">
        <v>28</v>
      </c>
      <c r="H182" s="178">
        <v>1</v>
      </c>
      <c r="I182" s="165">
        <v>97000000</v>
      </c>
      <c r="J182" s="165">
        <v>96454000</v>
      </c>
      <c r="K182" s="183">
        <f t="shared" si="15"/>
        <v>99.437113402061854</v>
      </c>
      <c r="L182" s="188">
        <v>1</v>
      </c>
      <c r="M182" s="185" t="s">
        <v>177</v>
      </c>
      <c r="N182" s="353" t="s">
        <v>251</v>
      </c>
      <c r="O182" s="353" t="s">
        <v>252</v>
      </c>
      <c r="P182" s="165">
        <f t="shared" si="14"/>
        <v>96454000</v>
      </c>
      <c r="Q182" s="185" t="s">
        <v>253</v>
      </c>
      <c r="R182" s="180"/>
    </row>
    <row r="183" spans="1:18" s="187" customFormat="1" ht="36.75" customHeight="1">
      <c r="A183" s="178"/>
      <c r="B183" s="179"/>
      <c r="C183" s="106" t="s">
        <v>56</v>
      </c>
      <c r="D183" s="23" t="s">
        <v>131</v>
      </c>
      <c r="E183" s="180" t="s">
        <v>164</v>
      </c>
      <c r="F183" s="181">
        <v>1</v>
      </c>
      <c r="G183" s="182" t="s">
        <v>28</v>
      </c>
      <c r="H183" s="178">
        <v>1</v>
      </c>
      <c r="I183" s="165">
        <v>194000000</v>
      </c>
      <c r="J183" s="165">
        <v>193453000</v>
      </c>
      <c r="K183" s="183">
        <f t="shared" si="15"/>
        <v>99.718041237113397</v>
      </c>
      <c r="L183" s="188">
        <v>1</v>
      </c>
      <c r="M183" s="185" t="s">
        <v>177</v>
      </c>
      <c r="N183" s="353" t="s">
        <v>211</v>
      </c>
      <c r="O183" s="351" t="s">
        <v>221</v>
      </c>
      <c r="P183" s="165">
        <f t="shared" si="14"/>
        <v>193453000</v>
      </c>
      <c r="Q183" s="185" t="s">
        <v>285</v>
      </c>
      <c r="R183" s="180"/>
    </row>
    <row r="184" spans="1:18" s="187" customFormat="1" ht="15" customHeight="1">
      <c r="A184" s="178"/>
      <c r="B184" s="179"/>
      <c r="C184" s="106"/>
      <c r="D184" s="23"/>
      <c r="E184" s="180"/>
      <c r="F184" s="181"/>
      <c r="G184" s="182"/>
      <c r="H184" s="178"/>
      <c r="I184" s="165"/>
      <c r="J184" s="165"/>
      <c r="K184" s="183"/>
      <c r="L184" s="188"/>
      <c r="M184" s="185"/>
      <c r="N184" s="189"/>
      <c r="O184" s="184"/>
      <c r="P184" s="165"/>
      <c r="Q184" s="185"/>
      <c r="R184" s="180"/>
    </row>
    <row r="185" spans="1:18" s="187" customFormat="1" ht="24" customHeight="1">
      <c r="A185" s="178"/>
      <c r="B185" s="179"/>
      <c r="C185" s="106"/>
      <c r="D185" s="235" t="s">
        <v>23</v>
      </c>
      <c r="E185" s="367"/>
      <c r="F185" s="181"/>
      <c r="G185" s="182"/>
      <c r="H185" s="178"/>
      <c r="I185" s="165">
        <v>31500000</v>
      </c>
      <c r="J185" s="165">
        <v>30712000</v>
      </c>
      <c r="K185" s="183">
        <f t="shared" si="15"/>
        <v>97.498412698412693</v>
      </c>
      <c r="L185" s="184"/>
      <c r="M185" s="185"/>
      <c r="N185" s="184"/>
      <c r="O185" s="184"/>
      <c r="P185" s="165">
        <f t="shared" si="14"/>
        <v>30712000</v>
      </c>
      <c r="Q185" s="185" t="s">
        <v>230</v>
      </c>
      <c r="R185" s="180"/>
    </row>
    <row r="186" spans="1:18" s="187" customFormat="1" ht="14.25" customHeight="1">
      <c r="A186" s="178"/>
      <c r="B186" s="179"/>
      <c r="C186" s="224"/>
      <c r="D186" s="225"/>
      <c r="E186" s="180"/>
      <c r="F186" s="181"/>
      <c r="G186" s="182"/>
      <c r="H186" s="178"/>
      <c r="I186" s="165"/>
      <c r="J186" s="165"/>
      <c r="K186" s="183" t="s">
        <v>205</v>
      </c>
      <c r="L186" s="184"/>
      <c r="M186" s="184"/>
      <c r="N186" s="184"/>
      <c r="O186" s="184"/>
      <c r="P186" s="165"/>
      <c r="Q186" s="185"/>
      <c r="R186" s="180"/>
    </row>
    <row r="187" spans="1:18" s="187" customFormat="1" ht="30" customHeight="1">
      <c r="A187" s="178"/>
      <c r="B187" s="179"/>
      <c r="C187" s="224"/>
      <c r="D187" s="235" t="s">
        <v>134</v>
      </c>
      <c r="E187" s="180"/>
      <c r="F187" s="181"/>
      <c r="G187" s="182"/>
      <c r="H187" s="178"/>
      <c r="I187" s="164">
        <f>SUM(I188:I200)</f>
        <v>1600000000</v>
      </c>
      <c r="J187" s="164">
        <f>SUM(J188:J200)</f>
        <v>1593473000</v>
      </c>
      <c r="K187" s="239">
        <f t="shared" ref="K187:K198" si="16">J187/I187*100</f>
        <v>99.592062499999997</v>
      </c>
      <c r="L187" s="184"/>
      <c r="M187" s="184"/>
      <c r="N187" s="184"/>
      <c r="O187" s="184"/>
      <c r="P187" s="165"/>
      <c r="Q187" s="185"/>
      <c r="R187" s="180"/>
    </row>
    <row r="188" spans="1:18" s="187" customFormat="1" ht="30" customHeight="1">
      <c r="A188" s="178"/>
      <c r="B188" s="179"/>
      <c r="C188" s="106" t="s">
        <v>56</v>
      </c>
      <c r="D188" s="23" t="s">
        <v>135</v>
      </c>
      <c r="E188" s="180" t="s">
        <v>164</v>
      </c>
      <c r="F188" s="181">
        <v>1</v>
      </c>
      <c r="G188" s="182" t="s">
        <v>28</v>
      </c>
      <c r="H188" s="178">
        <v>1</v>
      </c>
      <c r="I188" s="165">
        <v>73125000</v>
      </c>
      <c r="J188" s="165">
        <v>72585000</v>
      </c>
      <c r="K188" s="183">
        <f t="shared" si="16"/>
        <v>99.26153846153845</v>
      </c>
      <c r="L188" s="188">
        <v>1</v>
      </c>
      <c r="M188" s="185" t="s">
        <v>177</v>
      </c>
      <c r="N188" s="353" t="s">
        <v>194</v>
      </c>
      <c r="O188" s="351" t="s">
        <v>196</v>
      </c>
      <c r="P188" s="165">
        <f t="shared" ref="P188:P191" si="17">J188</f>
        <v>72585000</v>
      </c>
      <c r="Q188" s="357" t="s">
        <v>275</v>
      </c>
      <c r="R188" s="180"/>
    </row>
    <row r="189" spans="1:18" s="187" customFormat="1" ht="30" customHeight="1">
      <c r="A189" s="178"/>
      <c r="B189" s="179"/>
      <c r="C189" s="106" t="s">
        <v>56</v>
      </c>
      <c r="D189" s="23" t="s">
        <v>136</v>
      </c>
      <c r="E189" s="180" t="s">
        <v>164</v>
      </c>
      <c r="F189" s="181">
        <v>1</v>
      </c>
      <c r="G189" s="182" t="s">
        <v>28</v>
      </c>
      <c r="H189" s="178">
        <v>1</v>
      </c>
      <c r="I189" s="165">
        <v>195000000</v>
      </c>
      <c r="J189" s="165">
        <v>194215000</v>
      </c>
      <c r="K189" s="183">
        <f t="shared" si="16"/>
        <v>99.597435897435886</v>
      </c>
      <c r="L189" s="188">
        <v>1</v>
      </c>
      <c r="M189" s="185" t="s">
        <v>177</v>
      </c>
      <c r="N189" s="354" t="s">
        <v>192</v>
      </c>
      <c r="O189" s="353" t="s">
        <v>195</v>
      </c>
      <c r="P189" s="165">
        <f t="shared" si="17"/>
        <v>194215000</v>
      </c>
      <c r="Q189" s="357" t="s">
        <v>193</v>
      </c>
      <c r="R189" s="180"/>
    </row>
    <row r="190" spans="1:18" s="187" customFormat="1" ht="39" customHeight="1">
      <c r="A190" s="178"/>
      <c r="B190" s="179"/>
      <c r="C190" s="106" t="s">
        <v>56</v>
      </c>
      <c r="D190" s="23" t="s">
        <v>137</v>
      </c>
      <c r="E190" s="180" t="s">
        <v>164</v>
      </c>
      <c r="F190" s="181">
        <v>1</v>
      </c>
      <c r="G190" s="182" t="s">
        <v>28</v>
      </c>
      <c r="H190" s="178">
        <v>1</v>
      </c>
      <c r="I190" s="165">
        <v>195000000</v>
      </c>
      <c r="J190" s="165">
        <v>194219000</v>
      </c>
      <c r="K190" s="183">
        <f t="shared" si="16"/>
        <v>99.599487179487184</v>
      </c>
      <c r="L190" s="188">
        <v>1</v>
      </c>
      <c r="M190" s="185" t="s">
        <v>177</v>
      </c>
      <c r="N190" s="351" t="s">
        <v>251</v>
      </c>
      <c r="O190" s="351" t="s">
        <v>283</v>
      </c>
      <c r="P190" s="165">
        <f t="shared" si="17"/>
        <v>194219000</v>
      </c>
      <c r="Q190" s="357" t="s">
        <v>284</v>
      </c>
      <c r="R190" s="180"/>
    </row>
    <row r="191" spans="1:18" s="187" customFormat="1" ht="30" customHeight="1">
      <c r="A191" s="178"/>
      <c r="B191" s="179"/>
      <c r="C191" s="106" t="s">
        <v>56</v>
      </c>
      <c r="D191" s="23" t="s">
        <v>138</v>
      </c>
      <c r="E191" s="180" t="s">
        <v>164</v>
      </c>
      <c r="F191" s="181">
        <v>1</v>
      </c>
      <c r="G191" s="182" t="s">
        <v>28</v>
      </c>
      <c r="H191" s="178">
        <v>1</v>
      </c>
      <c r="I191" s="165">
        <v>146250000</v>
      </c>
      <c r="J191" s="165">
        <v>145825000</v>
      </c>
      <c r="K191" s="183">
        <f t="shared" si="16"/>
        <v>99.709401709401718</v>
      </c>
      <c r="L191" s="188">
        <v>1</v>
      </c>
      <c r="M191" s="185" t="s">
        <v>177</v>
      </c>
      <c r="N191" s="353" t="s">
        <v>194</v>
      </c>
      <c r="O191" s="353" t="s">
        <v>244</v>
      </c>
      <c r="P191" s="165">
        <f t="shared" si="17"/>
        <v>145825000</v>
      </c>
      <c r="Q191" s="357" t="s">
        <v>257</v>
      </c>
      <c r="R191" s="180"/>
    </row>
    <row r="192" spans="1:18" s="187" customFormat="1" ht="30" customHeight="1">
      <c r="A192" s="178" t="s">
        <v>29</v>
      </c>
      <c r="B192" s="179"/>
      <c r="C192" s="106" t="s">
        <v>56</v>
      </c>
      <c r="D192" s="23" t="s">
        <v>139</v>
      </c>
      <c r="E192" s="180" t="s">
        <v>164</v>
      </c>
      <c r="F192" s="181">
        <v>1</v>
      </c>
      <c r="G192" s="182" t="s">
        <v>28</v>
      </c>
      <c r="H192" s="178">
        <v>1</v>
      </c>
      <c r="I192" s="165">
        <v>195000000</v>
      </c>
      <c r="J192" s="165">
        <v>194459000</v>
      </c>
      <c r="K192" s="183">
        <f t="shared" si="16"/>
        <v>99.722564102564107</v>
      </c>
      <c r="L192" s="184">
        <v>100</v>
      </c>
      <c r="M192" s="185" t="s">
        <v>177</v>
      </c>
      <c r="N192" s="353" t="s">
        <v>251</v>
      </c>
      <c r="O192" s="353" t="s">
        <v>252</v>
      </c>
      <c r="P192" s="165">
        <f>J192</f>
        <v>194459000</v>
      </c>
      <c r="Q192" s="357" t="s">
        <v>287</v>
      </c>
      <c r="R192" s="180"/>
    </row>
    <row r="193" spans="1:18" s="187" customFormat="1" ht="30" customHeight="1">
      <c r="A193" s="178"/>
      <c r="B193" s="179"/>
      <c r="C193" s="106" t="s">
        <v>56</v>
      </c>
      <c r="D193" s="23" t="s">
        <v>256</v>
      </c>
      <c r="E193" s="180" t="s">
        <v>164</v>
      </c>
      <c r="F193" s="181">
        <v>1</v>
      </c>
      <c r="G193" s="182" t="s">
        <v>28</v>
      </c>
      <c r="H193" s="178">
        <v>1</v>
      </c>
      <c r="I193" s="165">
        <v>145500000</v>
      </c>
      <c r="J193" s="165">
        <v>144957000</v>
      </c>
      <c r="K193" s="183">
        <f t="shared" si="16"/>
        <v>99.626804123711338</v>
      </c>
      <c r="L193" s="188">
        <v>1</v>
      </c>
      <c r="M193" s="185" t="s">
        <v>177</v>
      </c>
      <c r="N193" s="351" t="s">
        <v>251</v>
      </c>
      <c r="O193" s="353" t="s">
        <v>252</v>
      </c>
      <c r="P193" s="165">
        <f t="shared" ref="P193:P198" si="18">J193</f>
        <v>144957000</v>
      </c>
      <c r="Q193" s="357" t="s">
        <v>287</v>
      </c>
      <c r="R193" s="180"/>
    </row>
    <row r="194" spans="1:18" s="187" customFormat="1" ht="30" customHeight="1">
      <c r="A194" s="178"/>
      <c r="B194" s="179"/>
      <c r="C194" s="106"/>
      <c r="D194" s="23" t="s">
        <v>335</v>
      </c>
      <c r="E194" s="180" t="s">
        <v>164</v>
      </c>
      <c r="F194" s="181">
        <v>1</v>
      </c>
      <c r="G194" s="182" t="s">
        <v>28</v>
      </c>
      <c r="H194" s="178">
        <v>1</v>
      </c>
      <c r="I194" s="269">
        <v>98500000</v>
      </c>
      <c r="J194" s="312">
        <v>97865000</v>
      </c>
      <c r="K194" s="183">
        <f t="shared" si="16"/>
        <v>99.35532994923858</v>
      </c>
      <c r="L194" s="188">
        <v>1</v>
      </c>
      <c r="M194" s="185" t="s">
        <v>177</v>
      </c>
      <c r="N194" s="355" t="s">
        <v>346</v>
      </c>
      <c r="O194" s="355" t="s">
        <v>356</v>
      </c>
      <c r="P194" s="165">
        <f t="shared" si="18"/>
        <v>97865000</v>
      </c>
      <c r="Q194" s="327" t="s">
        <v>414</v>
      </c>
      <c r="R194" s="180"/>
    </row>
    <row r="195" spans="1:18" s="187" customFormat="1" ht="30" customHeight="1">
      <c r="A195" s="178"/>
      <c r="B195" s="179"/>
      <c r="C195" s="106"/>
      <c r="D195" s="23" t="s">
        <v>336</v>
      </c>
      <c r="E195" s="180" t="s">
        <v>164</v>
      </c>
      <c r="F195" s="181">
        <v>1</v>
      </c>
      <c r="G195" s="182" t="s">
        <v>28</v>
      </c>
      <c r="H195" s="178">
        <v>1</v>
      </c>
      <c r="I195" s="269">
        <v>197000000</v>
      </c>
      <c r="J195" s="312">
        <v>196391000</v>
      </c>
      <c r="K195" s="183">
        <f t="shared" si="16"/>
        <v>99.690862944162433</v>
      </c>
      <c r="L195" s="188">
        <v>1</v>
      </c>
      <c r="M195" s="185" t="s">
        <v>177</v>
      </c>
      <c r="N195" s="356" t="s">
        <v>350</v>
      </c>
      <c r="O195" s="355" t="s">
        <v>416</v>
      </c>
      <c r="P195" s="165">
        <f t="shared" si="18"/>
        <v>196391000</v>
      </c>
      <c r="Q195" s="327" t="s">
        <v>202</v>
      </c>
      <c r="R195" s="180"/>
    </row>
    <row r="196" spans="1:18" s="187" customFormat="1" ht="30" customHeight="1">
      <c r="A196" s="178"/>
      <c r="B196" s="179"/>
      <c r="C196" s="106"/>
      <c r="D196" s="23" t="s">
        <v>337</v>
      </c>
      <c r="E196" s="180" t="s">
        <v>164</v>
      </c>
      <c r="F196" s="181">
        <v>1</v>
      </c>
      <c r="G196" s="182" t="s">
        <v>28</v>
      </c>
      <c r="H196" s="178">
        <v>1</v>
      </c>
      <c r="I196" s="269">
        <v>147750000</v>
      </c>
      <c r="J196" s="312">
        <v>147217000</v>
      </c>
      <c r="K196" s="183">
        <f t="shared" si="16"/>
        <v>99.639255499153975</v>
      </c>
      <c r="L196" s="188">
        <v>1</v>
      </c>
      <c r="M196" s="185" t="s">
        <v>177</v>
      </c>
      <c r="N196" s="356" t="s">
        <v>350</v>
      </c>
      <c r="O196" s="355" t="s">
        <v>362</v>
      </c>
      <c r="P196" s="165">
        <f t="shared" si="18"/>
        <v>147217000</v>
      </c>
      <c r="Q196" s="327" t="s">
        <v>415</v>
      </c>
      <c r="R196" s="180"/>
    </row>
    <row r="197" spans="1:18" s="187" customFormat="1" ht="30" customHeight="1">
      <c r="A197" s="178"/>
      <c r="B197" s="179"/>
      <c r="C197" s="106"/>
      <c r="D197" s="23" t="s">
        <v>338</v>
      </c>
      <c r="E197" s="180" t="s">
        <v>164</v>
      </c>
      <c r="F197" s="181">
        <v>1</v>
      </c>
      <c r="G197" s="182" t="s">
        <v>28</v>
      </c>
      <c r="H197" s="178">
        <v>1</v>
      </c>
      <c r="I197" s="269">
        <v>98500000</v>
      </c>
      <c r="J197" s="312">
        <v>97795000</v>
      </c>
      <c r="K197" s="183">
        <f t="shared" si="16"/>
        <v>99.284263959390856</v>
      </c>
      <c r="L197" s="188">
        <v>1</v>
      </c>
      <c r="M197" s="185" t="s">
        <v>177</v>
      </c>
      <c r="N197" s="356" t="s">
        <v>363</v>
      </c>
      <c r="O197" s="355" t="s">
        <v>364</v>
      </c>
      <c r="P197" s="165">
        <f t="shared" si="18"/>
        <v>97795000</v>
      </c>
      <c r="Q197" s="327" t="s">
        <v>285</v>
      </c>
      <c r="R197" s="180"/>
    </row>
    <row r="198" spans="1:18" s="187" customFormat="1" ht="30" customHeight="1">
      <c r="A198" s="178"/>
      <c r="B198" s="179"/>
      <c r="C198" s="106"/>
      <c r="D198" s="23" t="s">
        <v>339</v>
      </c>
      <c r="E198" s="180" t="s">
        <v>164</v>
      </c>
      <c r="F198" s="181">
        <v>1</v>
      </c>
      <c r="G198" s="182" t="s">
        <v>28</v>
      </c>
      <c r="H198" s="178">
        <v>1</v>
      </c>
      <c r="I198" s="269">
        <v>73875000</v>
      </c>
      <c r="J198" s="312">
        <v>73445000</v>
      </c>
      <c r="K198" s="183">
        <f t="shared" si="16"/>
        <v>99.417935702199671</v>
      </c>
      <c r="L198" s="188">
        <v>1</v>
      </c>
      <c r="M198" s="185" t="s">
        <v>177</v>
      </c>
      <c r="N198" s="356" t="s">
        <v>350</v>
      </c>
      <c r="O198" s="355" t="s">
        <v>362</v>
      </c>
      <c r="P198" s="165">
        <f t="shared" si="18"/>
        <v>73445000</v>
      </c>
      <c r="Q198" s="327" t="s">
        <v>275</v>
      </c>
      <c r="R198" s="180"/>
    </row>
    <row r="199" spans="1:18" s="187" customFormat="1" ht="15" customHeight="1">
      <c r="A199" s="178"/>
      <c r="B199" s="179"/>
      <c r="C199" s="106"/>
      <c r="D199" s="23"/>
      <c r="E199" s="180"/>
      <c r="F199" s="181"/>
      <c r="G199" s="182"/>
      <c r="H199" s="178"/>
      <c r="I199" s="165"/>
      <c r="J199" s="165"/>
      <c r="K199" s="183"/>
      <c r="L199" s="188"/>
      <c r="M199" s="185"/>
      <c r="N199" s="184"/>
      <c r="O199" s="189"/>
      <c r="P199" s="165"/>
      <c r="Q199" s="185"/>
      <c r="R199" s="180"/>
    </row>
    <row r="200" spans="1:18" s="187" customFormat="1" ht="19.5" customHeight="1">
      <c r="A200" s="178"/>
      <c r="B200" s="179"/>
      <c r="C200" s="224"/>
      <c r="D200" s="235" t="s">
        <v>23</v>
      </c>
      <c r="E200" s="367"/>
      <c r="F200" s="181"/>
      <c r="G200" s="359"/>
      <c r="H200" s="178"/>
      <c r="I200" s="165">
        <v>34500000</v>
      </c>
      <c r="J200" s="165">
        <f>33100000+1400000</f>
        <v>34500000</v>
      </c>
      <c r="K200" s="183"/>
      <c r="L200" s="184"/>
      <c r="M200" s="184"/>
      <c r="N200" s="184"/>
      <c r="O200" s="184"/>
      <c r="P200" s="165">
        <f>J200</f>
        <v>34500000</v>
      </c>
      <c r="Q200" s="185"/>
      <c r="R200" s="180"/>
    </row>
    <row r="201" spans="1:18" ht="15" customHeight="1">
      <c r="A201" s="227"/>
      <c r="B201" s="228"/>
      <c r="C201" s="229"/>
      <c r="D201" s="253"/>
      <c r="E201" s="227"/>
      <c r="F201" s="227"/>
      <c r="G201" s="231"/>
      <c r="H201" s="227" t="s">
        <v>29</v>
      </c>
      <c r="I201" s="166"/>
      <c r="J201" s="166"/>
      <c r="K201" s="223"/>
      <c r="L201" s="227"/>
      <c r="M201" s="227"/>
      <c r="N201" s="227"/>
      <c r="O201" s="227"/>
      <c r="P201" s="166"/>
      <c r="Q201" s="254"/>
      <c r="R201" s="227"/>
    </row>
    <row r="202" spans="1:18" ht="15" customHeight="1">
      <c r="A202" s="167"/>
      <c r="B202" s="255"/>
      <c r="C202" s="256"/>
      <c r="D202" s="257"/>
      <c r="E202" s="167"/>
      <c r="F202" s="167"/>
      <c r="G202" s="167"/>
      <c r="H202" s="167"/>
      <c r="I202" s="258"/>
      <c r="J202" s="167"/>
      <c r="K202" s="259"/>
      <c r="L202" s="167" t="s">
        <v>29</v>
      </c>
      <c r="M202" s="167"/>
      <c r="N202" s="167"/>
      <c r="O202" s="167"/>
      <c r="P202" s="258"/>
      <c r="Q202" s="260"/>
      <c r="R202" s="167"/>
    </row>
    <row r="204" spans="1:18" ht="15" customHeight="1">
      <c r="H204" s="192" t="s">
        <v>29</v>
      </c>
    </row>
    <row r="206" spans="1:18" ht="15" customHeight="1">
      <c r="O206" s="261" t="s">
        <v>179</v>
      </c>
    </row>
    <row r="207" spans="1:18" ht="15" customHeight="1">
      <c r="I207" s="262"/>
      <c r="J207" s="262"/>
      <c r="O207" s="261"/>
    </row>
    <row r="208" spans="1:18" ht="15" customHeight="1">
      <c r="O208" s="261"/>
    </row>
    <row r="209" spans="4:15" ht="15" customHeight="1">
      <c r="D209" s="192" t="s">
        <v>29</v>
      </c>
      <c r="L209" s="192" t="s">
        <v>29</v>
      </c>
      <c r="O209" s="261"/>
    </row>
    <row r="210" spans="4:15" ht="15" customHeight="1">
      <c r="O210" s="263" t="s">
        <v>180</v>
      </c>
    </row>
    <row r="211" spans="4:15" ht="15" customHeight="1">
      <c r="O211" s="261" t="s">
        <v>181</v>
      </c>
    </row>
  </sheetData>
  <mergeCells count="12">
    <mergeCell ref="P7:P8"/>
    <mergeCell ref="B10:D10"/>
    <mergeCell ref="A1:R1"/>
    <mergeCell ref="A2:R2"/>
    <mergeCell ref="A5:A8"/>
    <mergeCell ref="B5:D8"/>
    <mergeCell ref="E5:F5"/>
    <mergeCell ref="H5:H8"/>
    <mergeCell ref="J5:L5"/>
    <mergeCell ref="M5:Q5"/>
    <mergeCell ref="F6:F8"/>
    <mergeCell ref="M7:M8"/>
  </mergeCells>
  <pageMargins left="0.25" right="0.25" top="1" bottom="0.75" header="0.3" footer="0.3"/>
  <pageSetup paperSize="10000" scale="75" pageOrder="overThenDown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3:O92"/>
  <sheetViews>
    <sheetView workbookViewId="0"/>
  </sheetViews>
  <sheetFormatPr defaultRowHeight="15"/>
  <cols>
    <col min="3" max="3" width="5" customWidth="1"/>
  </cols>
  <sheetData>
    <row r="3" spans="2:15" ht="15" customHeight="1">
      <c r="B3">
        <v>1</v>
      </c>
      <c r="C3" s="65" t="s">
        <v>56</v>
      </c>
      <c r="D3" s="58" t="s">
        <v>57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2:15" ht="15" customHeight="1">
      <c r="B4">
        <v>2</v>
      </c>
      <c r="C4" s="65" t="s">
        <v>56</v>
      </c>
      <c r="D4" s="58" t="s">
        <v>58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</row>
    <row r="5" spans="2:15" ht="15" customHeight="1">
      <c r="B5">
        <v>3</v>
      </c>
      <c r="C5" s="66" t="s">
        <v>56</v>
      </c>
      <c r="D5" s="47" t="s">
        <v>59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</row>
    <row r="6" spans="2:15" ht="15" customHeight="1">
      <c r="B6">
        <v>4</v>
      </c>
      <c r="C6" s="65" t="s">
        <v>56</v>
      </c>
      <c r="D6" s="47" t="s">
        <v>60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50"/>
    </row>
    <row r="7" spans="2:15" ht="15" customHeight="1">
      <c r="B7">
        <v>5</v>
      </c>
      <c r="C7" s="65" t="s">
        <v>56</v>
      </c>
      <c r="D7" s="47" t="s">
        <v>61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  <row r="8" spans="2:15" ht="15" customHeight="1">
      <c r="B8">
        <v>6</v>
      </c>
      <c r="C8" s="66" t="s">
        <v>56</v>
      </c>
      <c r="D8" s="47" t="s">
        <v>62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2:15" ht="15" customHeight="1">
      <c r="B9">
        <v>7</v>
      </c>
      <c r="C9" s="65" t="s">
        <v>56</v>
      </c>
      <c r="D9" s="47" t="s">
        <v>63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50"/>
    </row>
    <row r="10" spans="2:15" ht="15" customHeight="1">
      <c r="B10">
        <v>8</v>
      </c>
      <c r="C10" s="65" t="s">
        <v>56</v>
      </c>
      <c r="D10" s="47" t="s">
        <v>64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0"/>
    </row>
    <row r="11" spans="2:15" ht="15" customHeight="1">
      <c r="B11">
        <v>9</v>
      </c>
      <c r="C11" s="66" t="s">
        <v>56</v>
      </c>
      <c r="D11" s="58" t="s">
        <v>65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</row>
    <row r="12" spans="2:15" ht="15" customHeight="1">
      <c r="B12">
        <v>10</v>
      </c>
      <c r="C12" s="65" t="s">
        <v>56</v>
      </c>
      <c r="D12" s="58" t="s">
        <v>66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/>
    </row>
    <row r="13" spans="2:15" ht="15" customHeight="1">
      <c r="B13">
        <v>11</v>
      </c>
      <c r="C13" s="65" t="s">
        <v>56</v>
      </c>
      <c r="D13" s="58" t="s">
        <v>67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</row>
    <row r="14" spans="2:15" ht="15" customHeight="1">
      <c r="B14">
        <v>12</v>
      </c>
      <c r="C14" s="65" t="s">
        <v>56</v>
      </c>
      <c r="D14" s="58" t="s">
        <v>68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0"/>
    </row>
    <row r="15" spans="2:15" ht="15" customHeight="1">
      <c r="B15">
        <v>13</v>
      </c>
      <c r="C15" s="66" t="s">
        <v>56</v>
      </c>
      <c r="D15" s="58" t="s">
        <v>69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70"/>
    </row>
    <row r="16" spans="2:15" ht="15" customHeight="1">
      <c r="B16">
        <v>14</v>
      </c>
      <c r="C16" s="65" t="s">
        <v>56</v>
      </c>
      <c r="D16" s="58" t="s">
        <v>70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70"/>
    </row>
    <row r="17" spans="2:15" ht="15" customHeight="1">
      <c r="B17">
        <v>15</v>
      </c>
      <c r="C17" s="65" t="s">
        <v>56</v>
      </c>
      <c r="D17" s="51" t="s">
        <v>71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</row>
    <row r="18" spans="2:15" ht="15" customHeight="1">
      <c r="B18">
        <v>16</v>
      </c>
      <c r="C18" s="65" t="s">
        <v>56</v>
      </c>
      <c r="D18" s="52" t="s">
        <v>72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</row>
    <row r="19" spans="2:15" ht="15" customHeight="1">
      <c r="B19">
        <v>17</v>
      </c>
      <c r="C19" s="66" t="s">
        <v>56</v>
      </c>
      <c r="D19" s="58" t="s">
        <v>73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70"/>
    </row>
    <row r="20" spans="2:15" ht="15" customHeight="1">
      <c r="B20">
        <v>18</v>
      </c>
      <c r="C20" s="65" t="s">
        <v>56</v>
      </c>
      <c r="D20" s="58" t="s">
        <v>74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0"/>
    </row>
    <row r="21" spans="2:15" ht="15" customHeight="1">
      <c r="B21">
        <v>19</v>
      </c>
      <c r="C21" s="65" t="s">
        <v>56</v>
      </c>
      <c r="D21" s="58" t="s">
        <v>75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70"/>
    </row>
    <row r="23" spans="2:15" ht="15" customHeight="1">
      <c r="C23" s="75" t="s">
        <v>56</v>
      </c>
      <c r="D23" s="47" t="s">
        <v>76</v>
      </c>
      <c r="E23" s="76"/>
      <c r="F23" s="76"/>
      <c r="G23" s="76"/>
      <c r="H23" s="76"/>
      <c r="I23" s="76"/>
      <c r="J23" s="76"/>
      <c r="K23" s="76"/>
      <c r="L23" s="76"/>
      <c r="M23" s="76"/>
      <c r="N23" s="77"/>
    </row>
    <row r="24" spans="2:15" ht="15" customHeight="1">
      <c r="C24" s="75" t="s">
        <v>56</v>
      </c>
      <c r="D24" s="47" t="s">
        <v>77</v>
      </c>
      <c r="E24" s="76"/>
      <c r="F24" s="76"/>
      <c r="G24" s="76"/>
      <c r="H24" s="76"/>
      <c r="I24" s="76"/>
      <c r="J24" s="76"/>
      <c r="K24" s="76"/>
      <c r="L24" s="76"/>
      <c r="M24" s="76"/>
      <c r="N24" s="77"/>
    </row>
    <row r="25" spans="2:15" ht="15" customHeight="1">
      <c r="C25" s="75" t="s">
        <v>56</v>
      </c>
      <c r="D25" s="47" t="s">
        <v>78</v>
      </c>
      <c r="E25" s="76"/>
      <c r="F25" s="76"/>
      <c r="G25" s="76"/>
      <c r="H25" s="76"/>
      <c r="I25" s="76"/>
      <c r="J25" s="76"/>
      <c r="K25" s="76"/>
      <c r="L25" s="76"/>
      <c r="M25" s="76"/>
      <c r="N25" s="77"/>
    </row>
    <row r="26" spans="2:15" ht="15" customHeight="1">
      <c r="C26" s="75" t="s">
        <v>56</v>
      </c>
      <c r="D26" s="47" t="s">
        <v>79</v>
      </c>
      <c r="E26" s="76"/>
      <c r="F26" s="76"/>
      <c r="G26" s="76"/>
      <c r="H26" s="76"/>
      <c r="I26" s="76"/>
      <c r="J26" s="76"/>
      <c r="K26" s="76"/>
      <c r="L26" s="76"/>
      <c r="M26" s="76"/>
      <c r="N26" s="77"/>
    </row>
    <row r="27" spans="2:15" ht="15" customHeight="1">
      <c r="C27" s="75" t="s">
        <v>56</v>
      </c>
      <c r="D27" s="47" t="s">
        <v>80</v>
      </c>
      <c r="E27" s="76"/>
      <c r="F27" s="76"/>
      <c r="G27" s="76"/>
      <c r="H27" s="76"/>
      <c r="I27" s="76"/>
      <c r="J27" s="76"/>
      <c r="K27" s="76"/>
      <c r="L27" s="76"/>
      <c r="M27" s="76"/>
      <c r="N27" s="77"/>
    </row>
    <row r="28" spans="2:15" ht="15" customHeight="1">
      <c r="C28" s="75" t="s">
        <v>56</v>
      </c>
      <c r="D28" s="47" t="s">
        <v>81</v>
      </c>
      <c r="E28" s="76"/>
      <c r="F28" s="76"/>
      <c r="G28" s="76"/>
      <c r="H28" s="76"/>
      <c r="I28" s="76"/>
      <c r="J28" s="76"/>
      <c r="K28" s="76"/>
      <c r="L28" s="76"/>
      <c r="M28" s="76"/>
      <c r="N28" s="77"/>
    </row>
    <row r="29" spans="2:15" ht="15" customHeight="1">
      <c r="C29" s="75" t="s">
        <v>56</v>
      </c>
      <c r="D29" s="47" t="s">
        <v>82</v>
      </c>
      <c r="E29" s="76"/>
      <c r="F29" s="76"/>
      <c r="G29" s="76"/>
      <c r="H29" s="76"/>
      <c r="I29" s="76"/>
      <c r="J29" s="76"/>
      <c r="K29" s="76"/>
      <c r="L29" s="76"/>
      <c r="M29" s="76"/>
      <c r="N29" s="77"/>
    </row>
    <row r="30" spans="2:15" ht="15" customHeight="1">
      <c r="C30" s="75" t="s">
        <v>56</v>
      </c>
      <c r="D30" s="47" t="s">
        <v>83</v>
      </c>
      <c r="E30" s="76"/>
      <c r="F30" s="76"/>
      <c r="G30" s="76"/>
      <c r="H30" s="76"/>
      <c r="I30" s="76"/>
      <c r="J30" s="76"/>
      <c r="K30" s="76"/>
      <c r="L30" s="76"/>
      <c r="M30" s="76"/>
      <c r="N30" s="77"/>
    </row>
    <row r="31" spans="2:15" ht="15" customHeight="1">
      <c r="C31" s="75" t="s">
        <v>56</v>
      </c>
      <c r="D31" s="47" t="s">
        <v>84</v>
      </c>
      <c r="E31" s="76"/>
      <c r="F31" s="76"/>
      <c r="G31" s="76"/>
      <c r="H31" s="76"/>
      <c r="I31" s="76"/>
      <c r="J31" s="76"/>
      <c r="K31" s="76"/>
      <c r="L31" s="76"/>
      <c r="M31" s="76"/>
      <c r="N31" s="77"/>
    </row>
    <row r="33" spans="3:14">
      <c r="C33" s="80" t="s">
        <v>56</v>
      </c>
      <c r="D33" s="81" t="s">
        <v>86</v>
      </c>
    </row>
    <row r="35" spans="3:14" ht="15" customHeight="1">
      <c r="C35" s="75" t="s">
        <v>56</v>
      </c>
      <c r="D35" s="47" t="s">
        <v>88</v>
      </c>
      <c r="E35" s="47"/>
      <c r="F35" s="47"/>
      <c r="G35" s="47"/>
      <c r="H35" s="47"/>
      <c r="I35" s="47"/>
      <c r="J35" s="47"/>
      <c r="K35" s="47"/>
      <c r="L35" s="47"/>
      <c r="M35" s="47"/>
      <c r="N35" s="48"/>
    </row>
    <row r="36" spans="3:14" ht="15" customHeight="1">
      <c r="C36" s="75" t="s">
        <v>56</v>
      </c>
      <c r="D36" s="47" t="s">
        <v>89</v>
      </c>
      <c r="E36" s="47"/>
      <c r="F36" s="47"/>
      <c r="G36" s="47"/>
      <c r="H36" s="47"/>
      <c r="I36" s="47"/>
      <c r="J36" s="47"/>
      <c r="K36" s="47"/>
      <c r="L36" s="47"/>
      <c r="M36" s="47"/>
      <c r="N36" s="48"/>
    </row>
    <row r="37" spans="3:14" ht="15" customHeight="1">
      <c r="C37" s="75" t="s">
        <v>56</v>
      </c>
      <c r="D37" s="47" t="s">
        <v>90</v>
      </c>
      <c r="E37" s="47"/>
      <c r="F37" s="47"/>
      <c r="G37" s="47"/>
      <c r="H37" s="47"/>
      <c r="I37" s="47"/>
      <c r="J37" s="47"/>
      <c r="K37" s="47"/>
      <c r="L37" s="47"/>
      <c r="M37" s="47"/>
      <c r="N37" s="48"/>
    </row>
    <row r="38" spans="3:14" ht="15" customHeight="1">
      <c r="C38" s="75" t="s">
        <v>56</v>
      </c>
      <c r="D38" s="47" t="s">
        <v>91</v>
      </c>
      <c r="E38" s="47"/>
      <c r="F38" s="47"/>
      <c r="G38" s="47"/>
      <c r="H38" s="47"/>
      <c r="I38" s="47"/>
      <c r="J38" s="47"/>
      <c r="K38" s="47"/>
      <c r="L38" s="47"/>
      <c r="M38" s="47"/>
      <c r="N38" s="48"/>
    </row>
    <row r="39" spans="3:14" ht="15" customHeight="1">
      <c r="C39" s="75" t="s">
        <v>56</v>
      </c>
      <c r="D39" s="47" t="s">
        <v>92</v>
      </c>
      <c r="E39" s="47"/>
      <c r="F39" s="47"/>
      <c r="G39" s="47"/>
      <c r="H39" s="47"/>
      <c r="I39" s="47"/>
      <c r="J39" s="47"/>
      <c r="K39" s="47"/>
      <c r="L39" s="47"/>
      <c r="M39" s="47"/>
      <c r="N39" s="48"/>
    </row>
    <row r="40" spans="3:14" ht="15" customHeight="1">
      <c r="C40" s="75" t="s">
        <v>56</v>
      </c>
      <c r="D40" s="47" t="s">
        <v>93</v>
      </c>
      <c r="E40" s="47"/>
      <c r="F40" s="47"/>
      <c r="G40" s="47"/>
      <c r="H40" s="47"/>
      <c r="I40" s="47"/>
      <c r="J40" s="47"/>
      <c r="K40" s="47"/>
      <c r="L40" s="47"/>
      <c r="M40" s="47"/>
      <c r="N40" s="48"/>
    </row>
    <row r="41" spans="3:14" ht="15" customHeight="1">
      <c r="C41" s="75" t="s">
        <v>56</v>
      </c>
      <c r="D41" s="47" t="s">
        <v>94</v>
      </c>
      <c r="E41" s="47"/>
      <c r="F41" s="47"/>
      <c r="G41" s="47"/>
      <c r="H41" s="47"/>
      <c r="I41" s="47"/>
      <c r="J41" s="47"/>
      <c r="K41" s="47"/>
      <c r="L41" s="47"/>
      <c r="M41" s="47"/>
      <c r="N41" s="48"/>
    </row>
    <row r="42" spans="3:14" ht="15" customHeight="1">
      <c r="C42" s="75" t="s">
        <v>56</v>
      </c>
      <c r="D42" s="47" t="s">
        <v>95</v>
      </c>
      <c r="E42" s="47"/>
      <c r="F42" s="47"/>
      <c r="G42" s="47"/>
      <c r="H42" s="47"/>
      <c r="I42" s="47"/>
      <c r="J42" s="47"/>
      <c r="K42" s="47"/>
      <c r="L42" s="47"/>
      <c r="M42" s="47"/>
      <c r="N42" s="48"/>
    </row>
    <row r="43" spans="3:14" ht="15" customHeight="1">
      <c r="C43" s="75" t="s">
        <v>56</v>
      </c>
      <c r="D43" s="47" t="s">
        <v>96</v>
      </c>
      <c r="E43" s="47"/>
      <c r="F43" s="47"/>
      <c r="G43" s="47"/>
      <c r="H43" s="47"/>
      <c r="I43" s="47"/>
      <c r="J43" s="47"/>
      <c r="K43" s="47"/>
      <c r="L43" s="47"/>
      <c r="M43" s="47"/>
      <c r="N43" s="48"/>
    </row>
    <row r="44" spans="3:14" ht="15" customHeight="1">
      <c r="C44" s="75" t="s">
        <v>56</v>
      </c>
      <c r="D44" s="47" t="s">
        <v>97</v>
      </c>
      <c r="E44" s="47"/>
      <c r="F44" s="47"/>
      <c r="G44" s="47"/>
      <c r="H44" s="47"/>
      <c r="I44" s="47"/>
      <c r="J44" s="47"/>
      <c r="K44" s="47"/>
      <c r="L44" s="47"/>
      <c r="M44" s="47"/>
      <c r="N44" s="48"/>
    </row>
    <row r="45" spans="3:14" ht="15" customHeight="1">
      <c r="C45" s="75" t="s">
        <v>56</v>
      </c>
      <c r="D45" s="47" t="s">
        <v>98</v>
      </c>
      <c r="E45" s="47"/>
      <c r="F45" s="47"/>
      <c r="G45" s="47"/>
      <c r="H45" s="47"/>
      <c r="I45" s="47"/>
      <c r="J45" s="47"/>
      <c r="K45" s="47"/>
      <c r="L45" s="47"/>
      <c r="M45" s="47"/>
      <c r="N45" s="48"/>
    </row>
    <row r="46" spans="3:14" ht="15" customHeight="1">
      <c r="C46" s="75" t="s">
        <v>56</v>
      </c>
      <c r="D46" s="47" t="s">
        <v>99</v>
      </c>
      <c r="E46" s="47"/>
      <c r="F46" s="47"/>
      <c r="G46" s="47"/>
      <c r="H46" s="47"/>
      <c r="I46" s="47"/>
      <c r="J46" s="47"/>
      <c r="K46" s="47"/>
      <c r="L46" s="47"/>
      <c r="M46" s="47"/>
      <c r="N46" s="48"/>
    </row>
    <row r="47" spans="3:14" ht="15" customHeight="1">
      <c r="C47" s="75" t="s">
        <v>56</v>
      </c>
      <c r="D47" s="47" t="s">
        <v>100</v>
      </c>
      <c r="E47" s="47"/>
      <c r="F47" s="47"/>
      <c r="G47" s="47"/>
      <c r="H47" s="47"/>
      <c r="I47" s="47"/>
      <c r="J47" s="47"/>
      <c r="K47" s="47"/>
      <c r="L47" s="47"/>
      <c r="M47" s="47"/>
      <c r="N47" s="48"/>
    </row>
    <row r="48" spans="3:14" ht="15" customHeight="1">
      <c r="C48" s="75" t="s">
        <v>56</v>
      </c>
      <c r="D48" s="47" t="s">
        <v>101</v>
      </c>
      <c r="E48" s="47"/>
      <c r="F48" s="47"/>
      <c r="G48" s="47"/>
      <c r="H48" s="47"/>
      <c r="I48" s="47"/>
      <c r="J48" s="47"/>
      <c r="K48" s="47"/>
      <c r="L48" s="47"/>
      <c r="M48" s="47"/>
      <c r="N48" s="48"/>
    </row>
    <row r="49" spans="3:14" ht="15" customHeight="1">
      <c r="C49" s="78" t="s">
        <v>56</v>
      </c>
      <c r="D49" s="47" t="s">
        <v>102</v>
      </c>
      <c r="E49" s="47"/>
      <c r="F49" s="47"/>
      <c r="G49" s="47"/>
      <c r="H49" s="47"/>
      <c r="I49" s="47"/>
      <c r="J49" s="47"/>
      <c r="K49" s="47"/>
      <c r="L49" s="47"/>
      <c r="M49" s="47"/>
      <c r="N49" s="48"/>
    </row>
    <row r="50" spans="3:14" ht="15" customHeight="1">
      <c r="C50" s="78" t="s">
        <v>56</v>
      </c>
      <c r="D50" s="47" t="s">
        <v>103</v>
      </c>
      <c r="E50" s="47"/>
      <c r="F50" s="47"/>
      <c r="G50" s="47"/>
      <c r="H50" s="47"/>
      <c r="I50" s="47"/>
      <c r="J50" s="47"/>
      <c r="K50" s="47"/>
      <c r="L50" s="47"/>
      <c r="M50" s="47"/>
      <c r="N50" s="48"/>
    </row>
    <row r="51" spans="3:14" ht="15" customHeight="1">
      <c r="C51" s="78" t="s">
        <v>56</v>
      </c>
      <c r="D51" s="47" t="s">
        <v>104</v>
      </c>
      <c r="E51" s="47"/>
      <c r="F51" s="47"/>
      <c r="G51" s="47"/>
      <c r="H51" s="47"/>
      <c r="I51" s="47"/>
      <c r="J51" s="47"/>
      <c r="K51" s="47"/>
      <c r="L51" s="47"/>
      <c r="M51" s="47"/>
      <c r="N51" s="48"/>
    </row>
    <row r="52" spans="3:14" ht="15" customHeight="1">
      <c r="C52" s="78" t="s">
        <v>56</v>
      </c>
      <c r="D52" s="47" t="s">
        <v>105</v>
      </c>
      <c r="E52" s="47"/>
      <c r="F52" s="47"/>
      <c r="G52" s="47"/>
      <c r="H52" s="47"/>
      <c r="I52" s="47"/>
      <c r="J52" s="47"/>
      <c r="K52" s="47"/>
      <c r="L52" s="47"/>
      <c r="M52" s="47"/>
      <c r="N52" s="48"/>
    </row>
    <row r="53" spans="3:14" ht="15" customHeight="1">
      <c r="C53" s="78" t="s">
        <v>56</v>
      </c>
      <c r="D53" s="47" t="s">
        <v>106</v>
      </c>
      <c r="E53" s="47"/>
      <c r="F53" s="47"/>
      <c r="G53" s="47"/>
      <c r="H53" s="47"/>
      <c r="I53" s="47"/>
      <c r="J53" s="47"/>
      <c r="K53" s="47"/>
      <c r="L53" s="47"/>
      <c r="M53" s="47"/>
      <c r="N53" s="48"/>
    </row>
    <row r="54" spans="3:14" ht="15" customHeight="1">
      <c r="C54" s="78" t="s">
        <v>56</v>
      </c>
      <c r="D54" s="47" t="s">
        <v>107</v>
      </c>
      <c r="E54" s="47"/>
      <c r="F54" s="47"/>
      <c r="G54" s="47"/>
      <c r="H54" s="47"/>
      <c r="I54" s="47"/>
      <c r="J54" s="47"/>
      <c r="K54" s="47"/>
      <c r="L54" s="47"/>
      <c r="M54" s="47"/>
      <c r="N54" s="48"/>
    </row>
    <row r="55" spans="3:14" ht="15" customHeight="1">
      <c r="C55" s="78" t="s">
        <v>56</v>
      </c>
      <c r="D55" s="47" t="s">
        <v>108</v>
      </c>
      <c r="E55" s="47"/>
      <c r="F55" s="47"/>
      <c r="G55" s="47"/>
      <c r="H55" s="47"/>
      <c r="I55" s="47"/>
      <c r="J55" s="47"/>
      <c r="K55" s="47"/>
      <c r="L55" s="47"/>
      <c r="M55" s="47"/>
      <c r="N55" s="48"/>
    </row>
    <row r="56" spans="3:14" ht="15" customHeight="1">
      <c r="C56" s="78" t="s">
        <v>56</v>
      </c>
      <c r="D56" s="47" t="s">
        <v>109</v>
      </c>
      <c r="E56" s="47"/>
      <c r="F56" s="47"/>
      <c r="G56" s="47"/>
      <c r="H56" s="47"/>
      <c r="I56" s="47"/>
      <c r="J56" s="47"/>
      <c r="K56" s="47"/>
      <c r="L56" s="47"/>
      <c r="M56" s="47"/>
      <c r="N56" s="48"/>
    </row>
    <row r="57" spans="3:14" ht="15" customHeight="1">
      <c r="C57" s="78" t="s">
        <v>56</v>
      </c>
      <c r="D57" s="47" t="s">
        <v>110</v>
      </c>
      <c r="E57" s="47"/>
      <c r="F57" s="47"/>
      <c r="G57" s="47"/>
      <c r="H57" s="47"/>
      <c r="I57" s="47"/>
      <c r="J57" s="47"/>
      <c r="K57" s="47"/>
      <c r="L57" s="47"/>
      <c r="M57" s="47"/>
      <c r="N57" s="48"/>
    </row>
    <row r="58" spans="3:14" ht="15" customHeight="1">
      <c r="C58" s="78" t="s">
        <v>56</v>
      </c>
      <c r="D58" s="47" t="s">
        <v>111</v>
      </c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3:14" ht="15" customHeight="1">
      <c r="C59" s="78" t="s">
        <v>56</v>
      </c>
      <c r="D59" s="47" t="s">
        <v>112</v>
      </c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3:14" ht="15" customHeight="1">
      <c r="C60" s="78" t="s">
        <v>56</v>
      </c>
      <c r="D60" s="47" t="s">
        <v>113</v>
      </c>
      <c r="E60" s="47"/>
      <c r="F60" s="47"/>
      <c r="G60" s="47"/>
      <c r="H60" s="47"/>
      <c r="I60" s="47"/>
      <c r="J60" s="47"/>
      <c r="K60" s="47"/>
      <c r="L60" s="47"/>
      <c r="M60" s="47"/>
      <c r="N60" s="48"/>
    </row>
    <row r="61" spans="3:14" ht="15" customHeight="1">
      <c r="C61" s="78" t="s">
        <v>56</v>
      </c>
      <c r="D61" s="47" t="s">
        <v>114</v>
      </c>
      <c r="E61" s="47"/>
      <c r="F61" s="47"/>
      <c r="G61" s="47"/>
      <c r="H61" s="47"/>
      <c r="I61" s="47"/>
      <c r="J61" s="47"/>
      <c r="K61" s="47"/>
      <c r="L61" s="47"/>
      <c r="M61" s="47"/>
      <c r="N61" s="48"/>
    </row>
    <row r="62" spans="3:14" ht="15" customHeight="1">
      <c r="C62" s="78" t="s">
        <v>56</v>
      </c>
      <c r="D62" s="47" t="s">
        <v>115</v>
      </c>
      <c r="E62" s="47"/>
      <c r="F62" s="47"/>
      <c r="G62" s="47"/>
      <c r="H62" s="47"/>
      <c r="I62" s="47"/>
      <c r="J62" s="47"/>
      <c r="K62" s="47"/>
      <c r="L62" s="47"/>
      <c r="M62" s="47"/>
      <c r="N62" s="48"/>
    </row>
    <row r="63" spans="3:14" ht="15" customHeight="1">
      <c r="C63" s="78" t="s">
        <v>56</v>
      </c>
      <c r="D63" s="47" t="s">
        <v>116</v>
      </c>
      <c r="E63" s="47"/>
      <c r="F63" s="47"/>
      <c r="G63" s="47"/>
      <c r="H63" s="47"/>
      <c r="I63" s="47"/>
      <c r="J63" s="47"/>
      <c r="K63" s="47"/>
      <c r="L63" s="47"/>
      <c r="M63" s="47"/>
      <c r="N63" s="48"/>
    </row>
    <row r="64" spans="3:14" ht="15" customHeight="1">
      <c r="C64" s="78" t="s">
        <v>56</v>
      </c>
      <c r="D64" s="47" t="s">
        <v>117</v>
      </c>
      <c r="E64" s="47"/>
      <c r="F64" s="47"/>
      <c r="G64" s="47"/>
      <c r="H64" s="47"/>
      <c r="I64" s="47"/>
      <c r="J64" s="47"/>
      <c r="K64" s="47"/>
      <c r="L64" s="47"/>
      <c r="M64" s="47"/>
      <c r="N64" s="48"/>
    </row>
    <row r="65" spans="3:14" ht="15" customHeight="1">
      <c r="C65" s="78" t="s">
        <v>56</v>
      </c>
      <c r="D65" s="47" t="s">
        <v>118</v>
      </c>
      <c r="E65" s="47"/>
      <c r="F65" s="47"/>
      <c r="G65" s="47"/>
      <c r="H65" s="47"/>
      <c r="I65" s="47"/>
      <c r="J65" s="47"/>
      <c r="K65" s="47"/>
      <c r="L65" s="47"/>
      <c r="M65" s="47"/>
      <c r="N65" s="48"/>
    </row>
    <row r="66" spans="3:14" ht="15" customHeight="1">
      <c r="C66" s="78" t="s">
        <v>56</v>
      </c>
      <c r="D66" s="47" t="s">
        <v>119</v>
      </c>
      <c r="E66" s="47"/>
      <c r="F66" s="47"/>
      <c r="G66" s="47"/>
      <c r="H66" s="47"/>
      <c r="I66" s="47"/>
      <c r="J66" s="47"/>
      <c r="K66" s="47"/>
      <c r="L66" s="47"/>
      <c r="M66" s="47"/>
      <c r="N66" s="48"/>
    </row>
    <row r="67" spans="3:14" ht="15" customHeight="1">
      <c r="C67" s="78" t="s">
        <v>56</v>
      </c>
      <c r="D67" s="47" t="s">
        <v>120</v>
      </c>
      <c r="E67" s="47"/>
      <c r="F67" s="47"/>
      <c r="G67" s="47"/>
      <c r="H67" s="47"/>
      <c r="I67" s="47"/>
      <c r="J67" s="47"/>
      <c r="K67" s="47"/>
      <c r="L67" s="47"/>
      <c r="M67" s="47"/>
      <c r="N67" s="48"/>
    </row>
    <row r="68" spans="3:14" ht="15" customHeight="1">
      <c r="C68" s="78" t="s">
        <v>56</v>
      </c>
      <c r="D68" s="47" t="s">
        <v>121</v>
      </c>
      <c r="E68" s="47"/>
      <c r="F68" s="47"/>
      <c r="G68" s="47"/>
      <c r="H68" s="47"/>
      <c r="I68" s="47"/>
      <c r="J68" s="47"/>
      <c r="K68" s="47"/>
      <c r="L68" s="47"/>
      <c r="M68" s="47"/>
      <c r="N68" s="48"/>
    </row>
    <row r="69" spans="3:14" ht="15" customHeight="1">
      <c r="C69" s="78" t="s">
        <v>56</v>
      </c>
      <c r="D69" s="47" t="s">
        <v>122</v>
      </c>
      <c r="E69" s="47"/>
      <c r="F69" s="47"/>
      <c r="G69" s="47"/>
      <c r="H69" s="47"/>
      <c r="I69" s="47"/>
      <c r="J69" s="47"/>
      <c r="K69" s="47"/>
      <c r="L69" s="47"/>
      <c r="M69" s="47"/>
      <c r="N69" s="48"/>
    </row>
    <row r="70" spans="3:14" ht="15" customHeight="1">
      <c r="C70" s="78" t="s">
        <v>56</v>
      </c>
      <c r="D70" s="47" t="s">
        <v>123</v>
      </c>
      <c r="E70" s="47"/>
      <c r="F70" s="47"/>
      <c r="G70" s="47"/>
      <c r="H70" s="47"/>
      <c r="I70" s="47"/>
      <c r="J70" s="47"/>
      <c r="K70" s="47"/>
      <c r="L70" s="47"/>
      <c r="M70" s="47"/>
      <c r="N70" s="48"/>
    </row>
    <row r="72" spans="3:14">
      <c r="C72" s="82"/>
      <c r="D72" s="83" t="s">
        <v>22</v>
      </c>
    </row>
    <row r="73" spans="3:14">
      <c r="C73" s="80" t="s">
        <v>56</v>
      </c>
      <c r="D73" s="81" t="s">
        <v>124</v>
      </c>
    </row>
    <row r="74" spans="3:14">
      <c r="C74" s="84"/>
      <c r="D74" s="85"/>
    </row>
    <row r="75" spans="3:14">
      <c r="D75" t="s">
        <v>132</v>
      </c>
    </row>
    <row r="76" spans="3:14" ht="15" customHeight="1">
      <c r="C76" s="75" t="s">
        <v>56</v>
      </c>
      <c r="D76" s="47" t="s">
        <v>125</v>
      </c>
      <c r="E76" s="49"/>
      <c r="F76" s="49"/>
      <c r="G76" s="49"/>
      <c r="H76" s="49"/>
      <c r="I76" s="49"/>
      <c r="J76" s="49"/>
      <c r="K76" s="49"/>
      <c r="L76" s="49"/>
      <c r="M76" s="49"/>
      <c r="N76" s="50"/>
    </row>
    <row r="77" spans="3:14" ht="15" customHeight="1">
      <c r="C77" s="75" t="s">
        <v>56</v>
      </c>
      <c r="D77" s="47" t="s">
        <v>126</v>
      </c>
      <c r="E77" s="49"/>
      <c r="F77" s="49"/>
      <c r="G77" s="49"/>
      <c r="H77" s="49"/>
      <c r="I77" s="49"/>
      <c r="J77" s="49"/>
      <c r="K77" s="49"/>
      <c r="L77" s="49"/>
      <c r="M77" s="49"/>
      <c r="N77" s="50"/>
    </row>
    <row r="78" spans="3:14" ht="15" customHeight="1">
      <c r="C78" s="75" t="s">
        <v>56</v>
      </c>
      <c r="D78" s="47" t="s">
        <v>127</v>
      </c>
      <c r="E78" s="49"/>
      <c r="F78" s="49"/>
      <c r="G78" s="49"/>
      <c r="H78" s="49"/>
      <c r="I78" s="49"/>
      <c r="J78" s="49"/>
      <c r="K78" s="49"/>
      <c r="L78" s="49"/>
      <c r="M78" s="49"/>
      <c r="N78" s="50"/>
    </row>
    <row r="79" spans="3:14" ht="15" customHeight="1">
      <c r="C79" s="75" t="s">
        <v>56</v>
      </c>
      <c r="D79" s="47" t="s">
        <v>128</v>
      </c>
      <c r="E79" s="49"/>
      <c r="F79" s="49"/>
      <c r="G79" s="49"/>
      <c r="H79" s="49"/>
      <c r="I79" s="49"/>
      <c r="J79" s="49"/>
      <c r="K79" s="49"/>
      <c r="L79" s="49"/>
      <c r="M79" s="49"/>
      <c r="N79" s="50"/>
    </row>
    <row r="80" spans="3:14" ht="15" customHeight="1">
      <c r="C80" s="75" t="s">
        <v>56</v>
      </c>
      <c r="D80" s="47" t="s">
        <v>129</v>
      </c>
      <c r="E80" s="49"/>
      <c r="F80" s="49"/>
      <c r="G80" s="49"/>
      <c r="H80" s="49"/>
      <c r="I80" s="49"/>
      <c r="J80" s="49"/>
      <c r="K80" s="49"/>
      <c r="L80" s="49"/>
      <c r="M80" s="49"/>
      <c r="N80" s="50"/>
    </row>
    <row r="81" spans="3:14" ht="15" customHeight="1">
      <c r="C81" s="75" t="s">
        <v>56</v>
      </c>
      <c r="D81" s="47" t="s">
        <v>130</v>
      </c>
      <c r="E81" s="49"/>
      <c r="F81" s="49"/>
      <c r="G81" s="49"/>
      <c r="H81" s="49"/>
      <c r="I81" s="49"/>
      <c r="J81" s="49"/>
      <c r="K81" s="49"/>
      <c r="L81" s="49"/>
      <c r="M81" s="49"/>
      <c r="N81" s="50"/>
    </row>
    <row r="82" spans="3:14" ht="15" customHeight="1">
      <c r="C82" s="75" t="s">
        <v>56</v>
      </c>
      <c r="D82" s="47" t="s">
        <v>131</v>
      </c>
      <c r="E82" s="49"/>
      <c r="F82" s="49"/>
      <c r="G82" s="49"/>
      <c r="H82" s="49"/>
      <c r="I82" s="49"/>
      <c r="J82" s="49"/>
      <c r="K82" s="49"/>
      <c r="L82" s="49"/>
      <c r="M82" s="49"/>
      <c r="N82" s="50"/>
    </row>
    <row r="87" spans="3:14" ht="15" customHeight="1">
      <c r="C87" s="75" t="s">
        <v>56</v>
      </c>
      <c r="D87" s="47" t="s">
        <v>135</v>
      </c>
      <c r="E87" s="47"/>
      <c r="F87" s="47"/>
      <c r="G87" s="47"/>
      <c r="H87" s="47"/>
      <c r="I87" s="47"/>
      <c r="J87" s="47"/>
      <c r="K87" s="47"/>
      <c r="L87" s="47"/>
      <c r="M87" s="47"/>
      <c r="N87" s="48"/>
    </row>
    <row r="88" spans="3:14" ht="15" customHeight="1">
      <c r="C88" s="75" t="s">
        <v>56</v>
      </c>
      <c r="D88" s="47" t="s">
        <v>136</v>
      </c>
      <c r="E88" s="47"/>
      <c r="F88" s="47"/>
      <c r="G88" s="47"/>
      <c r="H88" s="47"/>
      <c r="I88" s="47"/>
      <c r="J88" s="47"/>
      <c r="K88" s="47"/>
      <c r="L88" s="47"/>
      <c r="M88" s="47"/>
      <c r="N88" s="48"/>
    </row>
    <row r="89" spans="3:14" ht="15" customHeight="1">
      <c r="C89" s="75" t="s">
        <v>56</v>
      </c>
      <c r="D89" s="47" t="s">
        <v>137</v>
      </c>
      <c r="E89" s="47"/>
      <c r="F89" s="47"/>
      <c r="G89" s="47"/>
      <c r="H89" s="47"/>
      <c r="I89" s="47"/>
      <c r="J89" s="47"/>
      <c r="K89" s="47"/>
      <c r="L89" s="47"/>
      <c r="M89" s="47"/>
      <c r="N89" s="48"/>
    </row>
    <row r="90" spans="3:14" ht="15" customHeight="1">
      <c r="C90" s="75" t="s">
        <v>56</v>
      </c>
      <c r="D90" s="47" t="s">
        <v>138</v>
      </c>
      <c r="E90" s="47"/>
      <c r="F90" s="47"/>
      <c r="G90" s="47"/>
      <c r="H90" s="47"/>
      <c r="I90" s="47"/>
      <c r="J90" s="47"/>
      <c r="K90" s="47"/>
      <c r="L90" s="47"/>
      <c r="M90" s="47"/>
      <c r="N90" s="48"/>
    </row>
    <row r="91" spans="3:14" ht="15" customHeight="1">
      <c r="C91" s="75" t="s">
        <v>56</v>
      </c>
      <c r="D91" s="47" t="s">
        <v>139</v>
      </c>
      <c r="E91" s="47"/>
      <c r="F91" s="47"/>
      <c r="G91" s="47"/>
      <c r="H91" s="47"/>
      <c r="I91" s="47"/>
      <c r="J91" s="47"/>
      <c r="K91" s="47"/>
      <c r="L91" s="47"/>
      <c r="M91" s="47"/>
      <c r="N91" s="48"/>
    </row>
    <row r="92" spans="3:14" ht="15" customHeight="1">
      <c r="C92" s="75" t="s">
        <v>56</v>
      </c>
      <c r="D92" s="47" t="s">
        <v>140</v>
      </c>
      <c r="E92" s="47"/>
      <c r="F92" s="47"/>
      <c r="G92" s="47"/>
      <c r="H92" s="47"/>
      <c r="I92" s="47"/>
      <c r="J92" s="47"/>
      <c r="K92" s="47"/>
      <c r="L92" s="47"/>
      <c r="M92" s="47"/>
      <c r="N92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2"/>
  <sheetViews>
    <sheetView view="pageBreakPreview" topLeftCell="A142" zoomScale="60" workbookViewId="0">
      <selection sqref="A1:R163"/>
    </sheetView>
  </sheetViews>
  <sheetFormatPr defaultRowHeight="15" customHeight="1"/>
  <cols>
    <col min="1" max="2" width="3.7109375" style="2" customWidth="1"/>
    <col min="3" max="3" width="3.7109375" style="3" customWidth="1"/>
    <col min="4" max="4" width="38" style="2" customWidth="1"/>
    <col min="5" max="5" width="19.140625" style="2" customWidth="1"/>
    <col min="6" max="6" width="8.140625" style="2" customWidth="1"/>
    <col min="7" max="7" width="13" style="2" customWidth="1"/>
    <col min="8" max="8" width="8.42578125" style="2" customWidth="1"/>
    <col min="9" max="9" width="12.5703125" style="2" customWidth="1"/>
    <col min="10" max="10" width="13.140625" style="2" customWidth="1"/>
    <col min="11" max="11" width="9.85546875" style="2" customWidth="1"/>
    <col min="12" max="12" width="8.5703125" style="2" customWidth="1"/>
    <col min="13" max="13" width="11.5703125" style="2" customWidth="1"/>
    <col min="14" max="15" width="10.5703125" style="2" customWidth="1"/>
    <col min="16" max="16" width="12.42578125" style="2" customWidth="1"/>
    <col min="17" max="17" width="15.5703125" style="2" customWidth="1"/>
    <col min="18" max="18" width="10.7109375" style="2" customWidth="1"/>
    <col min="19" max="20" width="19.140625" style="2" customWidth="1"/>
    <col min="21" max="21" width="9.140625" style="2"/>
    <col min="22" max="22" width="11.42578125" style="2" bestFit="1" customWidth="1"/>
    <col min="23" max="23" width="14.42578125" style="2" bestFit="1" customWidth="1"/>
    <col min="24" max="24" width="10" style="2" bestFit="1" customWidth="1"/>
    <col min="25" max="16384" width="9.140625" style="2"/>
  </cols>
  <sheetData>
    <row r="1" spans="1:24" s="1" customFormat="1" ht="15" customHeight="1">
      <c r="A1" s="373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118"/>
      <c r="T1" s="118"/>
    </row>
    <row r="2" spans="1:24" s="1" customFormat="1" ht="15" customHeight="1">
      <c r="A2" s="373" t="s">
        <v>178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118"/>
      <c r="T2" s="118"/>
    </row>
    <row r="3" spans="1:24" s="1" customFormat="1" ht="1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4" ht="15" customHeight="1">
      <c r="B4" s="4" t="s">
        <v>185</v>
      </c>
      <c r="H4" s="2" t="s">
        <v>29</v>
      </c>
      <c r="L4" s="2" t="s">
        <v>29</v>
      </c>
      <c r="R4" s="2" t="s">
        <v>29</v>
      </c>
    </row>
    <row r="5" spans="1:24" s="4" customFormat="1" ht="15" customHeight="1">
      <c r="A5" s="374" t="s">
        <v>1</v>
      </c>
      <c r="B5" s="375" t="s">
        <v>2</v>
      </c>
      <c r="C5" s="376"/>
      <c r="D5" s="377"/>
      <c r="E5" s="370" t="s">
        <v>27</v>
      </c>
      <c r="F5" s="372"/>
      <c r="G5" s="5"/>
      <c r="H5" s="381" t="s">
        <v>7</v>
      </c>
      <c r="I5" s="119"/>
      <c r="J5" s="370" t="s">
        <v>10</v>
      </c>
      <c r="K5" s="371"/>
      <c r="L5" s="371"/>
      <c r="M5" s="370" t="s">
        <v>167</v>
      </c>
      <c r="N5" s="371"/>
      <c r="O5" s="371"/>
      <c r="P5" s="371"/>
      <c r="Q5" s="372"/>
      <c r="R5" s="5"/>
      <c r="S5" s="121"/>
      <c r="T5" s="121"/>
    </row>
    <row r="6" spans="1:24" s="4" customFormat="1" ht="15" customHeight="1">
      <c r="A6" s="369"/>
      <c r="B6" s="378"/>
      <c r="C6" s="379"/>
      <c r="D6" s="380"/>
      <c r="E6" s="119"/>
      <c r="F6" s="380" t="s">
        <v>5</v>
      </c>
      <c r="G6" s="120"/>
      <c r="H6" s="382"/>
      <c r="I6" s="120"/>
      <c r="J6" s="119"/>
      <c r="K6" s="119"/>
      <c r="L6" s="119"/>
      <c r="M6" s="119"/>
      <c r="N6" s="119"/>
      <c r="O6" s="119"/>
      <c r="P6" s="119"/>
      <c r="Q6" s="119" t="s">
        <v>172</v>
      </c>
      <c r="R6" s="120"/>
      <c r="S6" s="121"/>
      <c r="T6" s="121"/>
    </row>
    <row r="7" spans="1:24" s="4" customFormat="1" ht="15" customHeight="1">
      <c r="A7" s="369"/>
      <c r="B7" s="378"/>
      <c r="C7" s="379"/>
      <c r="D7" s="380"/>
      <c r="E7" s="120" t="s">
        <v>3</v>
      </c>
      <c r="F7" s="380"/>
      <c r="G7" s="120" t="s">
        <v>6</v>
      </c>
      <c r="H7" s="382"/>
      <c r="I7" s="120" t="s">
        <v>8</v>
      </c>
      <c r="J7" s="120" t="s">
        <v>11</v>
      </c>
      <c r="K7" s="120" t="s">
        <v>14</v>
      </c>
      <c r="L7" s="120" t="s">
        <v>14</v>
      </c>
      <c r="M7" s="369" t="s">
        <v>165</v>
      </c>
      <c r="N7" s="120" t="s">
        <v>168</v>
      </c>
      <c r="O7" s="120" t="s">
        <v>168</v>
      </c>
      <c r="P7" s="369" t="s">
        <v>171</v>
      </c>
      <c r="Q7" s="120" t="s">
        <v>173</v>
      </c>
      <c r="R7" s="120" t="s">
        <v>176</v>
      </c>
      <c r="S7" s="121"/>
      <c r="T7" s="121"/>
    </row>
    <row r="8" spans="1:24" s="4" customFormat="1" ht="15" customHeight="1">
      <c r="A8" s="369"/>
      <c r="B8" s="378"/>
      <c r="C8" s="379"/>
      <c r="D8" s="380"/>
      <c r="E8" s="120" t="s">
        <v>4</v>
      </c>
      <c r="F8" s="380"/>
      <c r="G8" s="6"/>
      <c r="H8" s="382"/>
      <c r="I8" s="120" t="s">
        <v>9</v>
      </c>
      <c r="J8" s="120" t="s">
        <v>12</v>
      </c>
      <c r="K8" s="120" t="s">
        <v>166</v>
      </c>
      <c r="L8" s="120" t="s">
        <v>13</v>
      </c>
      <c r="M8" s="369"/>
      <c r="N8" s="120" t="s">
        <v>169</v>
      </c>
      <c r="O8" s="120" t="s">
        <v>170</v>
      </c>
      <c r="P8" s="369"/>
      <c r="Q8" s="120" t="s">
        <v>174</v>
      </c>
      <c r="R8" s="120"/>
      <c r="S8" s="121"/>
      <c r="T8" s="121"/>
      <c r="X8" s="4">
        <f>64337000+13940000</f>
        <v>78277000</v>
      </c>
    </row>
    <row r="9" spans="1:24" s="4" customFormat="1" ht="15" customHeight="1">
      <c r="A9" s="101"/>
      <c r="B9" s="101"/>
      <c r="C9" s="102"/>
      <c r="D9" s="103"/>
      <c r="E9" s="7"/>
      <c r="F9" s="103"/>
      <c r="G9" s="104"/>
      <c r="H9" s="100"/>
      <c r="I9" s="7"/>
      <c r="J9" s="7"/>
      <c r="K9" s="7"/>
      <c r="L9" s="7"/>
      <c r="M9" s="7"/>
      <c r="N9" s="7"/>
      <c r="O9" s="7"/>
      <c r="P9" s="7"/>
      <c r="Q9" s="7" t="s">
        <v>175</v>
      </c>
      <c r="R9" s="7"/>
      <c r="S9" s="121"/>
      <c r="T9" s="121"/>
    </row>
    <row r="10" spans="1:24" s="4" customFormat="1" ht="15" customHeight="1">
      <c r="A10" s="115">
        <v>1</v>
      </c>
      <c r="B10" s="370">
        <v>2</v>
      </c>
      <c r="C10" s="371"/>
      <c r="D10" s="372"/>
      <c r="E10" s="8">
        <v>3</v>
      </c>
      <c r="F10" s="117">
        <v>4</v>
      </c>
      <c r="G10" s="8">
        <v>5</v>
      </c>
      <c r="H10" s="116">
        <v>6</v>
      </c>
      <c r="I10" s="8">
        <v>7</v>
      </c>
      <c r="J10" s="8">
        <v>8</v>
      </c>
      <c r="K10" s="8"/>
      <c r="L10" s="8">
        <v>9</v>
      </c>
      <c r="M10" s="8"/>
      <c r="N10" s="8"/>
      <c r="O10" s="8"/>
      <c r="P10" s="8"/>
      <c r="Q10" s="8"/>
      <c r="R10" s="8">
        <v>10</v>
      </c>
      <c r="S10" s="121"/>
      <c r="T10" s="121"/>
    </row>
    <row r="11" spans="1:24" ht="15" customHeight="1">
      <c r="A11" s="18"/>
      <c r="B11" s="9" t="s">
        <v>15</v>
      </c>
      <c r="C11" s="34"/>
      <c r="D11" s="55"/>
      <c r="E11" s="18"/>
      <c r="F11" s="18"/>
      <c r="G11" s="59" t="s">
        <v>29</v>
      </c>
      <c r="H11" s="19"/>
      <c r="I11" s="19"/>
      <c r="J11" s="19"/>
      <c r="K11" s="19"/>
      <c r="L11" s="45"/>
      <c r="M11" s="45"/>
      <c r="N11" s="45"/>
      <c r="O11" s="45"/>
      <c r="P11" s="45"/>
      <c r="Q11" s="45"/>
      <c r="R11" s="14"/>
      <c r="S11" s="56"/>
      <c r="T11" s="56"/>
    </row>
    <row r="12" spans="1:24" s="4" customFormat="1" ht="30" customHeight="1">
      <c r="A12" s="15"/>
      <c r="B12" s="10" t="s">
        <v>16</v>
      </c>
      <c r="C12" s="35"/>
      <c r="D12" s="86" t="s">
        <v>17</v>
      </c>
      <c r="E12" s="15"/>
      <c r="F12" s="15"/>
      <c r="G12" s="60"/>
      <c r="H12" s="20">
        <f>H13</f>
        <v>1</v>
      </c>
      <c r="I12" s="20">
        <f>I13</f>
        <v>50000000</v>
      </c>
      <c r="J12" s="20">
        <f>J13</f>
        <v>0</v>
      </c>
      <c r="K12" s="20">
        <f>K13</f>
        <v>0</v>
      </c>
      <c r="L12" s="15"/>
      <c r="M12" s="15"/>
      <c r="N12" s="15"/>
      <c r="O12" s="15"/>
      <c r="P12" s="15"/>
      <c r="Q12" s="15"/>
      <c r="R12" s="15"/>
      <c r="S12" s="57"/>
      <c r="T12" s="57"/>
    </row>
    <row r="13" spans="1:24" s="28" customFormat="1" ht="30" customHeight="1">
      <c r="A13" s="24"/>
      <c r="B13" s="25">
        <v>1</v>
      </c>
      <c r="C13" s="37"/>
      <c r="D13" s="33" t="s">
        <v>30</v>
      </c>
      <c r="E13" s="26" t="s">
        <v>150</v>
      </c>
      <c r="F13" s="41">
        <v>1</v>
      </c>
      <c r="G13" s="61" t="s">
        <v>28</v>
      </c>
      <c r="H13" s="24">
        <v>1</v>
      </c>
      <c r="I13" s="27">
        <v>50000000</v>
      </c>
      <c r="J13" s="27">
        <v>0</v>
      </c>
      <c r="K13" s="27">
        <v>0</v>
      </c>
      <c r="L13" s="40"/>
      <c r="M13" s="40"/>
      <c r="N13" s="40"/>
      <c r="O13" s="40"/>
      <c r="P13" s="40"/>
      <c r="Q13" s="40"/>
      <c r="R13" s="24"/>
      <c r="S13" s="54" t="s">
        <v>29</v>
      </c>
      <c r="T13" s="54"/>
    </row>
    <row r="14" spans="1:24" ht="13.5" customHeight="1">
      <c r="A14" s="16"/>
      <c r="B14" s="11"/>
      <c r="C14" s="36"/>
      <c r="D14" s="87"/>
      <c r="E14" s="16"/>
      <c r="F14" s="16"/>
      <c r="G14" s="62"/>
      <c r="H14" s="16"/>
      <c r="I14" s="21"/>
      <c r="J14" s="21"/>
      <c r="K14" s="21"/>
      <c r="L14" s="16"/>
      <c r="M14" s="16"/>
      <c r="N14" s="16"/>
      <c r="O14" s="16"/>
      <c r="P14" s="16"/>
      <c r="Q14" s="16"/>
      <c r="R14" s="16"/>
      <c r="S14" s="56"/>
      <c r="T14" s="56"/>
    </row>
    <row r="15" spans="1:24" s="4" customFormat="1" ht="30" customHeight="1">
      <c r="A15" s="15"/>
      <c r="B15" s="10" t="s">
        <v>18</v>
      </c>
      <c r="C15" s="35"/>
      <c r="D15" s="86" t="s">
        <v>31</v>
      </c>
      <c r="E15" s="15"/>
      <c r="F15" s="15"/>
      <c r="G15" s="60"/>
      <c r="H15" s="20">
        <f>H16</f>
        <v>1</v>
      </c>
      <c r="I15" s="20">
        <f>I16</f>
        <v>30000000</v>
      </c>
      <c r="J15" s="20">
        <f>J16</f>
        <v>0</v>
      </c>
      <c r="K15" s="20">
        <f>K16</f>
        <v>0</v>
      </c>
      <c r="L15" s="15"/>
      <c r="M15" s="15"/>
      <c r="N15" s="15"/>
      <c r="O15" s="15"/>
      <c r="P15" s="15"/>
      <c r="Q15" s="15"/>
      <c r="R15" s="15"/>
      <c r="S15" s="57"/>
      <c r="T15" s="57"/>
    </row>
    <row r="16" spans="1:24" s="28" customFormat="1" ht="30" customHeight="1">
      <c r="A16" s="24"/>
      <c r="B16" s="25">
        <v>1</v>
      </c>
      <c r="C16" s="37"/>
      <c r="D16" s="33" t="s">
        <v>32</v>
      </c>
      <c r="E16" s="26" t="s">
        <v>151</v>
      </c>
      <c r="F16" s="41">
        <v>1</v>
      </c>
      <c r="G16" s="61" t="s">
        <v>28</v>
      </c>
      <c r="H16" s="24">
        <v>1</v>
      </c>
      <c r="I16" s="27">
        <v>30000000</v>
      </c>
      <c r="J16" s="27">
        <v>0</v>
      </c>
      <c r="K16" s="27"/>
      <c r="L16" s="42"/>
      <c r="M16" s="42"/>
      <c r="N16" s="42"/>
      <c r="O16" s="42"/>
      <c r="P16" s="42"/>
      <c r="Q16" s="42"/>
      <c r="R16" s="26"/>
      <c r="S16" s="53"/>
      <c r="T16" s="53" t="s">
        <v>29</v>
      </c>
      <c r="V16" s="46">
        <f>J16-100000000</f>
        <v>-100000000</v>
      </c>
      <c r="X16" s="46">
        <f>100000000-1223000</f>
        <v>98777000</v>
      </c>
    </row>
    <row r="17" spans="1:24" s="28" customFormat="1" ht="12.75" customHeight="1">
      <c r="A17" s="24"/>
      <c r="B17" s="25"/>
      <c r="C17" s="37"/>
      <c r="D17" s="33"/>
      <c r="E17" s="26"/>
      <c r="F17" s="41"/>
      <c r="G17" s="61"/>
      <c r="H17" s="24"/>
      <c r="I17" s="27"/>
      <c r="J17" s="27"/>
      <c r="K17" s="27"/>
      <c r="L17" s="42"/>
      <c r="M17" s="42"/>
      <c r="N17" s="42"/>
      <c r="O17" s="42"/>
      <c r="P17" s="42"/>
      <c r="Q17" s="42"/>
      <c r="R17" s="26"/>
      <c r="S17" s="53"/>
      <c r="T17" s="53"/>
      <c r="V17" s="46"/>
      <c r="X17" s="46"/>
    </row>
    <row r="18" spans="1:24" s="94" customFormat="1" ht="50.25" customHeight="1">
      <c r="A18" s="31"/>
      <c r="B18" s="30" t="s">
        <v>19</v>
      </c>
      <c r="C18" s="38"/>
      <c r="D18" s="88" t="s">
        <v>33</v>
      </c>
      <c r="E18" s="89"/>
      <c r="F18" s="90"/>
      <c r="G18" s="91"/>
      <c r="H18" s="31"/>
      <c r="I18" s="32"/>
      <c r="J18" s="32"/>
      <c r="K18" s="32"/>
      <c r="L18" s="92"/>
      <c r="M18" s="92"/>
      <c r="N18" s="92"/>
      <c r="O18" s="92"/>
      <c r="P18" s="92"/>
      <c r="Q18" s="92"/>
      <c r="R18" s="89"/>
      <c r="S18" s="93"/>
      <c r="T18" s="93"/>
      <c r="V18" s="95"/>
      <c r="X18" s="95"/>
    </row>
    <row r="19" spans="1:24" s="28" customFormat="1" ht="38.25" customHeight="1">
      <c r="A19" s="24"/>
      <c r="B19" s="25"/>
      <c r="C19" s="37"/>
      <c r="D19" s="33" t="s">
        <v>34</v>
      </c>
      <c r="E19" s="26" t="s">
        <v>152</v>
      </c>
      <c r="F19" s="41">
        <v>1</v>
      </c>
      <c r="G19" s="61" t="s">
        <v>28</v>
      </c>
      <c r="H19" s="24">
        <v>1</v>
      </c>
      <c r="I19" s="27">
        <v>20000000</v>
      </c>
      <c r="J19" s="27"/>
      <c r="K19" s="27"/>
      <c r="L19" s="42"/>
      <c r="M19" s="42"/>
      <c r="N19" s="42"/>
      <c r="O19" s="42"/>
      <c r="P19" s="42"/>
      <c r="Q19" s="42"/>
      <c r="R19" s="26"/>
      <c r="S19" s="53"/>
      <c r="T19" s="53"/>
      <c r="V19" s="46"/>
      <c r="X19" s="46"/>
    </row>
    <row r="20" spans="1:24" s="28" customFormat="1" ht="15.75" customHeight="1">
      <c r="A20" s="24"/>
      <c r="B20" s="25"/>
      <c r="C20" s="37"/>
      <c r="D20" s="33"/>
      <c r="E20" s="26"/>
      <c r="F20" s="41"/>
      <c r="G20" s="61"/>
      <c r="H20" s="24"/>
      <c r="I20" s="27"/>
      <c r="J20" s="27"/>
      <c r="K20" s="27"/>
      <c r="L20" s="42"/>
      <c r="M20" s="42"/>
      <c r="N20" s="42"/>
      <c r="O20" s="42"/>
      <c r="P20" s="42"/>
      <c r="Q20" s="42"/>
      <c r="R20" s="26"/>
      <c r="S20" s="53"/>
      <c r="T20" s="53"/>
      <c r="V20" s="46"/>
      <c r="X20" s="46"/>
    </row>
    <row r="21" spans="1:24" s="94" customFormat="1" ht="30" customHeight="1">
      <c r="A21" s="31"/>
      <c r="B21" s="30" t="s">
        <v>24</v>
      </c>
      <c r="C21" s="38"/>
      <c r="D21" s="88" t="s">
        <v>35</v>
      </c>
      <c r="E21" s="89"/>
      <c r="F21" s="90"/>
      <c r="G21" s="91"/>
      <c r="H21" s="31"/>
      <c r="I21" s="32"/>
      <c r="J21" s="32"/>
      <c r="K21" s="32"/>
      <c r="L21" s="92"/>
      <c r="M21" s="92"/>
      <c r="N21" s="92"/>
      <c r="O21" s="92"/>
      <c r="P21" s="92"/>
      <c r="Q21" s="92"/>
      <c r="R21" s="89"/>
      <c r="S21" s="93"/>
      <c r="T21" s="93"/>
      <c r="V21" s="95"/>
      <c r="X21" s="95"/>
    </row>
    <row r="22" spans="1:24" s="28" customFormat="1" ht="49.5" customHeight="1">
      <c r="A22" s="24"/>
      <c r="B22" s="25"/>
      <c r="C22" s="37"/>
      <c r="D22" s="33" t="s">
        <v>36</v>
      </c>
      <c r="E22" s="26" t="s">
        <v>153</v>
      </c>
      <c r="F22" s="41">
        <v>1</v>
      </c>
      <c r="G22" s="61" t="s">
        <v>28</v>
      </c>
      <c r="H22" s="24">
        <v>1</v>
      </c>
      <c r="I22" s="27">
        <v>50000000</v>
      </c>
      <c r="J22" s="27"/>
      <c r="K22" s="27"/>
      <c r="L22" s="42"/>
      <c r="M22" s="42"/>
      <c r="N22" s="42"/>
      <c r="O22" s="42"/>
      <c r="P22" s="42"/>
      <c r="Q22" s="42"/>
      <c r="R22" s="26"/>
      <c r="S22" s="53"/>
      <c r="T22" s="53"/>
      <c r="V22" s="46"/>
      <c r="X22" s="46"/>
    </row>
    <row r="23" spans="1:24" s="28" customFormat="1" ht="36.75" customHeight="1">
      <c r="A23" s="24"/>
      <c r="B23" s="25"/>
      <c r="C23" s="37"/>
      <c r="D23" s="33" t="s">
        <v>37</v>
      </c>
      <c r="E23" s="26" t="s">
        <v>154</v>
      </c>
      <c r="F23" s="41">
        <v>1</v>
      </c>
      <c r="G23" s="61" t="s">
        <v>28</v>
      </c>
      <c r="H23" s="24">
        <v>1</v>
      </c>
      <c r="I23" s="27">
        <v>50000000</v>
      </c>
      <c r="J23" s="27"/>
      <c r="K23" s="27"/>
      <c r="L23" s="42"/>
      <c r="M23" s="105" t="s">
        <v>177</v>
      </c>
      <c r="N23" s="42"/>
      <c r="O23" s="42"/>
      <c r="P23" s="42"/>
      <c r="Q23" s="42"/>
      <c r="R23" s="26"/>
      <c r="S23" s="53"/>
      <c r="T23" s="53"/>
      <c r="V23" s="46"/>
      <c r="X23" s="46"/>
    </row>
    <row r="24" spans="1:24" s="28" customFormat="1" ht="17.25" customHeight="1">
      <c r="A24" s="24"/>
      <c r="B24" s="25"/>
      <c r="C24" s="37"/>
      <c r="D24" s="33"/>
      <c r="E24" s="26"/>
      <c r="F24" s="41"/>
      <c r="G24" s="61"/>
      <c r="H24" s="24"/>
      <c r="I24" s="27"/>
      <c r="J24" s="27"/>
      <c r="K24" s="27"/>
      <c r="L24" s="42"/>
      <c r="M24" s="42"/>
      <c r="N24" s="42"/>
      <c r="O24" s="42"/>
      <c r="P24" s="42"/>
      <c r="Q24" s="42"/>
      <c r="R24" s="26"/>
      <c r="S24" s="53"/>
      <c r="T24" s="53"/>
      <c r="V24" s="46"/>
      <c r="X24" s="46"/>
    </row>
    <row r="25" spans="1:24" s="94" customFormat="1" ht="30" customHeight="1">
      <c r="A25" s="31"/>
      <c r="B25" s="30" t="s">
        <v>141</v>
      </c>
      <c r="C25" s="38"/>
      <c r="D25" s="88" t="s">
        <v>38</v>
      </c>
      <c r="E25" s="89"/>
      <c r="F25" s="90"/>
      <c r="G25" s="91"/>
      <c r="H25" s="31"/>
      <c r="I25" s="32"/>
      <c r="J25" s="32"/>
      <c r="K25" s="32"/>
      <c r="L25" s="92"/>
      <c r="M25" s="92"/>
      <c r="N25" s="92"/>
      <c r="O25" s="92"/>
      <c r="P25" s="92"/>
      <c r="Q25" s="92"/>
      <c r="R25" s="89"/>
      <c r="S25" s="93"/>
      <c r="T25" s="93"/>
      <c r="V25" s="95"/>
      <c r="X25" s="95"/>
    </row>
    <row r="26" spans="1:24" s="28" customFormat="1" ht="40.5" customHeight="1">
      <c r="A26" s="24"/>
      <c r="B26" s="25"/>
      <c r="C26" s="37"/>
      <c r="D26" s="33" t="s">
        <v>39</v>
      </c>
      <c r="E26" s="26" t="s">
        <v>155</v>
      </c>
      <c r="F26" s="41">
        <v>1</v>
      </c>
      <c r="G26" s="61" t="s">
        <v>28</v>
      </c>
      <c r="H26" s="24">
        <v>1</v>
      </c>
      <c r="I26" s="27">
        <v>30000000</v>
      </c>
      <c r="J26" s="27"/>
      <c r="K26" s="27"/>
      <c r="L26" s="42"/>
      <c r="M26" s="42"/>
      <c r="N26" s="42"/>
      <c r="O26" s="42"/>
      <c r="P26" s="42"/>
      <c r="Q26" s="42"/>
      <c r="R26" s="26"/>
      <c r="S26" s="53"/>
      <c r="T26" s="53"/>
      <c r="V26" s="46"/>
      <c r="X26" s="46"/>
    </row>
    <row r="27" spans="1:24" s="28" customFormat="1" ht="16.5" customHeight="1">
      <c r="A27" s="24"/>
      <c r="B27" s="25"/>
      <c r="C27" s="37"/>
      <c r="D27" s="33"/>
      <c r="E27" s="26"/>
      <c r="F27" s="41"/>
      <c r="G27" s="61"/>
      <c r="H27" s="24"/>
      <c r="I27" s="27"/>
      <c r="J27" s="27"/>
      <c r="K27" s="27"/>
      <c r="L27" s="42"/>
      <c r="M27" s="42"/>
      <c r="N27" s="42"/>
      <c r="O27" s="42"/>
      <c r="P27" s="42"/>
      <c r="Q27" s="42"/>
      <c r="R27" s="26"/>
      <c r="S27" s="53"/>
      <c r="T27" s="53"/>
      <c r="V27" s="46"/>
      <c r="X27" s="46"/>
    </row>
    <row r="28" spans="1:24" s="94" customFormat="1" ht="30" customHeight="1">
      <c r="A28" s="31"/>
      <c r="B28" s="30" t="s">
        <v>26</v>
      </c>
      <c r="C28" s="38"/>
      <c r="D28" s="88" t="s">
        <v>40</v>
      </c>
      <c r="E28" s="89"/>
      <c r="F28" s="90"/>
      <c r="G28" s="91"/>
      <c r="H28" s="31"/>
      <c r="I28" s="32"/>
      <c r="J28" s="32"/>
      <c r="K28" s="32"/>
      <c r="L28" s="92"/>
      <c r="M28" s="92"/>
      <c r="N28" s="92"/>
      <c r="O28" s="92"/>
      <c r="P28" s="92"/>
      <c r="Q28" s="92"/>
      <c r="R28" s="89"/>
      <c r="S28" s="93"/>
      <c r="T28" s="93"/>
      <c r="V28" s="95"/>
      <c r="X28" s="95"/>
    </row>
    <row r="29" spans="1:24" s="28" customFormat="1" ht="39.75" customHeight="1">
      <c r="A29" s="24"/>
      <c r="B29" s="25"/>
      <c r="C29" s="37"/>
      <c r="D29" s="33" t="s">
        <v>41</v>
      </c>
      <c r="E29" s="26" t="s">
        <v>156</v>
      </c>
      <c r="F29" s="41">
        <v>1</v>
      </c>
      <c r="G29" s="61" t="s">
        <v>28</v>
      </c>
      <c r="H29" s="24">
        <v>1</v>
      </c>
      <c r="I29" s="27">
        <v>55000000</v>
      </c>
      <c r="J29" s="27"/>
      <c r="K29" s="27"/>
      <c r="L29" s="42"/>
      <c r="M29" s="42"/>
      <c r="N29" s="42"/>
      <c r="O29" s="42"/>
      <c r="P29" s="42"/>
      <c r="Q29" s="42"/>
      <c r="R29" s="26"/>
      <c r="S29" s="53"/>
      <c r="T29" s="53"/>
      <c r="V29" s="46"/>
      <c r="X29" s="46"/>
    </row>
    <row r="30" spans="1:24" s="28" customFormat="1" ht="15.75" customHeight="1">
      <c r="A30" s="24"/>
      <c r="B30" s="25"/>
      <c r="C30" s="37"/>
      <c r="D30" s="33"/>
      <c r="E30" s="26"/>
      <c r="F30" s="41"/>
      <c r="G30" s="61"/>
      <c r="H30" s="24"/>
      <c r="I30" s="27"/>
      <c r="J30" s="27"/>
      <c r="K30" s="27"/>
      <c r="L30" s="42"/>
      <c r="M30" s="42"/>
      <c r="N30" s="42"/>
      <c r="O30" s="42"/>
      <c r="P30" s="42"/>
      <c r="Q30" s="42"/>
      <c r="R30" s="26"/>
      <c r="S30" s="53"/>
      <c r="T30" s="53"/>
      <c r="V30" s="46"/>
      <c r="X30" s="46"/>
    </row>
    <row r="31" spans="1:24" s="94" customFormat="1" ht="30" customHeight="1">
      <c r="A31" s="31"/>
      <c r="B31" s="30" t="s">
        <v>142</v>
      </c>
      <c r="C31" s="38"/>
      <c r="D31" s="88" t="s">
        <v>42</v>
      </c>
      <c r="E31" s="89"/>
      <c r="F31" s="90"/>
      <c r="G31" s="91"/>
      <c r="H31" s="31"/>
      <c r="I31" s="32">
        <f>I32</f>
        <v>105000000</v>
      </c>
      <c r="J31" s="32">
        <f t="shared" ref="J31:K31" si="0">J32</f>
        <v>0</v>
      </c>
      <c r="K31" s="32">
        <f t="shared" si="0"/>
        <v>0</v>
      </c>
      <c r="L31" s="92"/>
      <c r="M31" s="92"/>
      <c r="N31" s="92"/>
      <c r="O31" s="92"/>
      <c r="P31" s="92"/>
      <c r="Q31" s="92"/>
      <c r="R31" s="89"/>
      <c r="S31" s="93"/>
      <c r="T31" s="93"/>
      <c r="V31" s="95"/>
      <c r="X31" s="95"/>
    </row>
    <row r="32" spans="1:24" s="28" customFormat="1" ht="38.25" customHeight="1">
      <c r="A32" s="24"/>
      <c r="B32" s="25"/>
      <c r="C32" s="37"/>
      <c r="D32" s="33" t="s">
        <v>43</v>
      </c>
      <c r="E32" s="26" t="s">
        <v>157</v>
      </c>
      <c r="F32" s="41">
        <v>1</v>
      </c>
      <c r="G32" s="61" t="s">
        <v>28</v>
      </c>
      <c r="H32" s="24">
        <v>1</v>
      </c>
      <c r="I32" s="27">
        <v>105000000</v>
      </c>
      <c r="J32" s="27"/>
      <c r="K32" s="27"/>
      <c r="L32" s="42"/>
      <c r="M32" s="42"/>
      <c r="N32" s="42"/>
      <c r="O32" s="42"/>
      <c r="P32" s="42"/>
      <c r="Q32" s="42"/>
      <c r="R32" s="26"/>
      <c r="S32" s="53"/>
      <c r="T32" s="53"/>
      <c r="V32" s="46"/>
      <c r="X32" s="46"/>
    </row>
    <row r="33" spans="1:24" s="28" customFormat="1" ht="15.75" customHeight="1">
      <c r="A33" s="24"/>
      <c r="B33" s="25"/>
      <c r="C33" s="37"/>
      <c r="D33" s="33"/>
      <c r="E33" s="26"/>
      <c r="F33" s="41"/>
      <c r="G33" s="61"/>
      <c r="H33" s="24"/>
      <c r="I33" s="27"/>
      <c r="J33" s="27"/>
      <c r="K33" s="27"/>
      <c r="L33" s="42"/>
      <c r="M33" s="42"/>
      <c r="N33" s="42"/>
      <c r="O33" s="42"/>
      <c r="P33" s="42"/>
      <c r="Q33" s="42"/>
      <c r="R33" s="26"/>
      <c r="S33" s="53"/>
      <c r="T33" s="53"/>
      <c r="V33" s="46"/>
      <c r="X33" s="46"/>
    </row>
    <row r="34" spans="1:24" s="94" customFormat="1" ht="30" customHeight="1">
      <c r="A34" s="31"/>
      <c r="B34" s="30" t="s">
        <v>143</v>
      </c>
      <c r="C34" s="38"/>
      <c r="D34" s="88" t="s">
        <v>44</v>
      </c>
      <c r="E34" s="89"/>
      <c r="F34" s="90"/>
      <c r="G34" s="91"/>
      <c r="H34" s="31"/>
      <c r="I34" s="32">
        <f>I35</f>
        <v>60000000</v>
      </c>
      <c r="J34" s="32">
        <f t="shared" ref="J34:K34" si="1">J35</f>
        <v>0</v>
      </c>
      <c r="K34" s="32">
        <f t="shared" si="1"/>
        <v>0</v>
      </c>
      <c r="L34" s="92"/>
      <c r="M34" s="92"/>
      <c r="N34" s="92"/>
      <c r="O34" s="92"/>
      <c r="P34" s="92"/>
      <c r="Q34" s="92"/>
      <c r="R34" s="89"/>
      <c r="S34" s="93"/>
      <c r="T34" s="93"/>
      <c r="V34" s="95"/>
      <c r="X34" s="95"/>
    </row>
    <row r="35" spans="1:24" s="28" customFormat="1" ht="30" customHeight="1">
      <c r="A35" s="24"/>
      <c r="B35" s="25"/>
      <c r="C35" s="37"/>
      <c r="D35" s="33" t="s">
        <v>45</v>
      </c>
      <c r="E35" s="26" t="s">
        <v>158</v>
      </c>
      <c r="F35" s="41">
        <v>1</v>
      </c>
      <c r="G35" s="61" t="s">
        <v>28</v>
      </c>
      <c r="H35" s="24">
        <v>1</v>
      </c>
      <c r="I35" s="27">
        <v>60000000</v>
      </c>
      <c r="J35" s="27"/>
      <c r="K35" s="27"/>
      <c r="L35" s="42"/>
      <c r="M35" s="42"/>
      <c r="N35" s="42"/>
      <c r="O35" s="42"/>
      <c r="P35" s="42"/>
      <c r="Q35" s="42"/>
      <c r="R35" s="26"/>
      <c r="S35" s="53"/>
      <c r="T35" s="53"/>
      <c r="V35" s="46"/>
      <c r="X35" s="46"/>
    </row>
    <row r="36" spans="1:24" s="28" customFormat="1" ht="15.75" customHeight="1">
      <c r="A36" s="24"/>
      <c r="B36" s="25"/>
      <c r="C36" s="37"/>
      <c r="D36" s="33"/>
      <c r="E36" s="26"/>
      <c r="F36" s="41"/>
      <c r="G36" s="61"/>
      <c r="H36" s="24"/>
      <c r="I36" s="27"/>
      <c r="J36" s="27"/>
      <c r="K36" s="27"/>
      <c r="L36" s="42"/>
      <c r="M36" s="42"/>
      <c r="N36" s="42"/>
      <c r="O36" s="42"/>
      <c r="P36" s="42"/>
      <c r="Q36" s="42"/>
      <c r="R36" s="26"/>
      <c r="S36" s="53"/>
      <c r="T36" s="53"/>
      <c r="V36" s="46"/>
      <c r="X36" s="46"/>
    </row>
    <row r="37" spans="1:24" s="94" customFormat="1" ht="30" customHeight="1">
      <c r="A37" s="31"/>
      <c r="B37" s="30" t="s">
        <v>144</v>
      </c>
      <c r="C37" s="38"/>
      <c r="D37" s="88" t="s">
        <v>46</v>
      </c>
      <c r="E37" s="89"/>
      <c r="F37" s="90"/>
      <c r="G37" s="91"/>
      <c r="H37" s="31"/>
      <c r="I37" s="32">
        <f>I38</f>
        <v>60000000</v>
      </c>
      <c r="J37" s="32">
        <f t="shared" ref="J37:K37" si="2">J38</f>
        <v>0</v>
      </c>
      <c r="K37" s="32">
        <f t="shared" si="2"/>
        <v>0</v>
      </c>
      <c r="L37" s="92"/>
      <c r="M37" s="92"/>
      <c r="N37" s="92"/>
      <c r="O37" s="92"/>
      <c r="P37" s="92"/>
      <c r="Q37" s="92"/>
      <c r="R37" s="89"/>
      <c r="S37" s="93"/>
      <c r="T37" s="93"/>
      <c r="V37" s="95"/>
      <c r="X37" s="95"/>
    </row>
    <row r="38" spans="1:24" s="28" customFormat="1" ht="47.25" customHeight="1">
      <c r="A38" s="24"/>
      <c r="B38" s="25"/>
      <c r="C38" s="37"/>
      <c r="D38" s="33" t="s">
        <v>47</v>
      </c>
      <c r="E38" s="26" t="s">
        <v>159</v>
      </c>
      <c r="F38" s="41">
        <v>1</v>
      </c>
      <c r="G38" s="61" t="s">
        <v>28</v>
      </c>
      <c r="H38" s="24">
        <v>1</v>
      </c>
      <c r="I38" s="27">
        <v>60000000</v>
      </c>
      <c r="J38" s="27"/>
      <c r="K38" s="27"/>
      <c r="L38" s="42"/>
      <c r="M38" s="42"/>
      <c r="N38" s="42"/>
      <c r="O38" s="42"/>
      <c r="P38" s="42"/>
      <c r="Q38" s="42"/>
      <c r="R38" s="26"/>
      <c r="S38" s="53"/>
      <c r="T38" s="53"/>
      <c r="V38" s="46"/>
      <c r="X38" s="46"/>
    </row>
    <row r="39" spans="1:24" s="28" customFormat="1" ht="16.5" customHeight="1">
      <c r="A39" s="24"/>
      <c r="B39" s="25"/>
      <c r="C39" s="37"/>
      <c r="D39" s="33"/>
      <c r="E39" s="26"/>
      <c r="F39" s="41"/>
      <c r="G39" s="61"/>
      <c r="H39" s="24"/>
      <c r="I39" s="27"/>
      <c r="J39" s="27"/>
      <c r="K39" s="27"/>
      <c r="L39" s="42"/>
      <c r="M39" s="42"/>
      <c r="N39" s="42"/>
      <c r="O39" s="42"/>
      <c r="P39" s="42"/>
      <c r="Q39" s="42"/>
      <c r="R39" s="26"/>
      <c r="S39" s="53"/>
      <c r="T39" s="53"/>
      <c r="V39" s="46"/>
      <c r="X39" s="46"/>
    </row>
    <row r="40" spans="1:24" s="94" customFormat="1" ht="30" customHeight="1">
      <c r="A40" s="31"/>
      <c r="B40" s="30" t="s">
        <v>145</v>
      </c>
      <c r="C40" s="38"/>
      <c r="D40" s="88" t="s">
        <v>25</v>
      </c>
      <c r="E40" s="89"/>
      <c r="F40" s="90"/>
      <c r="G40" s="91"/>
      <c r="H40" s="31"/>
      <c r="I40" s="32">
        <f>I41</f>
        <v>15000000</v>
      </c>
      <c r="J40" s="32">
        <f t="shared" ref="J40:K40" si="3">J41</f>
        <v>0</v>
      </c>
      <c r="K40" s="32">
        <f t="shared" si="3"/>
        <v>0</v>
      </c>
      <c r="L40" s="92"/>
      <c r="M40" s="92"/>
      <c r="N40" s="92"/>
      <c r="O40" s="92"/>
      <c r="P40" s="92"/>
      <c r="Q40" s="92"/>
      <c r="R40" s="89"/>
      <c r="S40" s="93"/>
      <c r="T40" s="93"/>
      <c r="V40" s="95"/>
      <c r="X40" s="95"/>
    </row>
    <row r="41" spans="1:24" s="28" customFormat="1" ht="39" customHeight="1">
      <c r="A41" s="24"/>
      <c r="B41" s="25"/>
      <c r="C41" s="37"/>
      <c r="D41" s="33" t="s">
        <v>48</v>
      </c>
      <c r="E41" s="26" t="s">
        <v>160</v>
      </c>
      <c r="F41" s="41">
        <v>1</v>
      </c>
      <c r="G41" s="61" t="s">
        <v>28</v>
      </c>
      <c r="H41" s="24">
        <v>1</v>
      </c>
      <c r="I41" s="27">
        <v>15000000</v>
      </c>
      <c r="J41" s="27"/>
      <c r="K41" s="27"/>
      <c r="L41" s="42"/>
      <c r="M41" s="42"/>
      <c r="N41" s="42"/>
      <c r="O41" s="42"/>
      <c r="P41" s="42"/>
      <c r="Q41" s="42"/>
      <c r="R41" s="26"/>
      <c r="S41" s="53"/>
      <c r="T41" s="53"/>
      <c r="V41" s="46"/>
      <c r="X41" s="46"/>
    </row>
    <row r="42" spans="1:24" s="28" customFormat="1" ht="17.25" customHeight="1">
      <c r="A42" s="24"/>
      <c r="B42" s="25"/>
      <c r="C42" s="37"/>
      <c r="D42" s="33"/>
      <c r="E42" s="26"/>
      <c r="F42" s="41"/>
      <c r="G42" s="61"/>
      <c r="H42" s="24"/>
      <c r="I42" s="27"/>
      <c r="J42" s="27"/>
      <c r="K42" s="27"/>
      <c r="L42" s="42"/>
      <c r="M42" s="42"/>
      <c r="N42" s="42"/>
      <c r="O42" s="42"/>
      <c r="P42" s="42"/>
      <c r="Q42" s="42"/>
      <c r="R42" s="26"/>
      <c r="S42" s="53"/>
      <c r="T42" s="53"/>
      <c r="V42" s="46"/>
      <c r="X42" s="46"/>
    </row>
    <row r="43" spans="1:24" s="94" customFormat="1" ht="30" customHeight="1">
      <c r="A43" s="31"/>
      <c r="B43" s="30" t="s">
        <v>146</v>
      </c>
      <c r="C43" s="38"/>
      <c r="D43" s="88" t="s">
        <v>49</v>
      </c>
      <c r="E43" s="89"/>
      <c r="F43" s="90"/>
      <c r="G43" s="91"/>
      <c r="H43" s="31"/>
      <c r="I43" s="32">
        <f>I44</f>
        <v>20000000</v>
      </c>
      <c r="J43" s="32">
        <f t="shared" ref="J43:K43" si="4">J44</f>
        <v>0</v>
      </c>
      <c r="K43" s="32">
        <f t="shared" si="4"/>
        <v>0</v>
      </c>
      <c r="L43" s="92"/>
      <c r="M43" s="92"/>
      <c r="N43" s="92"/>
      <c r="O43" s="92"/>
      <c r="P43" s="92"/>
      <c r="Q43" s="92"/>
      <c r="R43" s="89"/>
      <c r="S43" s="93"/>
      <c r="T43" s="93"/>
      <c r="V43" s="95"/>
      <c r="X43" s="95"/>
    </row>
    <row r="44" spans="1:24" s="28" customFormat="1" ht="50.25" customHeight="1">
      <c r="A44" s="24"/>
      <c r="B44" s="25"/>
      <c r="C44" s="37"/>
      <c r="D44" s="33" t="s">
        <v>50</v>
      </c>
      <c r="E44" s="26" t="s">
        <v>161</v>
      </c>
      <c r="F44" s="41">
        <v>1</v>
      </c>
      <c r="G44" s="61" t="s">
        <v>28</v>
      </c>
      <c r="H44" s="24">
        <v>1</v>
      </c>
      <c r="I44" s="27">
        <v>20000000</v>
      </c>
      <c r="J44" s="27"/>
      <c r="K44" s="27"/>
      <c r="L44" s="42"/>
      <c r="M44" s="42"/>
      <c r="N44" s="42"/>
      <c r="O44" s="42"/>
      <c r="P44" s="42"/>
      <c r="Q44" s="42"/>
      <c r="R44" s="26"/>
      <c r="S44" s="53"/>
      <c r="T44" s="53"/>
      <c r="V44" s="46"/>
      <c r="X44" s="46"/>
    </row>
    <row r="45" spans="1:24" s="28" customFormat="1" ht="15" customHeight="1">
      <c r="A45" s="24"/>
      <c r="B45" s="25"/>
      <c r="C45" s="37"/>
      <c r="D45" s="33"/>
      <c r="E45" s="26"/>
      <c r="F45" s="41"/>
      <c r="G45" s="61"/>
      <c r="H45" s="24"/>
      <c r="I45" s="27"/>
      <c r="J45" s="27"/>
      <c r="K45" s="27"/>
      <c r="L45" s="42"/>
      <c r="M45" s="42"/>
      <c r="N45" s="42"/>
      <c r="O45" s="42"/>
      <c r="P45" s="42"/>
      <c r="Q45" s="42"/>
      <c r="R45" s="26"/>
      <c r="S45" s="53"/>
      <c r="T45" s="53"/>
      <c r="V45" s="46"/>
      <c r="X45" s="46"/>
    </row>
    <row r="46" spans="1:24" s="94" customFormat="1" ht="30" customHeight="1">
      <c r="A46" s="31"/>
      <c r="B46" s="30" t="s">
        <v>147</v>
      </c>
      <c r="C46" s="38"/>
      <c r="D46" s="88" t="s">
        <v>51</v>
      </c>
      <c r="E46" s="89"/>
      <c r="F46" s="90"/>
      <c r="G46" s="91"/>
      <c r="H46" s="31"/>
      <c r="I46" s="32">
        <f>I47</f>
        <v>20000000</v>
      </c>
      <c r="J46" s="32">
        <f t="shared" ref="J46:K46" si="5">J47</f>
        <v>0</v>
      </c>
      <c r="K46" s="32">
        <f t="shared" si="5"/>
        <v>0</v>
      </c>
      <c r="L46" s="92"/>
      <c r="M46" s="92"/>
      <c r="N46" s="92"/>
      <c r="O46" s="92"/>
      <c r="P46" s="92"/>
      <c r="Q46" s="92"/>
      <c r="R46" s="89"/>
      <c r="S46" s="93"/>
      <c r="T46" s="93"/>
      <c r="V46" s="95"/>
      <c r="X46" s="95"/>
    </row>
    <row r="47" spans="1:24" s="28" customFormat="1" ht="30" customHeight="1">
      <c r="A47" s="24"/>
      <c r="B47" s="25"/>
      <c r="C47" s="37"/>
      <c r="D47" s="33" t="s">
        <v>52</v>
      </c>
      <c r="E47" s="26" t="s">
        <v>162</v>
      </c>
      <c r="F47" s="41">
        <v>1</v>
      </c>
      <c r="G47" s="61" t="s">
        <v>28</v>
      </c>
      <c r="H47" s="24">
        <v>1</v>
      </c>
      <c r="I47" s="27">
        <v>20000000</v>
      </c>
      <c r="J47" s="27"/>
      <c r="K47" s="27"/>
      <c r="L47" s="42"/>
      <c r="M47" s="42"/>
      <c r="N47" s="42"/>
      <c r="O47" s="42"/>
      <c r="P47" s="42"/>
      <c r="Q47" s="42"/>
      <c r="R47" s="26"/>
      <c r="S47" s="53"/>
      <c r="T47" s="53"/>
      <c r="V47" s="46"/>
      <c r="X47" s="46"/>
    </row>
    <row r="48" spans="1:24" s="28" customFormat="1" ht="15" customHeight="1">
      <c r="A48" s="24"/>
      <c r="B48" s="25"/>
      <c r="C48" s="37"/>
      <c r="D48" s="33"/>
      <c r="E48" s="26"/>
      <c r="F48" s="41"/>
      <c r="G48" s="61"/>
      <c r="H48" s="24"/>
      <c r="I48" s="27"/>
      <c r="J48" s="27"/>
      <c r="K48" s="27"/>
      <c r="L48" s="42"/>
      <c r="M48" s="42"/>
      <c r="N48" s="42"/>
      <c r="O48" s="42"/>
      <c r="P48" s="42"/>
      <c r="Q48" s="42"/>
      <c r="R48" s="26"/>
      <c r="S48" s="53"/>
      <c r="T48" s="53"/>
      <c r="V48" s="46"/>
      <c r="X48" s="46"/>
    </row>
    <row r="49" spans="1:24" s="94" customFormat="1" ht="30" customHeight="1">
      <c r="A49" s="31"/>
      <c r="B49" s="30" t="s">
        <v>148</v>
      </c>
      <c r="C49" s="38"/>
      <c r="D49" s="88" t="s">
        <v>53</v>
      </c>
      <c r="E49" s="89"/>
      <c r="F49" s="90"/>
      <c r="G49" s="91"/>
      <c r="H49" s="31"/>
      <c r="I49" s="32">
        <f>I50</f>
        <v>30000000</v>
      </c>
      <c r="J49" s="32">
        <f t="shared" ref="J49:K49" si="6">J50</f>
        <v>0</v>
      </c>
      <c r="K49" s="32">
        <f t="shared" si="6"/>
        <v>0</v>
      </c>
      <c r="L49" s="92"/>
      <c r="M49" s="92"/>
      <c r="N49" s="92"/>
      <c r="O49" s="92"/>
      <c r="P49" s="92"/>
      <c r="Q49" s="92"/>
      <c r="R49" s="89"/>
      <c r="S49" s="93"/>
      <c r="T49" s="93"/>
      <c r="V49" s="95"/>
      <c r="X49" s="95"/>
    </row>
    <row r="50" spans="1:24" s="28" customFormat="1" ht="48.75" customHeight="1">
      <c r="A50" s="24"/>
      <c r="B50" s="25"/>
      <c r="C50" s="37"/>
      <c r="D50" s="33" t="s">
        <v>54</v>
      </c>
      <c r="E50" s="26" t="s">
        <v>163</v>
      </c>
      <c r="F50" s="41">
        <v>1</v>
      </c>
      <c r="G50" s="61" t="s">
        <v>28</v>
      </c>
      <c r="H50" s="24">
        <v>1</v>
      </c>
      <c r="I50" s="27">
        <v>30000000</v>
      </c>
      <c r="J50" s="27"/>
      <c r="K50" s="27"/>
      <c r="L50" s="42"/>
      <c r="M50" s="42"/>
      <c r="N50" s="42"/>
      <c r="O50" s="42"/>
      <c r="P50" s="42"/>
      <c r="Q50" s="42"/>
      <c r="R50" s="26"/>
      <c r="S50" s="53"/>
      <c r="T50" s="53"/>
      <c r="V50" s="46"/>
      <c r="X50" s="46"/>
    </row>
    <row r="51" spans="1:24" s="28" customFormat="1" ht="16.5" customHeight="1">
      <c r="A51" s="24"/>
      <c r="B51" s="25"/>
      <c r="C51" s="37"/>
      <c r="D51" s="33"/>
      <c r="E51" s="26"/>
      <c r="F51" s="41"/>
      <c r="G51" s="61"/>
      <c r="H51" s="24"/>
      <c r="I51" s="27"/>
      <c r="J51" s="27"/>
      <c r="K51" s="27"/>
      <c r="L51" s="42"/>
      <c r="M51" s="42"/>
      <c r="N51" s="42"/>
      <c r="O51" s="42"/>
      <c r="P51" s="42"/>
      <c r="Q51" s="42"/>
      <c r="R51" s="26"/>
      <c r="S51" s="53"/>
      <c r="T51" s="53"/>
      <c r="V51" s="46"/>
      <c r="X51" s="46"/>
    </row>
    <row r="52" spans="1:24" s="94" customFormat="1" ht="30" customHeight="1">
      <c r="A52" s="31"/>
      <c r="B52" s="30" t="s">
        <v>149</v>
      </c>
      <c r="C52" s="38"/>
      <c r="D52" s="88" t="s">
        <v>20</v>
      </c>
      <c r="E52" s="89"/>
      <c r="F52" s="90"/>
      <c r="G52" s="91"/>
      <c r="H52" s="31">
        <f>SUM(H54:H150)</f>
        <v>79</v>
      </c>
      <c r="I52" s="32">
        <f>I53+I75+I87+I91+I130+I134+I144</f>
        <v>13605000000</v>
      </c>
      <c r="J52" s="32">
        <f t="shared" ref="J52:K52" si="7">J53+J75+J87+J91+J130+J134+J144</f>
        <v>0</v>
      </c>
      <c r="K52" s="32">
        <f t="shared" si="7"/>
        <v>0</v>
      </c>
      <c r="L52" s="92"/>
      <c r="M52" s="92"/>
      <c r="N52" s="92"/>
      <c r="O52" s="92"/>
      <c r="P52" s="92"/>
      <c r="Q52" s="92"/>
      <c r="R52" s="89"/>
      <c r="S52" s="93"/>
      <c r="T52" s="98">
        <f>13605000000-I52</f>
        <v>0</v>
      </c>
      <c r="V52" s="95"/>
      <c r="X52" s="95"/>
    </row>
    <row r="53" spans="1:24" s="28" customFormat="1" ht="30" customHeight="1">
      <c r="A53" s="24"/>
      <c r="B53" s="25"/>
      <c r="C53" s="37"/>
      <c r="D53" s="33" t="s">
        <v>55</v>
      </c>
      <c r="E53" s="26" t="s">
        <v>164</v>
      </c>
      <c r="F53" s="41">
        <v>1</v>
      </c>
      <c r="G53" s="61" t="s">
        <v>28</v>
      </c>
      <c r="H53" s="24"/>
      <c r="I53" s="32">
        <f>SUM(I54:I73)</f>
        <v>3280000000</v>
      </c>
      <c r="J53" s="32">
        <f>SUM(J54:J73)</f>
        <v>0</v>
      </c>
      <c r="K53" s="27"/>
      <c r="L53" s="42"/>
      <c r="M53" s="42"/>
      <c r="N53" s="42"/>
      <c r="O53" s="42"/>
      <c r="P53" s="42"/>
      <c r="Q53" s="42"/>
      <c r="R53" s="26"/>
      <c r="S53" s="53"/>
      <c r="T53" s="53"/>
      <c r="V53" s="46"/>
      <c r="X53" s="46"/>
    </row>
    <row r="54" spans="1:24" s="28" customFormat="1" ht="30" customHeight="1">
      <c r="A54" s="24"/>
      <c r="B54" s="25"/>
      <c r="C54" s="96" t="s">
        <v>56</v>
      </c>
      <c r="D54" s="29" t="s">
        <v>57</v>
      </c>
      <c r="E54" s="26" t="s">
        <v>164</v>
      </c>
      <c r="F54" s="41">
        <v>1</v>
      </c>
      <c r="G54" s="61" t="s">
        <v>28</v>
      </c>
      <c r="H54" s="24">
        <v>1</v>
      </c>
      <c r="I54" s="27">
        <v>194000000</v>
      </c>
      <c r="J54" s="27"/>
      <c r="K54" s="27"/>
      <c r="L54" s="42"/>
      <c r="M54" s="105" t="s">
        <v>177</v>
      </c>
      <c r="N54" s="42"/>
      <c r="O54" s="42"/>
      <c r="P54" s="42"/>
      <c r="Q54" s="42"/>
      <c r="R54" s="26"/>
      <c r="S54" s="53"/>
      <c r="T54" s="53"/>
      <c r="V54" s="46"/>
      <c r="X54" s="46"/>
    </row>
    <row r="55" spans="1:24" s="28" customFormat="1" ht="30" customHeight="1">
      <c r="A55" s="24"/>
      <c r="B55" s="25"/>
      <c r="C55" s="96" t="s">
        <v>56</v>
      </c>
      <c r="D55" s="29" t="s">
        <v>58</v>
      </c>
      <c r="E55" s="26" t="s">
        <v>164</v>
      </c>
      <c r="F55" s="41">
        <v>1</v>
      </c>
      <c r="G55" s="61" t="s">
        <v>28</v>
      </c>
      <c r="H55" s="24">
        <v>1</v>
      </c>
      <c r="I55" s="27">
        <v>145500000</v>
      </c>
      <c r="J55" s="27"/>
      <c r="K55" s="27"/>
      <c r="L55" s="42"/>
      <c r="M55" s="105" t="s">
        <v>177</v>
      </c>
      <c r="N55" s="42"/>
      <c r="O55" s="42"/>
      <c r="P55" s="42"/>
      <c r="Q55" s="42"/>
      <c r="R55" s="26"/>
      <c r="S55" s="53"/>
      <c r="T55" s="53"/>
      <c r="V55" s="46"/>
      <c r="X55" s="46"/>
    </row>
    <row r="56" spans="1:24" s="28" customFormat="1" ht="30" customHeight="1">
      <c r="A56" s="24"/>
      <c r="B56" s="25"/>
      <c r="C56" s="97" t="s">
        <v>56</v>
      </c>
      <c r="D56" s="23" t="s">
        <v>59</v>
      </c>
      <c r="E56" s="26" t="s">
        <v>164</v>
      </c>
      <c r="F56" s="41">
        <v>1</v>
      </c>
      <c r="G56" s="61" t="s">
        <v>28</v>
      </c>
      <c r="H56" s="24">
        <v>1</v>
      </c>
      <c r="I56" s="27">
        <v>169750000</v>
      </c>
      <c r="J56" s="27"/>
      <c r="K56" s="27"/>
      <c r="L56" s="42"/>
      <c r="M56" s="105" t="s">
        <v>177</v>
      </c>
      <c r="N56" s="42"/>
      <c r="O56" s="42"/>
      <c r="P56" s="42"/>
      <c r="Q56" s="42"/>
      <c r="R56" s="26"/>
      <c r="S56" s="53"/>
      <c r="T56" s="53"/>
      <c r="V56" s="46"/>
      <c r="X56" s="46"/>
    </row>
    <row r="57" spans="1:24" s="28" customFormat="1" ht="30" customHeight="1">
      <c r="A57" s="24"/>
      <c r="B57" s="25"/>
      <c r="C57" s="96" t="s">
        <v>56</v>
      </c>
      <c r="D57" s="23" t="s">
        <v>60</v>
      </c>
      <c r="E57" s="26" t="s">
        <v>164</v>
      </c>
      <c r="F57" s="41">
        <v>1</v>
      </c>
      <c r="G57" s="61" t="s">
        <v>28</v>
      </c>
      <c r="H57" s="24">
        <v>1</v>
      </c>
      <c r="I57" s="27">
        <v>194000000</v>
      </c>
      <c r="J57" s="27"/>
      <c r="K57" s="27"/>
      <c r="L57" s="42"/>
      <c r="M57" s="105" t="s">
        <v>177</v>
      </c>
      <c r="N57" s="42"/>
      <c r="O57" s="42"/>
      <c r="P57" s="42"/>
      <c r="Q57" s="42"/>
      <c r="R57" s="26"/>
      <c r="S57" s="53"/>
      <c r="T57" s="53"/>
      <c r="V57" s="46"/>
      <c r="X57" s="46"/>
    </row>
    <row r="58" spans="1:24" s="28" customFormat="1" ht="30" customHeight="1">
      <c r="A58" s="24"/>
      <c r="B58" s="25"/>
      <c r="C58" s="96" t="s">
        <v>56</v>
      </c>
      <c r="D58" s="23" t="s">
        <v>61</v>
      </c>
      <c r="E58" s="26" t="s">
        <v>164</v>
      </c>
      <c r="F58" s="41">
        <v>1</v>
      </c>
      <c r="G58" s="61" t="s">
        <v>28</v>
      </c>
      <c r="H58" s="24">
        <v>1</v>
      </c>
      <c r="I58" s="27">
        <v>145500000</v>
      </c>
      <c r="J58" s="27"/>
      <c r="K58" s="27"/>
      <c r="L58" s="42"/>
      <c r="M58" s="105" t="s">
        <v>177</v>
      </c>
      <c r="N58" s="42"/>
      <c r="O58" s="42"/>
      <c r="P58" s="42"/>
      <c r="Q58" s="42"/>
      <c r="R58" s="26"/>
      <c r="S58" s="53"/>
      <c r="T58" s="53"/>
      <c r="V58" s="46"/>
      <c r="X58" s="46"/>
    </row>
    <row r="59" spans="1:24" s="28" customFormat="1" ht="30" customHeight="1">
      <c r="A59" s="24"/>
      <c r="B59" s="25"/>
      <c r="C59" s="97" t="s">
        <v>56</v>
      </c>
      <c r="D59" s="23" t="s">
        <v>62</v>
      </c>
      <c r="E59" s="26" t="s">
        <v>164</v>
      </c>
      <c r="F59" s="41">
        <v>1</v>
      </c>
      <c r="G59" s="61" t="s">
        <v>28</v>
      </c>
      <c r="H59" s="24">
        <v>1</v>
      </c>
      <c r="I59" s="27">
        <v>145500000</v>
      </c>
      <c r="J59" s="27"/>
      <c r="K59" s="27"/>
      <c r="L59" s="42"/>
      <c r="M59" s="105" t="s">
        <v>177</v>
      </c>
      <c r="N59" s="42"/>
      <c r="O59" s="42"/>
      <c r="P59" s="42"/>
      <c r="Q59" s="42"/>
      <c r="R59" s="26"/>
      <c r="S59" s="53"/>
      <c r="T59" s="53"/>
      <c r="V59" s="46"/>
      <c r="X59" s="46"/>
    </row>
    <row r="60" spans="1:24" s="28" customFormat="1" ht="30" customHeight="1">
      <c r="A60" s="24"/>
      <c r="B60" s="25"/>
      <c r="C60" s="96" t="s">
        <v>56</v>
      </c>
      <c r="D60" s="23" t="s">
        <v>63</v>
      </c>
      <c r="E60" s="26" t="s">
        <v>164</v>
      </c>
      <c r="F60" s="41">
        <v>1</v>
      </c>
      <c r="G60" s="61" t="s">
        <v>28</v>
      </c>
      <c r="H60" s="24">
        <v>1</v>
      </c>
      <c r="I60" s="27">
        <v>194000000</v>
      </c>
      <c r="J60" s="27"/>
      <c r="K60" s="27"/>
      <c r="L60" s="42"/>
      <c r="M60" s="105" t="s">
        <v>177</v>
      </c>
      <c r="N60" s="42"/>
      <c r="O60" s="42"/>
      <c r="P60" s="42"/>
      <c r="Q60" s="42"/>
      <c r="R60" s="26"/>
      <c r="S60" s="53"/>
      <c r="T60" s="53"/>
      <c r="V60" s="46"/>
      <c r="X60" s="46"/>
    </row>
    <row r="61" spans="1:24" s="28" customFormat="1" ht="30" customHeight="1">
      <c r="A61" s="24"/>
      <c r="B61" s="25"/>
      <c r="C61" s="96" t="s">
        <v>56</v>
      </c>
      <c r="D61" s="23" t="s">
        <v>64</v>
      </c>
      <c r="E61" s="26" t="s">
        <v>164</v>
      </c>
      <c r="F61" s="41">
        <v>1</v>
      </c>
      <c r="G61" s="61" t="s">
        <v>28</v>
      </c>
      <c r="H61" s="24">
        <v>1</v>
      </c>
      <c r="I61" s="27">
        <v>97000000</v>
      </c>
      <c r="J61" s="27"/>
      <c r="K61" s="27"/>
      <c r="L61" s="42"/>
      <c r="M61" s="105" t="s">
        <v>177</v>
      </c>
      <c r="N61" s="42"/>
      <c r="O61" s="42"/>
      <c r="P61" s="42"/>
      <c r="Q61" s="42"/>
      <c r="R61" s="26"/>
      <c r="S61" s="53"/>
      <c r="T61" s="53"/>
      <c r="V61" s="46"/>
      <c r="X61" s="46"/>
    </row>
    <row r="62" spans="1:24" s="28" customFormat="1" ht="30" customHeight="1">
      <c r="A62" s="24"/>
      <c r="B62" s="25"/>
      <c r="C62" s="97" t="s">
        <v>56</v>
      </c>
      <c r="D62" s="29" t="s">
        <v>65</v>
      </c>
      <c r="E62" s="26" t="s">
        <v>164</v>
      </c>
      <c r="F62" s="41">
        <v>1</v>
      </c>
      <c r="G62" s="61" t="s">
        <v>28</v>
      </c>
      <c r="H62" s="24">
        <v>1</v>
      </c>
      <c r="I62" s="27">
        <v>145500000</v>
      </c>
      <c r="J62" s="27"/>
      <c r="K62" s="27"/>
      <c r="L62" s="42"/>
      <c r="M62" s="105" t="s">
        <v>177</v>
      </c>
      <c r="N62" s="42"/>
      <c r="O62" s="42"/>
      <c r="P62" s="42"/>
      <c r="Q62" s="42"/>
      <c r="R62" s="26"/>
      <c r="S62" s="53"/>
      <c r="T62" s="53"/>
      <c r="V62" s="46"/>
      <c r="X62" s="46"/>
    </row>
    <row r="63" spans="1:24" s="28" customFormat="1" ht="30" customHeight="1">
      <c r="A63" s="24"/>
      <c r="B63" s="25"/>
      <c r="C63" s="96" t="s">
        <v>56</v>
      </c>
      <c r="D63" s="29" t="s">
        <v>66</v>
      </c>
      <c r="E63" s="26" t="s">
        <v>164</v>
      </c>
      <c r="F63" s="41">
        <v>1</v>
      </c>
      <c r="G63" s="61" t="s">
        <v>28</v>
      </c>
      <c r="H63" s="24">
        <v>1</v>
      </c>
      <c r="I63" s="27">
        <v>194000000</v>
      </c>
      <c r="J63" s="27"/>
      <c r="K63" s="27"/>
      <c r="L63" s="42"/>
      <c r="M63" s="105" t="s">
        <v>177</v>
      </c>
      <c r="N63" s="42"/>
      <c r="O63" s="42"/>
      <c r="P63" s="42"/>
      <c r="Q63" s="42"/>
      <c r="R63" s="26"/>
      <c r="S63" s="53"/>
      <c r="T63" s="53"/>
      <c r="V63" s="46"/>
      <c r="X63" s="46"/>
    </row>
    <row r="64" spans="1:24" s="28" customFormat="1" ht="30" customHeight="1">
      <c r="A64" s="24"/>
      <c r="B64" s="25"/>
      <c r="C64" s="96" t="s">
        <v>56</v>
      </c>
      <c r="D64" s="29" t="s">
        <v>67</v>
      </c>
      <c r="E64" s="26" t="s">
        <v>164</v>
      </c>
      <c r="F64" s="41">
        <v>1</v>
      </c>
      <c r="G64" s="61" t="s">
        <v>28</v>
      </c>
      <c r="H64" s="24">
        <v>1</v>
      </c>
      <c r="I64" s="27">
        <v>97000000</v>
      </c>
      <c r="J64" s="27"/>
      <c r="K64" s="27"/>
      <c r="L64" s="42"/>
      <c r="M64" s="105" t="s">
        <v>177</v>
      </c>
      <c r="N64" s="42"/>
      <c r="O64" s="42"/>
      <c r="P64" s="42"/>
      <c r="Q64" s="42"/>
      <c r="R64" s="26"/>
      <c r="S64" s="53"/>
      <c r="T64" s="53"/>
      <c r="V64" s="46"/>
      <c r="X64" s="46"/>
    </row>
    <row r="65" spans="1:24" s="28" customFormat="1" ht="37.5" customHeight="1">
      <c r="A65" s="24"/>
      <c r="B65" s="25"/>
      <c r="C65" s="96" t="s">
        <v>56</v>
      </c>
      <c r="D65" s="29" t="s">
        <v>68</v>
      </c>
      <c r="E65" s="26" t="s">
        <v>164</v>
      </c>
      <c r="F65" s="41">
        <v>1</v>
      </c>
      <c r="G65" s="61" t="s">
        <v>28</v>
      </c>
      <c r="H65" s="24">
        <v>1</v>
      </c>
      <c r="I65" s="27">
        <v>194000000</v>
      </c>
      <c r="J65" s="27"/>
      <c r="K65" s="27"/>
      <c r="L65" s="42"/>
      <c r="M65" s="105" t="s">
        <v>177</v>
      </c>
      <c r="N65" s="42"/>
      <c r="O65" s="42"/>
      <c r="P65" s="42"/>
      <c r="Q65" s="42"/>
      <c r="R65" s="26"/>
      <c r="S65" s="53"/>
      <c r="T65" s="53"/>
      <c r="V65" s="46"/>
      <c r="X65" s="46"/>
    </row>
    <row r="66" spans="1:24" s="28" customFormat="1" ht="30" customHeight="1">
      <c r="A66" s="24"/>
      <c r="B66" s="25"/>
      <c r="C66" s="97" t="s">
        <v>56</v>
      </c>
      <c r="D66" s="29" t="s">
        <v>69</v>
      </c>
      <c r="E66" s="26" t="s">
        <v>164</v>
      </c>
      <c r="F66" s="41">
        <v>1</v>
      </c>
      <c r="G66" s="61" t="s">
        <v>28</v>
      </c>
      <c r="H66" s="24">
        <v>1</v>
      </c>
      <c r="I66" s="27">
        <v>194000000</v>
      </c>
      <c r="J66" s="27"/>
      <c r="K66" s="27"/>
      <c r="L66" s="42"/>
      <c r="M66" s="105" t="s">
        <v>177</v>
      </c>
      <c r="N66" s="42"/>
      <c r="O66" s="42"/>
      <c r="P66" s="42"/>
      <c r="Q66" s="42"/>
      <c r="R66" s="26"/>
      <c r="S66" s="53"/>
      <c r="T66" s="53"/>
      <c r="V66" s="46"/>
      <c r="X66" s="46"/>
    </row>
    <row r="67" spans="1:24" s="28" customFormat="1" ht="30" customHeight="1">
      <c r="A67" s="24"/>
      <c r="B67" s="25"/>
      <c r="C67" s="96" t="s">
        <v>56</v>
      </c>
      <c r="D67" s="29" t="s">
        <v>70</v>
      </c>
      <c r="E67" s="26" t="s">
        <v>164</v>
      </c>
      <c r="F67" s="41">
        <v>1</v>
      </c>
      <c r="G67" s="61" t="s">
        <v>28</v>
      </c>
      <c r="H67" s="24">
        <v>1</v>
      </c>
      <c r="I67" s="27">
        <v>194000000</v>
      </c>
      <c r="J67" s="27"/>
      <c r="K67" s="27"/>
      <c r="L67" s="42"/>
      <c r="M67" s="105" t="s">
        <v>177</v>
      </c>
      <c r="N67" s="42"/>
      <c r="O67" s="42"/>
      <c r="P67" s="42"/>
      <c r="Q67" s="42"/>
      <c r="R67" s="26"/>
      <c r="S67" s="53"/>
      <c r="T67" s="53"/>
      <c r="V67" s="46"/>
      <c r="X67" s="46"/>
    </row>
    <row r="68" spans="1:24" s="28" customFormat="1" ht="30" customHeight="1">
      <c r="A68" s="24"/>
      <c r="B68" s="25"/>
      <c r="C68" s="96" t="s">
        <v>56</v>
      </c>
      <c r="D68" s="29" t="s">
        <v>71</v>
      </c>
      <c r="E68" s="26" t="s">
        <v>164</v>
      </c>
      <c r="F68" s="41">
        <v>1</v>
      </c>
      <c r="G68" s="61" t="s">
        <v>28</v>
      </c>
      <c r="H68" s="24">
        <v>1</v>
      </c>
      <c r="I68" s="27">
        <v>194000000</v>
      </c>
      <c r="J68" s="27"/>
      <c r="K68" s="27"/>
      <c r="L68" s="42"/>
      <c r="M68" s="105" t="s">
        <v>177</v>
      </c>
      <c r="N68" s="42"/>
      <c r="O68" s="42"/>
      <c r="P68" s="42"/>
      <c r="Q68" s="42"/>
      <c r="R68" s="26"/>
      <c r="S68" s="53"/>
      <c r="T68" s="53"/>
      <c r="V68" s="46"/>
      <c r="X68" s="46"/>
    </row>
    <row r="69" spans="1:24" s="28" customFormat="1" ht="30" customHeight="1">
      <c r="A69" s="24"/>
      <c r="B69" s="25"/>
      <c r="C69" s="96" t="s">
        <v>56</v>
      </c>
      <c r="D69" s="29" t="s">
        <v>72</v>
      </c>
      <c r="E69" s="26" t="s">
        <v>164</v>
      </c>
      <c r="F69" s="41">
        <v>1</v>
      </c>
      <c r="G69" s="61" t="s">
        <v>28</v>
      </c>
      <c r="H69" s="24">
        <v>1</v>
      </c>
      <c r="I69" s="27">
        <v>194000000</v>
      </c>
      <c r="J69" s="27"/>
      <c r="K69" s="27"/>
      <c r="L69" s="42"/>
      <c r="M69" s="105" t="s">
        <v>177</v>
      </c>
      <c r="N69" s="42"/>
      <c r="O69" s="42"/>
      <c r="P69" s="42"/>
      <c r="Q69" s="42"/>
      <c r="R69" s="26"/>
      <c r="S69" s="53"/>
      <c r="T69" s="53"/>
      <c r="V69" s="46"/>
      <c r="X69" s="46"/>
    </row>
    <row r="70" spans="1:24" s="28" customFormat="1" ht="30" customHeight="1">
      <c r="A70" s="24"/>
      <c r="B70" s="25"/>
      <c r="C70" s="97" t="s">
        <v>56</v>
      </c>
      <c r="D70" s="29" t="s">
        <v>73</v>
      </c>
      <c r="E70" s="26" t="s">
        <v>164</v>
      </c>
      <c r="F70" s="41">
        <v>1</v>
      </c>
      <c r="G70" s="61" t="s">
        <v>28</v>
      </c>
      <c r="H70" s="24">
        <v>1</v>
      </c>
      <c r="I70" s="27">
        <v>174600000</v>
      </c>
      <c r="J70" s="27"/>
      <c r="K70" s="27"/>
      <c r="L70" s="42"/>
      <c r="M70" s="105" t="s">
        <v>177</v>
      </c>
      <c r="N70" s="42"/>
      <c r="O70" s="42"/>
      <c r="P70" s="42"/>
      <c r="Q70" s="42"/>
      <c r="R70" s="26"/>
      <c r="S70" s="53"/>
      <c r="T70" s="53"/>
      <c r="V70" s="46"/>
      <c r="X70" s="46"/>
    </row>
    <row r="71" spans="1:24" s="28" customFormat="1" ht="30" customHeight="1">
      <c r="A71" s="24"/>
      <c r="B71" s="25"/>
      <c r="C71" s="96" t="s">
        <v>56</v>
      </c>
      <c r="D71" s="29" t="s">
        <v>74</v>
      </c>
      <c r="E71" s="26" t="s">
        <v>164</v>
      </c>
      <c r="F71" s="41">
        <v>1</v>
      </c>
      <c r="G71" s="61" t="s">
        <v>28</v>
      </c>
      <c r="H71" s="24">
        <v>1</v>
      </c>
      <c r="I71" s="27">
        <v>169750000</v>
      </c>
      <c r="J71" s="27"/>
      <c r="K71" s="27"/>
      <c r="L71" s="42"/>
      <c r="M71" s="105" t="s">
        <v>177</v>
      </c>
      <c r="N71" s="42"/>
      <c r="O71" s="42"/>
      <c r="P71" s="42"/>
      <c r="Q71" s="42"/>
      <c r="R71" s="26"/>
      <c r="S71" s="53"/>
      <c r="T71" s="53"/>
      <c r="V71" s="46"/>
      <c r="X71" s="46"/>
    </row>
    <row r="72" spans="1:24" s="28" customFormat="1" ht="36.75" customHeight="1">
      <c r="A72" s="24"/>
      <c r="B72" s="25"/>
      <c r="C72" s="96" t="s">
        <v>56</v>
      </c>
      <c r="D72" s="29" t="s">
        <v>75</v>
      </c>
      <c r="E72" s="26" t="s">
        <v>164</v>
      </c>
      <c r="F72" s="41">
        <v>1</v>
      </c>
      <c r="G72" s="61" t="s">
        <v>28</v>
      </c>
      <c r="H72" s="24">
        <v>1</v>
      </c>
      <c r="I72" s="27">
        <v>145500000</v>
      </c>
      <c r="J72" s="27"/>
      <c r="K72" s="27"/>
      <c r="L72" s="42"/>
      <c r="M72" s="105" t="s">
        <v>177</v>
      </c>
      <c r="N72" s="42"/>
      <c r="O72" s="42"/>
      <c r="P72" s="42"/>
      <c r="Q72" s="42"/>
      <c r="R72" s="26"/>
      <c r="S72" s="53"/>
      <c r="T72" s="53"/>
      <c r="V72" s="46"/>
      <c r="X72" s="46"/>
    </row>
    <row r="73" spans="1:24" s="28" customFormat="1" ht="21" customHeight="1">
      <c r="A73" s="24"/>
      <c r="B73" s="25"/>
      <c r="C73" s="37"/>
      <c r="D73" s="88" t="s">
        <v>23</v>
      </c>
      <c r="E73" s="26"/>
      <c r="F73" s="41"/>
      <c r="G73" s="61"/>
      <c r="H73" s="24"/>
      <c r="I73" s="27">
        <v>98400000</v>
      </c>
      <c r="J73" s="27"/>
      <c r="K73" s="27"/>
      <c r="L73" s="42"/>
      <c r="M73" s="42"/>
      <c r="N73" s="42"/>
      <c r="O73" s="42"/>
      <c r="P73" s="42"/>
      <c r="Q73" s="42"/>
      <c r="R73" s="26"/>
      <c r="S73" s="53"/>
      <c r="T73" s="53"/>
      <c r="V73" s="46"/>
      <c r="X73" s="46"/>
    </row>
    <row r="74" spans="1:24" s="28" customFormat="1" ht="16.5" customHeight="1">
      <c r="A74" s="24"/>
      <c r="B74" s="25"/>
      <c r="C74" s="37"/>
      <c r="D74" s="33"/>
      <c r="E74" s="26"/>
      <c r="F74" s="41"/>
      <c r="G74" s="61"/>
      <c r="H74" s="24"/>
      <c r="I74" s="27"/>
      <c r="J74" s="27"/>
      <c r="K74" s="27"/>
      <c r="L74" s="42"/>
      <c r="M74" s="42"/>
      <c r="N74" s="42"/>
      <c r="O74" s="42"/>
      <c r="P74" s="42"/>
      <c r="Q74" s="42"/>
      <c r="R74" s="26"/>
      <c r="S74" s="53"/>
      <c r="T74" s="53"/>
      <c r="V74" s="46"/>
      <c r="X74" s="46"/>
    </row>
    <row r="75" spans="1:24" s="28" customFormat="1" ht="16.5" customHeight="1">
      <c r="A75" s="24"/>
      <c r="B75" s="25"/>
      <c r="C75" s="37"/>
      <c r="D75" s="88" t="s">
        <v>87</v>
      </c>
      <c r="E75" s="26"/>
      <c r="F75" s="41"/>
      <c r="G75" s="61"/>
      <c r="H75" s="24"/>
      <c r="I75" s="32">
        <f>SUM(I76:I85)</f>
        <v>1700000000</v>
      </c>
      <c r="J75" s="32">
        <f t="shared" ref="J75:K75" si="8">SUM(J76:J85)</f>
        <v>0</v>
      </c>
      <c r="K75" s="32">
        <f t="shared" si="8"/>
        <v>0</v>
      </c>
      <c r="L75" s="42"/>
      <c r="M75" s="42"/>
      <c r="N75" s="42"/>
      <c r="O75" s="42"/>
      <c r="P75" s="42"/>
      <c r="Q75" s="42"/>
      <c r="R75" s="26"/>
      <c r="S75" s="53"/>
      <c r="T75" s="99">
        <f>I75+I87</f>
        <v>1850000000</v>
      </c>
      <c r="V75" s="46"/>
      <c r="X75" s="46"/>
    </row>
    <row r="76" spans="1:24" s="28" customFormat="1" ht="30" customHeight="1">
      <c r="A76" s="24"/>
      <c r="B76" s="25"/>
      <c r="C76" s="106" t="s">
        <v>56</v>
      </c>
      <c r="D76" s="23" t="s">
        <v>76</v>
      </c>
      <c r="E76" s="26" t="s">
        <v>164</v>
      </c>
      <c r="F76" s="41">
        <v>1</v>
      </c>
      <c r="G76" s="61" t="s">
        <v>28</v>
      </c>
      <c r="H76" s="24">
        <v>1</v>
      </c>
      <c r="I76" s="27">
        <v>194000000</v>
      </c>
      <c r="J76" s="27"/>
      <c r="K76" s="27"/>
      <c r="L76" s="42"/>
      <c r="M76" s="105" t="s">
        <v>177</v>
      </c>
      <c r="N76" s="42"/>
      <c r="O76" s="42"/>
      <c r="P76" s="42"/>
      <c r="Q76" s="42"/>
      <c r="R76" s="26"/>
      <c r="S76" s="53"/>
      <c r="T76" s="99">
        <f>I75+I87+I91+I130+I134+I144</f>
        <v>10325000000</v>
      </c>
      <c r="V76" s="46"/>
      <c r="X76" s="46"/>
    </row>
    <row r="77" spans="1:24" s="28" customFormat="1" ht="30" customHeight="1">
      <c r="A77" s="24"/>
      <c r="B77" s="25"/>
      <c r="C77" s="106" t="s">
        <v>56</v>
      </c>
      <c r="D77" s="23" t="s">
        <v>77</v>
      </c>
      <c r="E77" s="26" t="s">
        <v>164</v>
      </c>
      <c r="F77" s="41">
        <v>1</v>
      </c>
      <c r="G77" s="61" t="s">
        <v>28</v>
      </c>
      <c r="H77" s="24">
        <v>1</v>
      </c>
      <c r="I77" s="27">
        <v>194000000</v>
      </c>
      <c r="J77" s="27"/>
      <c r="K77" s="27"/>
      <c r="L77" s="42"/>
      <c r="M77" s="105" t="s">
        <v>177</v>
      </c>
      <c r="N77" s="42"/>
      <c r="O77" s="42"/>
      <c r="P77" s="42"/>
      <c r="Q77" s="42"/>
      <c r="R77" s="26"/>
      <c r="S77" s="53"/>
      <c r="T77" s="53"/>
      <c r="V77" s="46"/>
      <c r="X77" s="46"/>
    </row>
    <row r="78" spans="1:24" s="28" customFormat="1" ht="30" customHeight="1">
      <c r="A78" s="24"/>
      <c r="B78" s="25"/>
      <c r="C78" s="106" t="s">
        <v>56</v>
      </c>
      <c r="D78" s="23" t="s">
        <v>78</v>
      </c>
      <c r="E78" s="26" t="s">
        <v>164</v>
      </c>
      <c r="F78" s="41">
        <v>1</v>
      </c>
      <c r="G78" s="61" t="s">
        <v>28</v>
      </c>
      <c r="H78" s="24">
        <v>1</v>
      </c>
      <c r="I78" s="27">
        <v>194000000</v>
      </c>
      <c r="J78" s="27"/>
      <c r="K78" s="27"/>
      <c r="L78" s="42"/>
      <c r="M78" s="105" t="s">
        <v>177</v>
      </c>
      <c r="N78" s="42"/>
      <c r="O78" s="42"/>
      <c r="P78" s="42"/>
      <c r="Q78" s="42"/>
      <c r="R78" s="26"/>
      <c r="S78" s="53"/>
      <c r="T78" s="53"/>
      <c r="V78" s="46"/>
      <c r="X78" s="46"/>
    </row>
    <row r="79" spans="1:24" s="28" customFormat="1" ht="30" customHeight="1">
      <c r="A79" s="24"/>
      <c r="B79" s="25"/>
      <c r="C79" s="106" t="s">
        <v>56</v>
      </c>
      <c r="D79" s="23" t="s">
        <v>79</v>
      </c>
      <c r="E79" s="26" t="s">
        <v>164</v>
      </c>
      <c r="F79" s="41">
        <v>1</v>
      </c>
      <c r="G79" s="61" t="s">
        <v>28</v>
      </c>
      <c r="H79" s="24">
        <v>1</v>
      </c>
      <c r="I79" s="27">
        <v>194000000</v>
      </c>
      <c r="J79" s="27"/>
      <c r="K79" s="27"/>
      <c r="L79" s="42"/>
      <c r="M79" s="105" t="s">
        <v>177</v>
      </c>
      <c r="N79" s="42"/>
      <c r="O79" s="42"/>
      <c r="P79" s="42"/>
      <c r="Q79" s="42"/>
      <c r="R79" s="26"/>
      <c r="S79" s="53"/>
      <c r="T79" s="53"/>
      <c r="V79" s="46"/>
      <c r="X79" s="46"/>
    </row>
    <row r="80" spans="1:24" s="28" customFormat="1" ht="30" customHeight="1">
      <c r="A80" s="24"/>
      <c r="B80" s="25"/>
      <c r="C80" s="106" t="s">
        <v>56</v>
      </c>
      <c r="D80" s="23" t="s">
        <v>80</v>
      </c>
      <c r="E80" s="26" t="s">
        <v>164</v>
      </c>
      <c r="F80" s="41">
        <v>1</v>
      </c>
      <c r="G80" s="61" t="s">
        <v>28</v>
      </c>
      <c r="H80" s="24">
        <v>1</v>
      </c>
      <c r="I80" s="27">
        <v>194000000</v>
      </c>
      <c r="J80" s="27"/>
      <c r="K80" s="27"/>
      <c r="L80" s="42"/>
      <c r="M80" s="105" t="s">
        <v>177</v>
      </c>
      <c r="N80" s="42"/>
      <c r="O80" s="42"/>
      <c r="P80" s="42"/>
      <c r="Q80" s="42"/>
      <c r="R80" s="26"/>
      <c r="S80" s="53"/>
      <c r="T80" s="53"/>
      <c r="V80" s="46"/>
      <c r="X80" s="46"/>
    </row>
    <row r="81" spans="1:24" s="28" customFormat="1" ht="30" customHeight="1">
      <c r="A81" s="24"/>
      <c r="B81" s="25"/>
      <c r="C81" s="106" t="s">
        <v>56</v>
      </c>
      <c r="D81" s="23" t="s">
        <v>81</v>
      </c>
      <c r="E81" s="26" t="s">
        <v>164</v>
      </c>
      <c r="F81" s="41">
        <v>1</v>
      </c>
      <c r="G81" s="61" t="s">
        <v>28</v>
      </c>
      <c r="H81" s="24">
        <v>1</v>
      </c>
      <c r="I81" s="27">
        <v>194000000</v>
      </c>
      <c r="J81" s="27"/>
      <c r="K81" s="27"/>
      <c r="L81" s="42"/>
      <c r="M81" s="105" t="s">
        <v>177</v>
      </c>
      <c r="N81" s="42"/>
      <c r="O81" s="42"/>
      <c r="P81" s="42"/>
      <c r="Q81" s="42"/>
      <c r="R81" s="26"/>
      <c r="S81" s="53"/>
      <c r="T81" s="53"/>
      <c r="V81" s="46"/>
      <c r="X81" s="46"/>
    </row>
    <row r="82" spans="1:24" s="28" customFormat="1" ht="37.5" customHeight="1">
      <c r="A82" s="24"/>
      <c r="B82" s="25"/>
      <c r="C82" s="106" t="s">
        <v>56</v>
      </c>
      <c r="D82" s="23" t="s">
        <v>82</v>
      </c>
      <c r="E82" s="26" t="s">
        <v>164</v>
      </c>
      <c r="F82" s="41">
        <v>1</v>
      </c>
      <c r="G82" s="61" t="s">
        <v>28</v>
      </c>
      <c r="H82" s="24">
        <v>1</v>
      </c>
      <c r="I82" s="27">
        <v>194000000</v>
      </c>
      <c r="J82" s="27"/>
      <c r="K82" s="27"/>
      <c r="L82" s="42"/>
      <c r="M82" s="105" t="s">
        <v>177</v>
      </c>
      <c r="N82" s="42"/>
      <c r="O82" s="42"/>
      <c r="P82" s="42"/>
      <c r="Q82" s="42"/>
      <c r="R82" s="26"/>
      <c r="S82" s="53"/>
      <c r="T82" s="53"/>
      <c r="V82" s="46"/>
      <c r="X82" s="46"/>
    </row>
    <row r="83" spans="1:24" s="28" customFormat="1" ht="30" customHeight="1">
      <c r="A83" s="24"/>
      <c r="B83" s="25"/>
      <c r="C83" s="106" t="s">
        <v>56</v>
      </c>
      <c r="D83" s="23" t="s">
        <v>83</v>
      </c>
      <c r="E83" s="26" t="s">
        <v>164</v>
      </c>
      <c r="F83" s="41">
        <v>1</v>
      </c>
      <c r="G83" s="61" t="s">
        <v>28</v>
      </c>
      <c r="H83" s="24">
        <v>1</v>
      </c>
      <c r="I83" s="27">
        <v>145500000</v>
      </c>
      <c r="J83" s="27"/>
      <c r="K83" s="27"/>
      <c r="L83" s="42"/>
      <c r="M83" s="105" t="s">
        <v>177</v>
      </c>
      <c r="N83" s="42"/>
      <c r="O83" s="42"/>
      <c r="P83" s="42"/>
      <c r="Q83" s="42"/>
      <c r="R83" s="26"/>
      <c r="S83" s="53"/>
      <c r="T83" s="53"/>
      <c r="V83" s="46"/>
      <c r="X83" s="46"/>
    </row>
    <row r="84" spans="1:24" s="28" customFormat="1" ht="30" customHeight="1">
      <c r="A84" s="24"/>
      <c r="B84" s="25"/>
      <c r="C84" s="106" t="s">
        <v>56</v>
      </c>
      <c r="D84" s="23" t="s">
        <v>84</v>
      </c>
      <c r="E84" s="26" t="s">
        <v>164</v>
      </c>
      <c r="F84" s="41">
        <v>1</v>
      </c>
      <c r="G84" s="61" t="s">
        <v>28</v>
      </c>
      <c r="H84" s="24">
        <v>1</v>
      </c>
      <c r="I84" s="27">
        <v>145500000</v>
      </c>
      <c r="J84" s="27"/>
      <c r="K84" s="27"/>
      <c r="L84" s="42"/>
      <c r="M84" s="105" t="s">
        <v>177</v>
      </c>
      <c r="N84" s="42"/>
      <c r="O84" s="42"/>
      <c r="P84" s="42"/>
      <c r="Q84" s="42"/>
      <c r="R84" s="26"/>
      <c r="S84" s="53"/>
      <c r="T84" s="53"/>
      <c r="V84" s="46"/>
      <c r="X84" s="46"/>
    </row>
    <row r="85" spans="1:24" s="28" customFormat="1" ht="23.25" customHeight="1">
      <c r="A85" s="24"/>
      <c r="B85" s="25"/>
      <c r="C85" s="37"/>
      <c r="D85" s="88" t="s">
        <v>23</v>
      </c>
      <c r="E85" s="26"/>
      <c r="F85" s="41"/>
      <c r="G85" s="61"/>
      <c r="H85" s="24"/>
      <c r="I85" s="27">
        <v>51000000</v>
      </c>
      <c r="J85" s="27"/>
      <c r="K85" s="27"/>
      <c r="L85" s="42"/>
      <c r="M85" s="42"/>
      <c r="N85" s="42"/>
      <c r="O85" s="42"/>
      <c r="P85" s="42"/>
      <c r="Q85" s="42"/>
      <c r="R85" s="26"/>
      <c r="S85" s="53"/>
      <c r="T85" s="53"/>
      <c r="V85" s="46"/>
      <c r="X85" s="46"/>
    </row>
    <row r="86" spans="1:24" s="28" customFormat="1" ht="12.75" customHeight="1">
      <c r="A86" s="24"/>
      <c r="B86" s="25"/>
      <c r="C86" s="37"/>
      <c r="D86" s="33"/>
      <c r="E86" s="26"/>
      <c r="F86" s="41"/>
      <c r="G86" s="61"/>
      <c r="H86" s="24"/>
      <c r="I86" s="27"/>
      <c r="J86" s="27"/>
      <c r="K86" s="27"/>
      <c r="L86" s="42"/>
      <c r="M86" s="42"/>
      <c r="N86" s="42"/>
      <c r="O86" s="42"/>
      <c r="P86" s="42"/>
      <c r="Q86" s="42"/>
      <c r="R86" s="26"/>
      <c r="S86" s="53"/>
      <c r="T86" s="53"/>
      <c r="V86" s="46"/>
      <c r="X86" s="46"/>
    </row>
    <row r="87" spans="1:24" s="28" customFormat="1" ht="30" customHeight="1">
      <c r="A87" s="24"/>
      <c r="B87" s="25"/>
      <c r="C87" s="37"/>
      <c r="D87" s="88" t="s">
        <v>85</v>
      </c>
      <c r="E87" s="26"/>
      <c r="F87" s="41"/>
      <c r="G87" s="61"/>
      <c r="H87" s="24"/>
      <c r="I87" s="32">
        <f>I89+I88</f>
        <v>150000000</v>
      </c>
      <c r="J87" s="32">
        <f t="shared" ref="J87:K87" si="9">J89+J88</f>
        <v>0</v>
      </c>
      <c r="K87" s="32">
        <f t="shared" si="9"/>
        <v>0</v>
      </c>
      <c r="L87" s="42"/>
      <c r="M87" s="42"/>
      <c r="N87" s="42"/>
      <c r="O87" s="42"/>
      <c r="P87" s="42"/>
      <c r="Q87" s="42"/>
      <c r="R87" s="26"/>
      <c r="S87" s="53"/>
      <c r="T87" s="53"/>
      <c r="V87" s="46"/>
      <c r="X87" s="46"/>
    </row>
    <row r="88" spans="1:24" s="28" customFormat="1" ht="30" customHeight="1">
      <c r="A88" s="24"/>
      <c r="B88" s="25"/>
      <c r="C88" s="79" t="s">
        <v>56</v>
      </c>
      <c r="D88" s="33" t="s">
        <v>86</v>
      </c>
      <c r="E88" s="26" t="s">
        <v>164</v>
      </c>
      <c r="F88" s="41">
        <v>1</v>
      </c>
      <c r="G88" s="61" t="s">
        <v>28</v>
      </c>
      <c r="H88" s="24">
        <v>1</v>
      </c>
      <c r="I88" s="27">
        <v>147000000</v>
      </c>
      <c r="J88" s="27"/>
      <c r="K88" s="27"/>
      <c r="L88" s="42"/>
      <c r="M88" s="105" t="s">
        <v>177</v>
      </c>
      <c r="N88" s="42"/>
      <c r="O88" s="42"/>
      <c r="P88" s="42"/>
      <c r="Q88" s="42"/>
      <c r="R88" s="26"/>
      <c r="S88" s="53"/>
      <c r="T88" s="53"/>
      <c r="V88" s="46"/>
      <c r="X88" s="46"/>
    </row>
    <row r="89" spans="1:24" s="28" customFormat="1" ht="21.75" customHeight="1">
      <c r="A89" s="24"/>
      <c r="B89" s="25"/>
      <c r="C89" s="37"/>
      <c r="D89" s="88" t="s">
        <v>23</v>
      </c>
      <c r="E89" s="26"/>
      <c r="F89" s="41"/>
      <c r="G89" s="61"/>
      <c r="H89" s="24"/>
      <c r="I89" s="27">
        <v>3000000</v>
      </c>
      <c r="J89" s="27"/>
      <c r="K89" s="27"/>
      <c r="L89" s="42"/>
      <c r="M89" s="42"/>
      <c r="N89" s="42"/>
      <c r="O89" s="42"/>
      <c r="P89" s="42"/>
      <c r="Q89" s="42"/>
      <c r="R89" s="26"/>
      <c r="S89" s="53"/>
      <c r="T89" s="53"/>
      <c r="V89" s="46"/>
      <c r="X89" s="46"/>
    </row>
    <row r="90" spans="1:24" s="28" customFormat="1" ht="14.25" customHeight="1">
      <c r="A90" s="24"/>
      <c r="B90" s="25"/>
      <c r="C90" s="37"/>
      <c r="D90" s="33"/>
      <c r="E90" s="26"/>
      <c r="F90" s="41"/>
      <c r="G90" s="61"/>
      <c r="H90" s="24"/>
      <c r="I90" s="27"/>
      <c r="J90" s="27"/>
      <c r="K90" s="27"/>
      <c r="L90" s="42"/>
      <c r="M90" s="42"/>
      <c r="N90" s="42"/>
      <c r="O90" s="42"/>
      <c r="P90" s="42"/>
      <c r="Q90" s="42"/>
      <c r="R90" s="26"/>
      <c r="S90" s="53"/>
      <c r="T90" s="53"/>
      <c r="V90" s="46"/>
      <c r="X90" s="46"/>
    </row>
    <row r="91" spans="1:24" s="28" customFormat="1" ht="21" customHeight="1">
      <c r="A91" s="24"/>
      <c r="B91" s="25"/>
      <c r="C91" s="37"/>
      <c r="D91" s="88" t="s">
        <v>21</v>
      </c>
      <c r="E91" s="26"/>
      <c r="F91" s="41"/>
      <c r="G91" s="61"/>
      <c r="H91" s="24"/>
      <c r="I91" s="32">
        <f>SUM(I92:I128)</f>
        <v>6250000000</v>
      </c>
      <c r="J91" s="32">
        <f t="shared" ref="J91:K91" si="10">SUM(J92:J128)</f>
        <v>0</v>
      </c>
      <c r="K91" s="32">
        <f t="shared" si="10"/>
        <v>0</v>
      </c>
      <c r="L91" s="42"/>
      <c r="M91" s="42"/>
      <c r="N91" s="42"/>
      <c r="O91" s="42"/>
      <c r="P91" s="42"/>
      <c r="Q91" s="42"/>
      <c r="R91" s="26"/>
      <c r="S91" s="53"/>
      <c r="T91" s="53"/>
      <c r="V91" s="46"/>
      <c r="X91" s="46"/>
    </row>
    <row r="92" spans="1:24" s="28" customFormat="1" ht="30" customHeight="1">
      <c r="A92" s="24"/>
      <c r="B92" s="25"/>
      <c r="C92" s="106" t="s">
        <v>56</v>
      </c>
      <c r="D92" s="23" t="s">
        <v>88</v>
      </c>
      <c r="E92" s="26" t="s">
        <v>164</v>
      </c>
      <c r="F92" s="41">
        <v>1</v>
      </c>
      <c r="G92" s="61" t="s">
        <v>28</v>
      </c>
      <c r="H92" s="24">
        <v>1</v>
      </c>
      <c r="I92" s="27">
        <v>195000000</v>
      </c>
      <c r="J92" s="27"/>
      <c r="K92" s="27"/>
      <c r="L92" s="42"/>
      <c r="M92" s="105" t="s">
        <v>177</v>
      </c>
      <c r="N92" s="42"/>
      <c r="O92" s="42"/>
      <c r="P92" s="42"/>
      <c r="Q92" s="42"/>
      <c r="R92" s="26"/>
      <c r="S92" s="53"/>
      <c r="T92" s="53"/>
      <c r="V92" s="46"/>
      <c r="X92" s="46"/>
    </row>
    <row r="93" spans="1:24" s="28" customFormat="1" ht="30" customHeight="1">
      <c r="A93" s="24"/>
      <c r="B93" s="25"/>
      <c r="C93" s="106" t="s">
        <v>56</v>
      </c>
      <c r="D93" s="23" t="s">
        <v>89</v>
      </c>
      <c r="E93" s="26" t="s">
        <v>164</v>
      </c>
      <c r="F93" s="41">
        <v>1</v>
      </c>
      <c r="G93" s="61" t="s">
        <v>28</v>
      </c>
      <c r="H93" s="24">
        <v>1</v>
      </c>
      <c r="I93" s="27">
        <v>195000000</v>
      </c>
      <c r="J93" s="27"/>
      <c r="K93" s="27"/>
      <c r="L93" s="42"/>
      <c r="M93" s="105" t="s">
        <v>177</v>
      </c>
      <c r="N93" s="42"/>
      <c r="O93" s="42"/>
      <c r="P93" s="42"/>
      <c r="Q93" s="42"/>
      <c r="R93" s="26"/>
      <c r="S93" s="53"/>
      <c r="T93" s="53"/>
      <c r="V93" s="46"/>
      <c r="X93" s="46"/>
    </row>
    <row r="94" spans="1:24" s="28" customFormat="1" ht="30" customHeight="1">
      <c r="A94" s="24"/>
      <c r="B94" s="25"/>
      <c r="C94" s="106" t="s">
        <v>56</v>
      </c>
      <c r="D94" s="23" t="s">
        <v>90</v>
      </c>
      <c r="E94" s="26" t="s">
        <v>164</v>
      </c>
      <c r="F94" s="41">
        <v>1</v>
      </c>
      <c r="G94" s="61" t="s">
        <v>28</v>
      </c>
      <c r="H94" s="24">
        <v>1</v>
      </c>
      <c r="I94" s="27">
        <v>146250000</v>
      </c>
      <c r="J94" s="27"/>
      <c r="K94" s="27"/>
      <c r="L94" s="42"/>
      <c r="M94" s="105" t="s">
        <v>177</v>
      </c>
      <c r="N94" s="42"/>
      <c r="O94" s="42"/>
      <c r="P94" s="42"/>
      <c r="Q94" s="42"/>
      <c r="R94" s="26"/>
      <c r="S94" s="53"/>
      <c r="T94" s="53"/>
      <c r="V94" s="46"/>
      <c r="X94" s="46"/>
    </row>
    <row r="95" spans="1:24" s="28" customFormat="1" ht="36" customHeight="1">
      <c r="A95" s="24"/>
      <c r="B95" s="25"/>
      <c r="C95" s="106" t="s">
        <v>56</v>
      </c>
      <c r="D95" s="23" t="s">
        <v>91</v>
      </c>
      <c r="E95" s="26" t="s">
        <v>164</v>
      </c>
      <c r="F95" s="41">
        <v>1</v>
      </c>
      <c r="G95" s="61" t="s">
        <v>28</v>
      </c>
      <c r="H95" s="24">
        <v>1</v>
      </c>
      <c r="I95" s="27">
        <v>195000000</v>
      </c>
      <c r="J95" s="27"/>
      <c r="K95" s="27"/>
      <c r="L95" s="42"/>
      <c r="M95" s="105" t="s">
        <v>177</v>
      </c>
      <c r="N95" s="42"/>
      <c r="O95" s="42"/>
      <c r="P95" s="42"/>
      <c r="Q95" s="42"/>
      <c r="R95" s="26"/>
      <c r="S95" s="53"/>
      <c r="T95" s="53"/>
      <c r="V95" s="46"/>
      <c r="X95" s="46"/>
    </row>
    <row r="96" spans="1:24" s="28" customFormat="1" ht="30" customHeight="1">
      <c r="A96" s="24"/>
      <c r="B96" s="25"/>
      <c r="C96" s="106" t="s">
        <v>56</v>
      </c>
      <c r="D96" s="23" t="s">
        <v>92</v>
      </c>
      <c r="E96" s="26" t="s">
        <v>164</v>
      </c>
      <c r="F96" s="41">
        <v>1</v>
      </c>
      <c r="G96" s="61" t="s">
        <v>28</v>
      </c>
      <c r="H96" s="24">
        <v>1</v>
      </c>
      <c r="I96" s="27">
        <v>195000000</v>
      </c>
      <c r="J96" s="27"/>
      <c r="K96" s="27"/>
      <c r="L96" s="42"/>
      <c r="M96" s="105" t="s">
        <v>177</v>
      </c>
      <c r="N96" s="42"/>
      <c r="O96" s="42"/>
      <c r="P96" s="42"/>
      <c r="Q96" s="42"/>
      <c r="R96" s="26"/>
      <c r="S96" s="53"/>
      <c r="T96" s="53"/>
      <c r="V96" s="46"/>
      <c r="X96" s="46"/>
    </row>
    <row r="97" spans="1:24" s="28" customFormat="1" ht="30" customHeight="1">
      <c r="A97" s="24"/>
      <c r="B97" s="25"/>
      <c r="C97" s="106" t="s">
        <v>56</v>
      </c>
      <c r="D97" s="23" t="s">
        <v>93</v>
      </c>
      <c r="E97" s="26" t="s">
        <v>164</v>
      </c>
      <c r="F97" s="41">
        <v>1</v>
      </c>
      <c r="G97" s="61" t="s">
        <v>28</v>
      </c>
      <c r="H97" s="24">
        <v>1</v>
      </c>
      <c r="I97" s="27">
        <v>195000000</v>
      </c>
      <c r="J97" s="27"/>
      <c r="K97" s="27"/>
      <c r="L97" s="42"/>
      <c r="M97" s="105" t="s">
        <v>177</v>
      </c>
      <c r="N97" s="42"/>
      <c r="O97" s="42"/>
      <c r="P97" s="42"/>
      <c r="Q97" s="42"/>
      <c r="R97" s="26"/>
      <c r="S97" s="53"/>
      <c r="T97" s="53"/>
      <c r="V97" s="46"/>
      <c r="X97" s="46"/>
    </row>
    <row r="98" spans="1:24" s="28" customFormat="1" ht="30" customHeight="1">
      <c r="A98" s="24"/>
      <c r="B98" s="25"/>
      <c r="C98" s="106" t="s">
        <v>56</v>
      </c>
      <c r="D98" s="23" t="s">
        <v>94</v>
      </c>
      <c r="E98" s="26" t="s">
        <v>164</v>
      </c>
      <c r="F98" s="41">
        <v>1</v>
      </c>
      <c r="G98" s="61" t="s">
        <v>28</v>
      </c>
      <c r="H98" s="24">
        <v>1</v>
      </c>
      <c r="I98" s="27">
        <v>195000000</v>
      </c>
      <c r="J98" s="27"/>
      <c r="K98" s="27"/>
      <c r="L98" s="42"/>
      <c r="M98" s="105" t="s">
        <v>177</v>
      </c>
      <c r="N98" s="42"/>
      <c r="O98" s="42"/>
      <c r="P98" s="42"/>
      <c r="Q98" s="42"/>
      <c r="R98" s="26"/>
      <c r="S98" s="53"/>
      <c r="T98" s="53"/>
      <c r="V98" s="46"/>
      <c r="X98" s="46"/>
    </row>
    <row r="99" spans="1:24" s="28" customFormat="1" ht="30" customHeight="1">
      <c r="A99" s="24"/>
      <c r="B99" s="25"/>
      <c r="C99" s="106" t="s">
        <v>56</v>
      </c>
      <c r="D99" s="23" t="s">
        <v>95</v>
      </c>
      <c r="E99" s="26" t="s">
        <v>164</v>
      </c>
      <c r="F99" s="41">
        <v>1</v>
      </c>
      <c r="G99" s="61" t="s">
        <v>28</v>
      </c>
      <c r="H99" s="24">
        <v>1</v>
      </c>
      <c r="I99" s="27">
        <v>195000000</v>
      </c>
      <c r="J99" s="27"/>
      <c r="K99" s="27"/>
      <c r="L99" s="42"/>
      <c r="M99" s="105" t="s">
        <v>177</v>
      </c>
      <c r="N99" s="42"/>
      <c r="O99" s="42"/>
      <c r="P99" s="42"/>
      <c r="Q99" s="42"/>
      <c r="R99" s="26"/>
      <c r="S99" s="53"/>
      <c r="T99" s="53"/>
      <c r="V99" s="46"/>
      <c r="X99" s="46"/>
    </row>
    <row r="100" spans="1:24" s="28" customFormat="1" ht="40.5" customHeight="1">
      <c r="A100" s="24"/>
      <c r="B100" s="25"/>
      <c r="C100" s="106" t="s">
        <v>56</v>
      </c>
      <c r="D100" s="23" t="s">
        <v>96</v>
      </c>
      <c r="E100" s="26" t="s">
        <v>164</v>
      </c>
      <c r="F100" s="41">
        <v>1</v>
      </c>
      <c r="G100" s="61" t="s">
        <v>28</v>
      </c>
      <c r="H100" s="24">
        <v>1</v>
      </c>
      <c r="I100" s="27">
        <v>97500000</v>
      </c>
      <c r="J100" s="27"/>
      <c r="K100" s="27"/>
      <c r="L100" s="42"/>
      <c r="M100" s="105" t="s">
        <v>177</v>
      </c>
      <c r="N100" s="42"/>
      <c r="O100" s="42"/>
      <c r="P100" s="42"/>
      <c r="Q100" s="42"/>
      <c r="R100" s="26"/>
      <c r="S100" s="53"/>
      <c r="T100" s="53"/>
      <c r="V100" s="46"/>
      <c r="X100" s="46"/>
    </row>
    <row r="101" spans="1:24" s="28" customFormat="1" ht="30" customHeight="1">
      <c r="A101" s="24"/>
      <c r="B101" s="25"/>
      <c r="C101" s="106" t="s">
        <v>56</v>
      </c>
      <c r="D101" s="23" t="s">
        <v>97</v>
      </c>
      <c r="E101" s="26" t="s">
        <v>164</v>
      </c>
      <c r="F101" s="41">
        <v>1</v>
      </c>
      <c r="G101" s="61" t="s">
        <v>28</v>
      </c>
      <c r="H101" s="24">
        <v>1</v>
      </c>
      <c r="I101" s="27">
        <v>146250000</v>
      </c>
      <c r="J101" s="27"/>
      <c r="K101" s="27"/>
      <c r="L101" s="42"/>
      <c r="M101" s="105" t="s">
        <v>177</v>
      </c>
      <c r="N101" s="42"/>
      <c r="O101" s="42"/>
      <c r="P101" s="42"/>
      <c r="Q101" s="42"/>
      <c r="R101" s="26"/>
      <c r="S101" s="53"/>
      <c r="T101" s="53"/>
      <c r="V101" s="46"/>
      <c r="X101" s="46"/>
    </row>
    <row r="102" spans="1:24" s="28" customFormat="1" ht="30" customHeight="1">
      <c r="A102" s="24"/>
      <c r="B102" s="25"/>
      <c r="C102" s="106" t="s">
        <v>56</v>
      </c>
      <c r="D102" s="23" t="s">
        <v>98</v>
      </c>
      <c r="E102" s="26" t="s">
        <v>164</v>
      </c>
      <c r="F102" s="41">
        <v>1</v>
      </c>
      <c r="G102" s="61" t="s">
        <v>28</v>
      </c>
      <c r="H102" s="24">
        <v>1</v>
      </c>
      <c r="I102" s="27">
        <v>146250000</v>
      </c>
      <c r="J102" s="27"/>
      <c r="K102" s="27"/>
      <c r="L102" s="42"/>
      <c r="M102" s="105" t="s">
        <v>177</v>
      </c>
      <c r="N102" s="42"/>
      <c r="O102" s="42"/>
      <c r="P102" s="42"/>
      <c r="Q102" s="42"/>
      <c r="R102" s="26"/>
      <c r="S102" s="53"/>
      <c r="T102" s="53"/>
      <c r="V102" s="46"/>
      <c r="X102" s="46"/>
    </row>
    <row r="103" spans="1:24" s="28" customFormat="1" ht="30" customHeight="1">
      <c r="A103" s="24"/>
      <c r="B103" s="25"/>
      <c r="C103" s="106" t="s">
        <v>56</v>
      </c>
      <c r="D103" s="23" t="s">
        <v>99</v>
      </c>
      <c r="E103" s="26" t="s">
        <v>164</v>
      </c>
      <c r="F103" s="41">
        <v>1</v>
      </c>
      <c r="G103" s="61" t="s">
        <v>28</v>
      </c>
      <c r="H103" s="24">
        <v>1</v>
      </c>
      <c r="I103" s="27">
        <v>195000000</v>
      </c>
      <c r="J103" s="27"/>
      <c r="K103" s="27"/>
      <c r="L103" s="42"/>
      <c r="M103" s="105" t="s">
        <v>177</v>
      </c>
      <c r="N103" s="42"/>
      <c r="O103" s="42"/>
      <c r="P103" s="42"/>
      <c r="Q103" s="42"/>
      <c r="R103" s="26"/>
      <c r="S103" s="53"/>
      <c r="T103" s="53"/>
      <c r="V103" s="46"/>
      <c r="X103" s="46"/>
    </row>
    <row r="104" spans="1:24" s="28" customFormat="1" ht="30" customHeight="1">
      <c r="A104" s="24"/>
      <c r="B104" s="25"/>
      <c r="C104" s="106" t="s">
        <v>56</v>
      </c>
      <c r="D104" s="23" t="s">
        <v>100</v>
      </c>
      <c r="E104" s="26" t="s">
        <v>164</v>
      </c>
      <c r="F104" s="41">
        <v>1</v>
      </c>
      <c r="G104" s="61" t="s">
        <v>28</v>
      </c>
      <c r="H104" s="24">
        <v>1</v>
      </c>
      <c r="I104" s="27">
        <v>195000000</v>
      </c>
      <c r="J104" s="27"/>
      <c r="K104" s="27"/>
      <c r="L104" s="42"/>
      <c r="M104" s="105" t="s">
        <v>177</v>
      </c>
      <c r="N104" s="42"/>
      <c r="O104" s="42"/>
      <c r="P104" s="42"/>
      <c r="Q104" s="42"/>
      <c r="R104" s="26"/>
      <c r="S104" s="53"/>
      <c r="T104" s="53"/>
      <c r="V104" s="46"/>
      <c r="X104" s="46"/>
    </row>
    <row r="105" spans="1:24" s="28" customFormat="1" ht="30" customHeight="1">
      <c r="A105" s="24"/>
      <c r="B105" s="25"/>
      <c r="C105" s="106" t="s">
        <v>56</v>
      </c>
      <c r="D105" s="23" t="s">
        <v>101</v>
      </c>
      <c r="E105" s="26" t="s">
        <v>164</v>
      </c>
      <c r="F105" s="41">
        <v>1</v>
      </c>
      <c r="G105" s="61" t="s">
        <v>28</v>
      </c>
      <c r="H105" s="24">
        <v>1</v>
      </c>
      <c r="I105" s="27">
        <v>195000000</v>
      </c>
      <c r="J105" s="27"/>
      <c r="K105" s="27"/>
      <c r="L105" s="42"/>
      <c r="M105" s="105" t="s">
        <v>177</v>
      </c>
      <c r="N105" s="42"/>
      <c r="O105" s="42"/>
      <c r="P105" s="42"/>
      <c r="Q105" s="42"/>
      <c r="R105" s="26"/>
      <c r="S105" s="53"/>
      <c r="T105" s="53"/>
      <c r="V105" s="46"/>
      <c r="X105" s="46"/>
    </row>
    <row r="106" spans="1:24" s="28" customFormat="1" ht="30" customHeight="1">
      <c r="A106" s="24"/>
      <c r="B106" s="25"/>
      <c r="C106" s="107" t="s">
        <v>56</v>
      </c>
      <c r="D106" s="23" t="s">
        <v>102</v>
      </c>
      <c r="E106" s="26" t="s">
        <v>164</v>
      </c>
      <c r="F106" s="41">
        <v>1</v>
      </c>
      <c r="G106" s="61" t="s">
        <v>28</v>
      </c>
      <c r="H106" s="24">
        <v>1</v>
      </c>
      <c r="I106" s="27">
        <v>195000000</v>
      </c>
      <c r="J106" s="27"/>
      <c r="K106" s="27"/>
      <c r="L106" s="42"/>
      <c r="M106" s="105" t="s">
        <v>177</v>
      </c>
      <c r="N106" s="42"/>
      <c r="O106" s="42"/>
      <c r="P106" s="42"/>
      <c r="Q106" s="42"/>
      <c r="R106" s="26"/>
      <c r="S106" s="53"/>
      <c r="T106" s="53"/>
      <c r="V106" s="46"/>
      <c r="X106" s="46"/>
    </row>
    <row r="107" spans="1:24" s="28" customFormat="1" ht="39.75" customHeight="1">
      <c r="A107" s="24"/>
      <c r="B107" s="25"/>
      <c r="C107" s="107" t="s">
        <v>56</v>
      </c>
      <c r="D107" s="23" t="s">
        <v>103</v>
      </c>
      <c r="E107" s="26" t="s">
        <v>164</v>
      </c>
      <c r="F107" s="41">
        <v>1</v>
      </c>
      <c r="G107" s="61" t="s">
        <v>28</v>
      </c>
      <c r="H107" s="24">
        <v>1</v>
      </c>
      <c r="I107" s="27">
        <v>195000000</v>
      </c>
      <c r="J107" s="27"/>
      <c r="K107" s="27"/>
      <c r="L107" s="42"/>
      <c r="M107" s="105" t="s">
        <v>177</v>
      </c>
      <c r="N107" s="42"/>
      <c r="O107" s="42"/>
      <c r="P107" s="42"/>
      <c r="Q107" s="42"/>
      <c r="R107" s="26"/>
      <c r="S107" s="53"/>
      <c r="T107" s="53"/>
      <c r="V107" s="46"/>
      <c r="X107" s="46"/>
    </row>
    <row r="108" spans="1:24" s="28" customFormat="1" ht="30" customHeight="1">
      <c r="A108" s="24"/>
      <c r="B108" s="25"/>
      <c r="C108" s="107" t="s">
        <v>56</v>
      </c>
      <c r="D108" s="23" t="s">
        <v>104</v>
      </c>
      <c r="E108" s="26" t="s">
        <v>164</v>
      </c>
      <c r="F108" s="41">
        <v>1</v>
      </c>
      <c r="G108" s="61" t="s">
        <v>28</v>
      </c>
      <c r="H108" s="24">
        <v>1</v>
      </c>
      <c r="I108" s="27">
        <v>195000000</v>
      </c>
      <c r="J108" s="27"/>
      <c r="K108" s="27"/>
      <c r="L108" s="42"/>
      <c r="M108" s="105" t="s">
        <v>177</v>
      </c>
      <c r="N108" s="42"/>
      <c r="O108" s="42"/>
      <c r="P108" s="42"/>
      <c r="Q108" s="42"/>
      <c r="R108" s="26"/>
      <c r="S108" s="53"/>
      <c r="T108" s="53"/>
      <c r="V108" s="46"/>
      <c r="X108" s="46"/>
    </row>
    <row r="109" spans="1:24" s="28" customFormat="1" ht="30" customHeight="1">
      <c r="A109" s="24"/>
      <c r="B109" s="25"/>
      <c r="C109" s="107" t="s">
        <v>56</v>
      </c>
      <c r="D109" s="23" t="s">
        <v>105</v>
      </c>
      <c r="E109" s="26" t="s">
        <v>164</v>
      </c>
      <c r="F109" s="41">
        <v>1</v>
      </c>
      <c r="G109" s="61" t="s">
        <v>28</v>
      </c>
      <c r="H109" s="24">
        <v>1</v>
      </c>
      <c r="I109" s="27">
        <v>195000000</v>
      </c>
      <c r="J109" s="27"/>
      <c r="K109" s="27"/>
      <c r="L109" s="42"/>
      <c r="M109" s="105" t="s">
        <v>177</v>
      </c>
      <c r="N109" s="42"/>
      <c r="O109" s="42"/>
      <c r="P109" s="42"/>
      <c r="Q109" s="42"/>
      <c r="R109" s="26"/>
      <c r="S109" s="53"/>
      <c r="T109" s="53"/>
      <c r="V109" s="46"/>
      <c r="X109" s="46"/>
    </row>
    <row r="110" spans="1:24" s="28" customFormat="1" ht="39" customHeight="1">
      <c r="A110" s="24"/>
      <c r="B110" s="25"/>
      <c r="C110" s="107" t="s">
        <v>56</v>
      </c>
      <c r="D110" s="23" t="s">
        <v>106</v>
      </c>
      <c r="E110" s="26" t="s">
        <v>164</v>
      </c>
      <c r="F110" s="41">
        <v>1</v>
      </c>
      <c r="G110" s="61" t="s">
        <v>28</v>
      </c>
      <c r="H110" s="24">
        <v>1</v>
      </c>
      <c r="I110" s="27">
        <v>195000000</v>
      </c>
      <c r="J110" s="27"/>
      <c r="K110" s="27"/>
      <c r="L110" s="42"/>
      <c r="M110" s="105" t="s">
        <v>177</v>
      </c>
      <c r="N110" s="42"/>
      <c r="O110" s="42"/>
      <c r="P110" s="42"/>
      <c r="Q110" s="42"/>
      <c r="R110" s="26"/>
      <c r="S110" s="53"/>
      <c r="T110" s="53"/>
      <c r="V110" s="46"/>
      <c r="X110" s="46"/>
    </row>
    <row r="111" spans="1:24" s="28" customFormat="1" ht="38.25" customHeight="1">
      <c r="A111" s="24"/>
      <c r="B111" s="25"/>
      <c r="C111" s="107" t="s">
        <v>56</v>
      </c>
      <c r="D111" s="23" t="s">
        <v>107</v>
      </c>
      <c r="E111" s="26" t="s">
        <v>164</v>
      </c>
      <c r="F111" s="41">
        <v>1</v>
      </c>
      <c r="G111" s="61" t="s">
        <v>28</v>
      </c>
      <c r="H111" s="24">
        <v>1</v>
      </c>
      <c r="I111" s="27">
        <v>97500000</v>
      </c>
      <c r="J111" s="27"/>
      <c r="K111" s="27"/>
      <c r="L111" s="42"/>
      <c r="M111" s="105" t="s">
        <v>177</v>
      </c>
      <c r="N111" s="42"/>
      <c r="O111" s="42"/>
      <c r="P111" s="42"/>
      <c r="Q111" s="42"/>
      <c r="R111" s="26"/>
      <c r="S111" s="53"/>
      <c r="T111" s="53"/>
      <c r="V111" s="46"/>
      <c r="X111" s="46"/>
    </row>
    <row r="112" spans="1:24" s="28" customFormat="1" ht="30" customHeight="1">
      <c r="A112" s="24"/>
      <c r="B112" s="25"/>
      <c r="C112" s="107" t="s">
        <v>56</v>
      </c>
      <c r="D112" s="23" t="s">
        <v>108</v>
      </c>
      <c r="E112" s="26" t="s">
        <v>164</v>
      </c>
      <c r="F112" s="41">
        <v>1</v>
      </c>
      <c r="G112" s="61" t="s">
        <v>28</v>
      </c>
      <c r="H112" s="24">
        <v>1</v>
      </c>
      <c r="I112" s="27">
        <v>195000000</v>
      </c>
      <c r="J112" s="27"/>
      <c r="K112" s="27"/>
      <c r="L112" s="42"/>
      <c r="M112" s="105" t="s">
        <v>177</v>
      </c>
      <c r="N112" s="42"/>
      <c r="O112" s="42"/>
      <c r="P112" s="42"/>
      <c r="Q112" s="42"/>
      <c r="R112" s="26"/>
      <c r="S112" s="53"/>
      <c r="T112" s="53"/>
      <c r="V112" s="46"/>
      <c r="X112" s="46"/>
    </row>
    <row r="113" spans="1:24" s="28" customFormat="1" ht="30" customHeight="1">
      <c r="A113" s="24"/>
      <c r="B113" s="25"/>
      <c r="C113" s="107" t="s">
        <v>56</v>
      </c>
      <c r="D113" s="23" t="s">
        <v>109</v>
      </c>
      <c r="E113" s="26" t="s">
        <v>164</v>
      </c>
      <c r="F113" s="41">
        <v>1</v>
      </c>
      <c r="G113" s="61" t="s">
        <v>28</v>
      </c>
      <c r="H113" s="24">
        <v>1</v>
      </c>
      <c r="I113" s="27">
        <v>195000000</v>
      </c>
      <c r="J113" s="27"/>
      <c r="K113" s="27"/>
      <c r="L113" s="42"/>
      <c r="M113" s="105" t="s">
        <v>177</v>
      </c>
      <c r="N113" s="42"/>
      <c r="O113" s="42"/>
      <c r="P113" s="42"/>
      <c r="Q113" s="42"/>
      <c r="R113" s="26"/>
      <c r="S113" s="53"/>
      <c r="T113" s="53"/>
      <c r="V113" s="46"/>
      <c r="X113" s="46"/>
    </row>
    <row r="114" spans="1:24" s="28" customFormat="1" ht="30" customHeight="1">
      <c r="A114" s="24"/>
      <c r="B114" s="25"/>
      <c r="C114" s="107" t="s">
        <v>56</v>
      </c>
      <c r="D114" s="23" t="s">
        <v>110</v>
      </c>
      <c r="E114" s="26" t="s">
        <v>164</v>
      </c>
      <c r="F114" s="41">
        <v>1</v>
      </c>
      <c r="G114" s="61" t="s">
        <v>28</v>
      </c>
      <c r="H114" s="24">
        <v>1</v>
      </c>
      <c r="I114" s="27">
        <v>97500000</v>
      </c>
      <c r="J114" s="27"/>
      <c r="K114" s="27"/>
      <c r="L114" s="42"/>
      <c r="M114" s="105" t="s">
        <v>177</v>
      </c>
      <c r="N114" s="42"/>
      <c r="O114" s="42"/>
      <c r="P114" s="42"/>
      <c r="Q114" s="42"/>
      <c r="R114" s="26"/>
      <c r="S114" s="53"/>
      <c r="T114" s="53"/>
      <c r="V114" s="46"/>
      <c r="X114" s="46"/>
    </row>
    <row r="115" spans="1:24" s="28" customFormat="1" ht="39" customHeight="1">
      <c r="A115" s="24"/>
      <c r="B115" s="25"/>
      <c r="C115" s="107" t="s">
        <v>56</v>
      </c>
      <c r="D115" s="23" t="s">
        <v>111</v>
      </c>
      <c r="E115" s="26" t="s">
        <v>164</v>
      </c>
      <c r="F115" s="41">
        <v>1</v>
      </c>
      <c r="G115" s="61" t="s">
        <v>28</v>
      </c>
      <c r="H115" s="24">
        <v>1</v>
      </c>
      <c r="I115" s="27">
        <v>195000000</v>
      </c>
      <c r="J115" s="27"/>
      <c r="K115" s="27"/>
      <c r="L115" s="42"/>
      <c r="M115" s="105" t="s">
        <v>177</v>
      </c>
      <c r="N115" s="42"/>
      <c r="O115" s="42"/>
      <c r="P115" s="42"/>
      <c r="Q115" s="42"/>
      <c r="R115" s="26"/>
      <c r="S115" s="53"/>
      <c r="T115" s="53"/>
      <c r="V115" s="46"/>
      <c r="X115" s="46"/>
    </row>
    <row r="116" spans="1:24" s="28" customFormat="1" ht="30" customHeight="1">
      <c r="A116" s="24"/>
      <c r="B116" s="25"/>
      <c r="C116" s="107" t="s">
        <v>56</v>
      </c>
      <c r="D116" s="23" t="s">
        <v>112</v>
      </c>
      <c r="E116" s="26" t="s">
        <v>164</v>
      </c>
      <c r="F116" s="41">
        <v>1</v>
      </c>
      <c r="G116" s="61" t="s">
        <v>28</v>
      </c>
      <c r="H116" s="24">
        <v>1</v>
      </c>
      <c r="I116" s="27">
        <v>48750000</v>
      </c>
      <c r="J116" s="27"/>
      <c r="K116" s="27"/>
      <c r="L116" s="42"/>
      <c r="M116" s="105" t="s">
        <v>177</v>
      </c>
      <c r="N116" s="42"/>
      <c r="O116" s="42"/>
      <c r="P116" s="42"/>
      <c r="Q116" s="42"/>
      <c r="R116" s="26"/>
      <c r="S116" s="53"/>
      <c r="T116" s="53"/>
      <c r="V116" s="46"/>
      <c r="X116" s="46"/>
    </row>
    <row r="117" spans="1:24" s="28" customFormat="1" ht="30" customHeight="1">
      <c r="A117" s="24"/>
      <c r="B117" s="25"/>
      <c r="C117" s="107" t="s">
        <v>56</v>
      </c>
      <c r="D117" s="23" t="s">
        <v>113</v>
      </c>
      <c r="E117" s="26" t="s">
        <v>164</v>
      </c>
      <c r="F117" s="41">
        <v>1</v>
      </c>
      <c r="G117" s="61" t="s">
        <v>28</v>
      </c>
      <c r="H117" s="24">
        <v>1</v>
      </c>
      <c r="I117" s="27">
        <v>97500000</v>
      </c>
      <c r="J117" s="27"/>
      <c r="K117" s="27"/>
      <c r="L117" s="42"/>
      <c r="M117" s="105" t="s">
        <v>177</v>
      </c>
      <c r="N117" s="42"/>
      <c r="O117" s="42"/>
      <c r="P117" s="42"/>
      <c r="Q117" s="42"/>
      <c r="R117" s="26"/>
      <c r="S117" s="53"/>
      <c r="T117" s="53"/>
      <c r="V117" s="46"/>
      <c r="X117" s="46"/>
    </row>
    <row r="118" spans="1:24" s="28" customFormat="1" ht="30" customHeight="1">
      <c r="A118" s="24"/>
      <c r="B118" s="25"/>
      <c r="C118" s="107" t="s">
        <v>56</v>
      </c>
      <c r="D118" s="23" t="s">
        <v>114</v>
      </c>
      <c r="E118" s="26" t="s">
        <v>164</v>
      </c>
      <c r="F118" s="41">
        <v>1</v>
      </c>
      <c r="G118" s="61" t="s">
        <v>28</v>
      </c>
      <c r="H118" s="24">
        <v>1</v>
      </c>
      <c r="I118" s="27">
        <v>195000000</v>
      </c>
      <c r="J118" s="27"/>
      <c r="K118" s="27"/>
      <c r="L118" s="42"/>
      <c r="M118" s="105" t="s">
        <v>177</v>
      </c>
      <c r="N118" s="42"/>
      <c r="O118" s="42"/>
      <c r="P118" s="42"/>
      <c r="Q118" s="42"/>
      <c r="R118" s="26"/>
      <c r="S118" s="53"/>
      <c r="T118" s="53"/>
      <c r="V118" s="46"/>
      <c r="X118" s="46"/>
    </row>
    <row r="119" spans="1:24" s="28" customFormat="1" ht="30" customHeight="1">
      <c r="A119" s="24"/>
      <c r="B119" s="25"/>
      <c r="C119" s="107" t="s">
        <v>56</v>
      </c>
      <c r="D119" s="23" t="s">
        <v>115</v>
      </c>
      <c r="E119" s="26" t="s">
        <v>164</v>
      </c>
      <c r="F119" s="41">
        <v>1</v>
      </c>
      <c r="G119" s="61" t="s">
        <v>28</v>
      </c>
      <c r="H119" s="24">
        <v>1</v>
      </c>
      <c r="I119" s="27">
        <v>195000000</v>
      </c>
      <c r="J119" s="27"/>
      <c r="K119" s="27"/>
      <c r="L119" s="42"/>
      <c r="M119" s="105" t="s">
        <v>177</v>
      </c>
      <c r="N119" s="42"/>
      <c r="O119" s="42"/>
      <c r="P119" s="42"/>
      <c r="Q119" s="42"/>
      <c r="R119" s="26"/>
      <c r="S119" s="53"/>
      <c r="T119" s="53"/>
      <c r="V119" s="46"/>
      <c r="X119" s="46"/>
    </row>
    <row r="120" spans="1:24" s="28" customFormat="1" ht="30" customHeight="1">
      <c r="A120" s="24"/>
      <c r="B120" s="25"/>
      <c r="C120" s="107" t="s">
        <v>56</v>
      </c>
      <c r="D120" s="23" t="s">
        <v>116</v>
      </c>
      <c r="E120" s="26" t="s">
        <v>164</v>
      </c>
      <c r="F120" s="41">
        <v>1</v>
      </c>
      <c r="G120" s="61" t="s">
        <v>28</v>
      </c>
      <c r="H120" s="24">
        <v>1</v>
      </c>
      <c r="I120" s="27">
        <v>195000000</v>
      </c>
      <c r="J120" s="27"/>
      <c r="K120" s="27"/>
      <c r="L120" s="42"/>
      <c r="M120" s="105" t="s">
        <v>177</v>
      </c>
      <c r="N120" s="42"/>
      <c r="O120" s="42"/>
      <c r="P120" s="42"/>
      <c r="Q120" s="42"/>
      <c r="R120" s="26"/>
      <c r="S120" s="53"/>
      <c r="T120" s="53"/>
      <c r="V120" s="46"/>
      <c r="X120" s="46"/>
    </row>
    <row r="121" spans="1:24" s="28" customFormat="1" ht="30" customHeight="1">
      <c r="A121" s="24"/>
      <c r="B121" s="25"/>
      <c r="C121" s="107" t="s">
        <v>56</v>
      </c>
      <c r="D121" s="23" t="s">
        <v>117</v>
      </c>
      <c r="E121" s="26" t="s">
        <v>164</v>
      </c>
      <c r="F121" s="41">
        <v>1</v>
      </c>
      <c r="G121" s="61" t="s">
        <v>28</v>
      </c>
      <c r="H121" s="24">
        <v>1</v>
      </c>
      <c r="I121" s="27">
        <v>195000000</v>
      </c>
      <c r="J121" s="27"/>
      <c r="K121" s="27"/>
      <c r="L121" s="42"/>
      <c r="M121" s="105" t="s">
        <v>177</v>
      </c>
      <c r="N121" s="42"/>
      <c r="O121" s="42"/>
      <c r="P121" s="42"/>
      <c r="Q121" s="42"/>
      <c r="R121" s="26"/>
      <c r="S121" s="53"/>
      <c r="T121" s="53"/>
      <c r="V121" s="46"/>
      <c r="X121" s="46"/>
    </row>
    <row r="122" spans="1:24" s="28" customFormat="1" ht="30" customHeight="1">
      <c r="A122" s="24"/>
      <c r="B122" s="25"/>
      <c r="C122" s="107" t="s">
        <v>56</v>
      </c>
      <c r="D122" s="23" t="s">
        <v>118</v>
      </c>
      <c r="E122" s="26" t="s">
        <v>164</v>
      </c>
      <c r="F122" s="41">
        <v>1</v>
      </c>
      <c r="G122" s="61" t="s">
        <v>28</v>
      </c>
      <c r="H122" s="24">
        <v>1</v>
      </c>
      <c r="I122" s="27">
        <v>195000000</v>
      </c>
      <c r="J122" s="27"/>
      <c r="K122" s="27"/>
      <c r="L122" s="42"/>
      <c r="M122" s="105" t="s">
        <v>177</v>
      </c>
      <c r="N122" s="42"/>
      <c r="O122" s="42"/>
      <c r="P122" s="42"/>
      <c r="Q122" s="42"/>
      <c r="R122" s="26"/>
      <c r="S122" s="53"/>
      <c r="T122" s="53"/>
      <c r="V122" s="46"/>
      <c r="X122" s="46"/>
    </row>
    <row r="123" spans="1:24" s="28" customFormat="1" ht="30" customHeight="1">
      <c r="A123" s="24"/>
      <c r="B123" s="25"/>
      <c r="C123" s="107" t="s">
        <v>56</v>
      </c>
      <c r="D123" s="23" t="s">
        <v>119</v>
      </c>
      <c r="E123" s="26" t="s">
        <v>164</v>
      </c>
      <c r="F123" s="41">
        <v>1</v>
      </c>
      <c r="G123" s="61" t="s">
        <v>28</v>
      </c>
      <c r="H123" s="24">
        <v>1</v>
      </c>
      <c r="I123" s="27">
        <v>146250000</v>
      </c>
      <c r="J123" s="27"/>
      <c r="K123" s="27"/>
      <c r="L123" s="42"/>
      <c r="M123" s="105" t="s">
        <v>177</v>
      </c>
      <c r="N123" s="42"/>
      <c r="O123" s="42"/>
      <c r="P123" s="42"/>
      <c r="Q123" s="42"/>
      <c r="R123" s="26"/>
      <c r="S123" s="53"/>
      <c r="T123" s="53"/>
      <c r="V123" s="46"/>
      <c r="X123" s="46"/>
    </row>
    <row r="124" spans="1:24" s="28" customFormat="1" ht="30" customHeight="1">
      <c r="A124" s="24"/>
      <c r="B124" s="25"/>
      <c r="C124" s="107" t="s">
        <v>56</v>
      </c>
      <c r="D124" s="23" t="s">
        <v>120</v>
      </c>
      <c r="E124" s="26" t="s">
        <v>164</v>
      </c>
      <c r="F124" s="41">
        <v>1</v>
      </c>
      <c r="G124" s="61" t="s">
        <v>28</v>
      </c>
      <c r="H124" s="24">
        <v>1</v>
      </c>
      <c r="I124" s="27">
        <v>146250000</v>
      </c>
      <c r="J124" s="27"/>
      <c r="K124" s="27"/>
      <c r="L124" s="42"/>
      <c r="M124" s="105" t="s">
        <v>177</v>
      </c>
      <c r="N124" s="42"/>
      <c r="O124" s="42"/>
      <c r="P124" s="42"/>
      <c r="Q124" s="42"/>
      <c r="R124" s="26"/>
      <c r="S124" s="53"/>
      <c r="T124" s="53"/>
      <c r="V124" s="46"/>
      <c r="X124" s="46"/>
    </row>
    <row r="125" spans="1:24" s="28" customFormat="1" ht="30" customHeight="1">
      <c r="A125" s="24"/>
      <c r="B125" s="25"/>
      <c r="C125" s="107" t="s">
        <v>56</v>
      </c>
      <c r="D125" s="23" t="s">
        <v>121</v>
      </c>
      <c r="E125" s="26" t="s">
        <v>164</v>
      </c>
      <c r="F125" s="41">
        <v>1</v>
      </c>
      <c r="G125" s="61" t="s">
        <v>28</v>
      </c>
      <c r="H125" s="24">
        <v>1</v>
      </c>
      <c r="I125" s="27">
        <v>97500000</v>
      </c>
      <c r="J125" s="27"/>
      <c r="K125" s="27"/>
      <c r="L125" s="42"/>
      <c r="M125" s="105" t="s">
        <v>177</v>
      </c>
      <c r="N125" s="42"/>
      <c r="O125" s="42"/>
      <c r="P125" s="42"/>
      <c r="Q125" s="42"/>
      <c r="R125" s="26"/>
      <c r="S125" s="53"/>
      <c r="T125" s="53"/>
      <c r="V125" s="46"/>
      <c r="X125" s="46"/>
    </row>
    <row r="126" spans="1:24" s="28" customFormat="1" ht="30" customHeight="1">
      <c r="A126" s="24"/>
      <c r="B126" s="25"/>
      <c r="C126" s="107" t="s">
        <v>56</v>
      </c>
      <c r="D126" s="23" t="s">
        <v>122</v>
      </c>
      <c r="E126" s="26" t="s">
        <v>164</v>
      </c>
      <c r="F126" s="41">
        <v>1</v>
      </c>
      <c r="G126" s="61" t="s">
        <v>28</v>
      </c>
      <c r="H126" s="24">
        <v>1</v>
      </c>
      <c r="I126" s="27">
        <v>195000000</v>
      </c>
      <c r="J126" s="27"/>
      <c r="K126" s="27"/>
      <c r="L126" s="42"/>
      <c r="M126" s="105" t="s">
        <v>177</v>
      </c>
      <c r="N126" s="42"/>
      <c r="O126" s="42"/>
      <c r="P126" s="42"/>
      <c r="Q126" s="42"/>
      <c r="R126" s="26"/>
      <c r="S126" s="53"/>
      <c r="T126" s="53"/>
      <c r="V126" s="46"/>
      <c r="X126" s="46"/>
    </row>
    <row r="127" spans="1:24" s="28" customFormat="1" ht="30" customHeight="1">
      <c r="A127" s="24"/>
      <c r="B127" s="25"/>
      <c r="C127" s="107" t="s">
        <v>56</v>
      </c>
      <c r="D127" s="23" t="s">
        <v>123</v>
      </c>
      <c r="E127" s="26" t="s">
        <v>164</v>
      </c>
      <c r="F127" s="41">
        <v>1</v>
      </c>
      <c r="G127" s="61" t="s">
        <v>28</v>
      </c>
      <c r="H127" s="24">
        <v>1</v>
      </c>
      <c r="I127" s="27">
        <v>146250000</v>
      </c>
      <c r="J127" s="27"/>
      <c r="K127" s="27"/>
      <c r="L127" s="42"/>
      <c r="M127" s="105" t="s">
        <v>177</v>
      </c>
      <c r="N127" s="42"/>
      <c r="O127" s="42"/>
      <c r="P127" s="42"/>
      <c r="Q127" s="42"/>
      <c r="R127" s="26"/>
      <c r="S127" s="53"/>
      <c r="T127" s="53"/>
      <c r="V127" s="46"/>
      <c r="X127" s="46"/>
    </row>
    <row r="128" spans="1:24" s="28" customFormat="1" ht="19.5" customHeight="1">
      <c r="A128" s="24"/>
      <c r="B128" s="25"/>
      <c r="C128" s="107"/>
      <c r="D128" s="88" t="s">
        <v>23</v>
      </c>
      <c r="E128" s="26"/>
      <c r="F128" s="41"/>
      <c r="G128" s="61"/>
      <c r="H128" s="24"/>
      <c r="I128" s="27">
        <v>156250000</v>
      </c>
      <c r="J128" s="27"/>
      <c r="K128" s="27"/>
      <c r="L128" s="42"/>
      <c r="M128" s="42"/>
      <c r="N128" s="42"/>
      <c r="O128" s="42"/>
      <c r="P128" s="42"/>
      <c r="Q128" s="42"/>
      <c r="R128" s="26"/>
      <c r="S128" s="53"/>
      <c r="T128" s="53"/>
      <c r="V128" s="46"/>
      <c r="X128" s="46"/>
    </row>
    <row r="129" spans="1:24" s="28" customFormat="1" ht="16.5" customHeight="1">
      <c r="A129" s="24"/>
      <c r="B129" s="25"/>
      <c r="C129" s="37"/>
      <c r="D129" s="33"/>
      <c r="E129" s="26"/>
      <c r="F129" s="41"/>
      <c r="G129" s="61"/>
      <c r="H129" s="24"/>
      <c r="I129" s="27"/>
      <c r="J129" s="27"/>
      <c r="K129" s="27"/>
      <c r="L129" s="42"/>
      <c r="M129" s="42"/>
      <c r="N129" s="42"/>
      <c r="O129" s="42"/>
      <c r="P129" s="42"/>
      <c r="Q129" s="42"/>
      <c r="R129" s="26"/>
      <c r="S129" s="53"/>
      <c r="T129" s="53"/>
      <c r="V129" s="46"/>
      <c r="X129" s="46"/>
    </row>
    <row r="130" spans="1:24" s="28" customFormat="1" ht="19.5" customHeight="1">
      <c r="A130" s="24"/>
      <c r="B130" s="25"/>
      <c r="C130" s="37"/>
      <c r="D130" s="88" t="s">
        <v>22</v>
      </c>
      <c r="E130" s="26"/>
      <c r="F130" s="41"/>
      <c r="G130" s="61"/>
      <c r="H130" s="24"/>
      <c r="I130" s="32">
        <f>I132+I131</f>
        <v>200000000</v>
      </c>
      <c r="J130" s="32">
        <f t="shared" ref="J130:K130" si="11">J132+J131</f>
        <v>0</v>
      </c>
      <c r="K130" s="32">
        <f t="shared" si="11"/>
        <v>0</v>
      </c>
      <c r="L130" s="42"/>
      <c r="M130" s="42"/>
      <c r="N130" s="42"/>
      <c r="O130" s="42"/>
      <c r="P130" s="42"/>
      <c r="Q130" s="42"/>
      <c r="R130" s="26"/>
      <c r="S130" s="53"/>
      <c r="T130" s="53"/>
      <c r="V130" s="46"/>
      <c r="X130" s="46"/>
    </row>
    <row r="131" spans="1:24" s="28" customFormat="1" ht="30" customHeight="1">
      <c r="A131" s="24"/>
      <c r="B131" s="25"/>
      <c r="C131" s="79" t="s">
        <v>56</v>
      </c>
      <c r="D131" s="33" t="s">
        <v>124</v>
      </c>
      <c r="E131" s="26" t="s">
        <v>164</v>
      </c>
      <c r="F131" s="41">
        <v>1</v>
      </c>
      <c r="G131" s="61" t="s">
        <v>28</v>
      </c>
      <c r="H131" s="24">
        <v>1</v>
      </c>
      <c r="I131" s="27">
        <v>194000000</v>
      </c>
      <c r="J131" s="27"/>
      <c r="K131" s="27"/>
      <c r="L131" s="42"/>
      <c r="M131" s="105" t="s">
        <v>177</v>
      </c>
      <c r="N131" s="42"/>
      <c r="O131" s="42"/>
      <c r="P131" s="42"/>
      <c r="Q131" s="42"/>
      <c r="R131" s="26"/>
      <c r="S131" s="53"/>
      <c r="T131" s="53"/>
      <c r="V131" s="46"/>
      <c r="X131" s="46"/>
    </row>
    <row r="132" spans="1:24" s="28" customFormat="1" ht="18" customHeight="1">
      <c r="A132" s="24"/>
      <c r="B132" s="25"/>
      <c r="C132" s="79"/>
      <c r="D132" s="88" t="s">
        <v>23</v>
      </c>
      <c r="E132" s="26"/>
      <c r="F132" s="41"/>
      <c r="G132" s="61"/>
      <c r="H132" s="24"/>
      <c r="I132" s="27">
        <v>6000000</v>
      </c>
      <c r="J132" s="27"/>
      <c r="K132" s="27"/>
      <c r="L132" s="42"/>
      <c r="M132" s="42"/>
      <c r="N132" s="42"/>
      <c r="O132" s="42"/>
      <c r="P132" s="42"/>
      <c r="Q132" s="42"/>
      <c r="R132" s="26"/>
      <c r="S132" s="53"/>
      <c r="T132" s="53"/>
      <c r="V132" s="46"/>
      <c r="X132" s="46"/>
    </row>
    <row r="133" spans="1:24" s="28" customFormat="1" ht="17.25" customHeight="1">
      <c r="A133" s="24"/>
      <c r="B133" s="25"/>
      <c r="C133" s="37"/>
      <c r="D133" s="33"/>
      <c r="E133" s="26"/>
      <c r="F133" s="41"/>
      <c r="G133" s="61"/>
      <c r="H133" s="24"/>
      <c r="I133" s="27"/>
      <c r="J133" s="27"/>
      <c r="K133" s="27"/>
      <c r="L133" s="42"/>
      <c r="M133" s="42"/>
      <c r="N133" s="42"/>
      <c r="O133" s="42"/>
      <c r="P133" s="42"/>
      <c r="Q133" s="42"/>
      <c r="R133" s="26"/>
      <c r="S133" s="53"/>
      <c r="T133" s="53"/>
      <c r="V133" s="46"/>
      <c r="X133" s="46"/>
    </row>
    <row r="134" spans="1:24" s="28" customFormat="1" ht="17.25" customHeight="1">
      <c r="A134" s="24"/>
      <c r="B134" s="25"/>
      <c r="C134" s="37"/>
      <c r="D134" s="88" t="s">
        <v>133</v>
      </c>
      <c r="E134" s="26"/>
      <c r="F134" s="41"/>
      <c r="G134" s="61"/>
      <c r="H134" s="24"/>
      <c r="I134" s="32">
        <f>SUM(I135:I142)</f>
        <v>1050000000</v>
      </c>
      <c r="J134" s="32">
        <f t="shared" ref="J134:K134" si="12">SUM(J135:J142)</f>
        <v>0</v>
      </c>
      <c r="K134" s="32">
        <f t="shared" si="12"/>
        <v>0</v>
      </c>
      <c r="L134" s="42"/>
      <c r="M134" s="42"/>
      <c r="N134" s="42"/>
      <c r="O134" s="42"/>
      <c r="P134" s="42"/>
      <c r="Q134" s="42"/>
      <c r="R134" s="26"/>
      <c r="S134" s="53"/>
      <c r="T134" s="53"/>
      <c r="V134" s="46"/>
      <c r="X134" s="46"/>
    </row>
    <row r="135" spans="1:24" s="28" customFormat="1" ht="30" customHeight="1">
      <c r="A135" s="24"/>
      <c r="B135" s="25"/>
      <c r="C135" s="106" t="s">
        <v>56</v>
      </c>
      <c r="D135" s="23" t="s">
        <v>125</v>
      </c>
      <c r="E135" s="26" t="s">
        <v>164</v>
      </c>
      <c r="F135" s="41">
        <v>1</v>
      </c>
      <c r="G135" s="61" t="s">
        <v>28</v>
      </c>
      <c r="H135" s="24">
        <v>1</v>
      </c>
      <c r="I135" s="27">
        <v>145500000</v>
      </c>
      <c r="J135" s="27"/>
      <c r="K135" s="27"/>
      <c r="L135" s="42"/>
      <c r="M135" s="105" t="s">
        <v>177</v>
      </c>
      <c r="N135" s="42"/>
      <c r="O135" s="42"/>
      <c r="P135" s="42"/>
      <c r="Q135" s="42"/>
      <c r="R135" s="26"/>
      <c r="S135" s="53"/>
      <c r="T135" s="53"/>
      <c r="V135" s="46"/>
      <c r="X135" s="46"/>
    </row>
    <row r="136" spans="1:24" s="28" customFormat="1" ht="30" customHeight="1">
      <c r="A136" s="24"/>
      <c r="B136" s="25"/>
      <c r="C136" s="106" t="s">
        <v>56</v>
      </c>
      <c r="D136" s="23" t="s">
        <v>126</v>
      </c>
      <c r="E136" s="26" t="s">
        <v>164</v>
      </c>
      <c r="F136" s="41">
        <v>1</v>
      </c>
      <c r="G136" s="61" t="s">
        <v>28</v>
      </c>
      <c r="H136" s="24">
        <v>1</v>
      </c>
      <c r="I136" s="27">
        <v>194000000</v>
      </c>
      <c r="J136" s="27"/>
      <c r="K136" s="27"/>
      <c r="L136" s="42"/>
      <c r="M136" s="105" t="s">
        <v>177</v>
      </c>
      <c r="N136" s="42"/>
      <c r="O136" s="42"/>
      <c r="P136" s="42"/>
      <c r="Q136" s="42"/>
      <c r="R136" s="26"/>
      <c r="S136" s="53"/>
      <c r="T136" s="53"/>
      <c r="V136" s="46"/>
      <c r="X136" s="46"/>
    </row>
    <row r="137" spans="1:24" s="28" customFormat="1" ht="30" customHeight="1">
      <c r="A137" s="24"/>
      <c r="B137" s="25"/>
      <c r="C137" s="106" t="s">
        <v>56</v>
      </c>
      <c r="D137" s="23" t="s">
        <v>127</v>
      </c>
      <c r="E137" s="26" t="s">
        <v>164</v>
      </c>
      <c r="F137" s="41">
        <v>1</v>
      </c>
      <c r="G137" s="61" t="s">
        <v>28</v>
      </c>
      <c r="H137" s="24">
        <v>1</v>
      </c>
      <c r="I137" s="27">
        <v>97000000</v>
      </c>
      <c r="J137" s="27"/>
      <c r="K137" s="27"/>
      <c r="L137" s="42"/>
      <c r="M137" s="105" t="s">
        <v>177</v>
      </c>
      <c r="N137" s="42"/>
      <c r="O137" s="42"/>
      <c r="P137" s="42"/>
      <c r="Q137" s="42"/>
      <c r="R137" s="26"/>
      <c r="S137" s="53"/>
      <c r="T137" s="53"/>
      <c r="V137" s="46"/>
      <c r="X137" s="46"/>
    </row>
    <row r="138" spans="1:24" s="28" customFormat="1" ht="30" customHeight="1">
      <c r="A138" s="24"/>
      <c r="B138" s="25"/>
      <c r="C138" s="106" t="s">
        <v>56</v>
      </c>
      <c r="D138" s="23" t="s">
        <v>128</v>
      </c>
      <c r="E138" s="26" t="s">
        <v>164</v>
      </c>
      <c r="F138" s="41">
        <v>1</v>
      </c>
      <c r="G138" s="61" t="s">
        <v>28</v>
      </c>
      <c r="H138" s="24">
        <v>1</v>
      </c>
      <c r="I138" s="27">
        <v>97000000</v>
      </c>
      <c r="J138" s="27"/>
      <c r="K138" s="27"/>
      <c r="L138" s="42"/>
      <c r="M138" s="105" t="s">
        <v>177</v>
      </c>
      <c r="N138" s="42"/>
      <c r="O138" s="42"/>
      <c r="P138" s="42"/>
      <c r="Q138" s="42"/>
      <c r="R138" s="26"/>
      <c r="S138" s="53"/>
      <c r="T138" s="53"/>
      <c r="V138" s="46"/>
      <c r="X138" s="46"/>
    </row>
    <row r="139" spans="1:24" s="28" customFormat="1" ht="30" customHeight="1">
      <c r="A139" s="24"/>
      <c r="B139" s="25"/>
      <c r="C139" s="106" t="s">
        <v>56</v>
      </c>
      <c r="D139" s="23" t="s">
        <v>129</v>
      </c>
      <c r="E139" s="26" t="s">
        <v>164</v>
      </c>
      <c r="F139" s="41">
        <v>1</v>
      </c>
      <c r="G139" s="61" t="s">
        <v>28</v>
      </c>
      <c r="H139" s="24">
        <v>1</v>
      </c>
      <c r="I139" s="27">
        <v>194000000</v>
      </c>
      <c r="J139" s="27"/>
      <c r="K139" s="27"/>
      <c r="L139" s="42"/>
      <c r="M139" s="105" t="s">
        <v>177</v>
      </c>
      <c r="N139" s="42"/>
      <c r="O139" s="42"/>
      <c r="P139" s="42"/>
      <c r="Q139" s="42"/>
      <c r="R139" s="26"/>
      <c r="S139" s="53"/>
      <c r="T139" s="53"/>
      <c r="V139" s="46"/>
      <c r="X139" s="46"/>
    </row>
    <row r="140" spans="1:24" s="28" customFormat="1" ht="30" customHeight="1">
      <c r="A140" s="24"/>
      <c r="B140" s="25"/>
      <c r="C140" s="106" t="s">
        <v>56</v>
      </c>
      <c r="D140" s="23" t="s">
        <v>130</v>
      </c>
      <c r="E140" s="26" t="s">
        <v>164</v>
      </c>
      <c r="F140" s="41">
        <v>1</v>
      </c>
      <c r="G140" s="61" t="s">
        <v>28</v>
      </c>
      <c r="H140" s="24">
        <v>1</v>
      </c>
      <c r="I140" s="27">
        <v>97000000</v>
      </c>
      <c r="J140" s="27"/>
      <c r="K140" s="27"/>
      <c r="L140" s="42"/>
      <c r="M140" s="105" t="s">
        <v>177</v>
      </c>
      <c r="N140" s="42"/>
      <c r="O140" s="42"/>
      <c r="P140" s="42"/>
      <c r="Q140" s="42"/>
      <c r="R140" s="26"/>
      <c r="S140" s="53"/>
      <c r="T140" s="53"/>
      <c r="V140" s="46"/>
      <c r="X140" s="46"/>
    </row>
    <row r="141" spans="1:24" s="28" customFormat="1" ht="36.75" customHeight="1">
      <c r="A141" s="24"/>
      <c r="B141" s="25"/>
      <c r="C141" s="106" t="s">
        <v>56</v>
      </c>
      <c r="D141" s="23" t="s">
        <v>131</v>
      </c>
      <c r="E141" s="26" t="s">
        <v>164</v>
      </c>
      <c r="F141" s="41">
        <v>1</v>
      </c>
      <c r="G141" s="61" t="s">
        <v>28</v>
      </c>
      <c r="H141" s="24">
        <v>1</v>
      </c>
      <c r="I141" s="27">
        <v>194000000</v>
      </c>
      <c r="J141" s="27"/>
      <c r="K141" s="27"/>
      <c r="L141" s="42"/>
      <c r="M141" s="105" t="s">
        <v>177</v>
      </c>
      <c r="N141" s="42"/>
      <c r="O141" s="42"/>
      <c r="P141" s="42"/>
      <c r="Q141" s="42"/>
      <c r="R141" s="26"/>
      <c r="S141" s="53"/>
      <c r="T141" s="53"/>
      <c r="V141" s="46"/>
      <c r="X141" s="46"/>
    </row>
    <row r="142" spans="1:24" s="28" customFormat="1" ht="18" customHeight="1">
      <c r="A142" s="24"/>
      <c r="B142" s="25"/>
      <c r="C142" s="106"/>
      <c r="D142" s="88" t="s">
        <v>23</v>
      </c>
      <c r="E142" s="26"/>
      <c r="F142" s="41"/>
      <c r="G142" s="61"/>
      <c r="H142" s="24"/>
      <c r="I142" s="27">
        <v>31500000</v>
      </c>
      <c r="J142" s="27"/>
      <c r="K142" s="27"/>
      <c r="L142" s="42"/>
      <c r="M142" s="42"/>
      <c r="N142" s="42"/>
      <c r="O142" s="42"/>
      <c r="P142" s="42"/>
      <c r="Q142" s="42"/>
      <c r="R142" s="26"/>
      <c r="S142" s="53"/>
      <c r="T142" s="53"/>
      <c r="V142" s="46"/>
      <c r="X142" s="46"/>
    </row>
    <row r="143" spans="1:24" s="28" customFormat="1" ht="18" customHeight="1">
      <c r="A143" s="24"/>
      <c r="B143" s="25"/>
      <c r="C143" s="37"/>
      <c r="D143" s="33"/>
      <c r="E143" s="26"/>
      <c r="F143" s="41"/>
      <c r="G143" s="61"/>
      <c r="H143" s="24"/>
      <c r="I143" s="27"/>
      <c r="J143" s="27"/>
      <c r="K143" s="27"/>
      <c r="L143" s="42"/>
      <c r="M143" s="42"/>
      <c r="N143" s="42"/>
      <c r="O143" s="42"/>
      <c r="P143" s="42"/>
      <c r="Q143" s="42"/>
      <c r="R143" s="26"/>
      <c r="S143" s="53"/>
      <c r="T143" s="53"/>
      <c r="V143" s="46"/>
      <c r="X143" s="46"/>
    </row>
    <row r="144" spans="1:24" s="28" customFormat="1" ht="30" customHeight="1">
      <c r="A144" s="24"/>
      <c r="B144" s="25"/>
      <c r="C144" s="37"/>
      <c r="D144" s="88" t="s">
        <v>134</v>
      </c>
      <c r="E144" s="26"/>
      <c r="F144" s="41"/>
      <c r="G144" s="61"/>
      <c r="H144" s="24"/>
      <c r="I144" s="32">
        <f>SUM(I145:I151)</f>
        <v>975000000</v>
      </c>
      <c r="J144" s="32">
        <f t="shared" ref="J144:K144" si="13">SUM(J145:J151)</f>
        <v>0</v>
      </c>
      <c r="K144" s="32">
        <f t="shared" si="13"/>
        <v>0</v>
      </c>
      <c r="L144" s="42"/>
      <c r="M144" s="42"/>
      <c r="N144" s="42"/>
      <c r="O144" s="42"/>
      <c r="P144" s="42"/>
      <c r="Q144" s="42"/>
      <c r="R144" s="26"/>
      <c r="S144" s="53"/>
      <c r="T144" s="99">
        <f>I144+515000</f>
        <v>975515000</v>
      </c>
      <c r="V144" s="46"/>
      <c r="X144" s="46"/>
    </row>
    <row r="145" spans="1:24" s="28" customFormat="1" ht="30" customHeight="1">
      <c r="A145" s="24"/>
      <c r="B145" s="25"/>
      <c r="C145" s="106" t="s">
        <v>56</v>
      </c>
      <c r="D145" s="23" t="s">
        <v>135</v>
      </c>
      <c r="E145" s="26" t="s">
        <v>164</v>
      </c>
      <c r="F145" s="41">
        <v>1</v>
      </c>
      <c r="G145" s="61" t="s">
        <v>28</v>
      </c>
      <c r="H145" s="24">
        <v>1</v>
      </c>
      <c r="I145" s="27">
        <v>73125000</v>
      </c>
      <c r="J145" s="27"/>
      <c r="K145" s="27"/>
      <c r="L145" s="42"/>
      <c r="M145" s="105" t="s">
        <v>177</v>
      </c>
      <c r="N145" s="42"/>
      <c r="O145" s="42"/>
      <c r="P145" s="42"/>
      <c r="Q145" s="42"/>
      <c r="R145" s="26"/>
      <c r="S145" s="53"/>
      <c r="T145" s="53"/>
      <c r="V145" s="46"/>
      <c r="X145" s="46"/>
    </row>
    <row r="146" spans="1:24" s="28" customFormat="1" ht="30" customHeight="1">
      <c r="A146" s="24"/>
      <c r="B146" s="25"/>
      <c r="C146" s="106" t="s">
        <v>56</v>
      </c>
      <c r="D146" s="23" t="s">
        <v>136</v>
      </c>
      <c r="E146" s="26" t="s">
        <v>164</v>
      </c>
      <c r="F146" s="41">
        <v>1</v>
      </c>
      <c r="G146" s="61" t="s">
        <v>28</v>
      </c>
      <c r="H146" s="24">
        <v>1</v>
      </c>
      <c r="I146" s="27">
        <v>195000000</v>
      </c>
      <c r="J146" s="27"/>
      <c r="K146" s="27"/>
      <c r="L146" s="42"/>
      <c r="M146" s="105" t="s">
        <v>177</v>
      </c>
      <c r="N146" s="42"/>
      <c r="O146" s="42"/>
      <c r="P146" s="42"/>
      <c r="Q146" s="42"/>
      <c r="R146" s="26"/>
      <c r="S146" s="53"/>
      <c r="T146" s="53"/>
      <c r="V146" s="46"/>
      <c r="X146" s="46"/>
    </row>
    <row r="147" spans="1:24" s="28" customFormat="1" ht="30" customHeight="1">
      <c r="A147" s="24"/>
      <c r="B147" s="25"/>
      <c r="C147" s="106" t="s">
        <v>56</v>
      </c>
      <c r="D147" s="23" t="s">
        <v>137</v>
      </c>
      <c r="E147" s="26" t="s">
        <v>164</v>
      </c>
      <c r="F147" s="41">
        <v>1</v>
      </c>
      <c r="G147" s="61" t="s">
        <v>28</v>
      </c>
      <c r="H147" s="24">
        <v>1</v>
      </c>
      <c r="I147" s="27">
        <v>195000000</v>
      </c>
      <c r="J147" s="27"/>
      <c r="K147" s="27"/>
      <c r="L147" s="42"/>
      <c r="M147" s="105" t="s">
        <v>177</v>
      </c>
      <c r="N147" s="42"/>
      <c r="O147" s="42"/>
      <c r="P147" s="42"/>
      <c r="Q147" s="42"/>
      <c r="R147" s="26"/>
      <c r="S147" s="53"/>
      <c r="T147" s="53"/>
      <c r="V147" s="46"/>
      <c r="X147" s="46"/>
    </row>
    <row r="148" spans="1:24" s="28" customFormat="1" ht="30" customHeight="1">
      <c r="A148" s="24"/>
      <c r="B148" s="25"/>
      <c r="C148" s="106" t="s">
        <v>56</v>
      </c>
      <c r="D148" s="23" t="s">
        <v>138</v>
      </c>
      <c r="E148" s="26" t="s">
        <v>164</v>
      </c>
      <c r="F148" s="41">
        <v>1</v>
      </c>
      <c r="G148" s="61" t="s">
        <v>28</v>
      </c>
      <c r="H148" s="24">
        <v>1</v>
      </c>
      <c r="I148" s="27">
        <v>146250000</v>
      </c>
      <c r="J148" s="27"/>
      <c r="K148" s="27"/>
      <c r="L148" s="42"/>
      <c r="M148" s="105" t="s">
        <v>177</v>
      </c>
      <c r="N148" s="42"/>
      <c r="O148" s="42"/>
      <c r="P148" s="42"/>
      <c r="Q148" s="42"/>
      <c r="R148" s="26"/>
      <c r="S148" s="53"/>
      <c r="T148" s="53"/>
      <c r="V148" s="46"/>
      <c r="X148" s="46"/>
    </row>
    <row r="149" spans="1:24" s="28" customFormat="1" ht="30" customHeight="1">
      <c r="A149" s="24"/>
      <c r="B149" s="25"/>
      <c r="C149" s="106" t="s">
        <v>56</v>
      </c>
      <c r="D149" s="23" t="s">
        <v>139</v>
      </c>
      <c r="E149" s="26" t="s">
        <v>164</v>
      </c>
      <c r="F149" s="41">
        <v>1</v>
      </c>
      <c r="G149" s="61" t="s">
        <v>28</v>
      </c>
      <c r="H149" s="24">
        <v>1</v>
      </c>
      <c r="I149" s="27">
        <v>195000000</v>
      </c>
      <c r="J149" s="27"/>
      <c r="K149" s="27"/>
      <c r="L149" s="42"/>
      <c r="M149" s="105" t="s">
        <v>177</v>
      </c>
      <c r="N149" s="42"/>
      <c r="O149" s="42"/>
      <c r="P149" s="42"/>
      <c r="Q149" s="42"/>
      <c r="R149" s="26"/>
      <c r="S149" s="53"/>
      <c r="T149" s="53"/>
      <c r="V149" s="46"/>
      <c r="X149" s="46"/>
    </row>
    <row r="150" spans="1:24" s="28" customFormat="1" ht="30" customHeight="1">
      <c r="A150" s="24"/>
      <c r="B150" s="25"/>
      <c r="C150" s="106" t="s">
        <v>56</v>
      </c>
      <c r="D150" s="23" t="s">
        <v>140</v>
      </c>
      <c r="E150" s="26" t="s">
        <v>164</v>
      </c>
      <c r="F150" s="41">
        <v>1</v>
      </c>
      <c r="G150" s="61" t="s">
        <v>28</v>
      </c>
      <c r="H150" s="24">
        <v>1</v>
      </c>
      <c r="I150" s="27">
        <v>145500000</v>
      </c>
      <c r="J150" s="27"/>
      <c r="K150" s="27"/>
      <c r="L150" s="42"/>
      <c r="M150" s="105" t="s">
        <v>177</v>
      </c>
      <c r="N150" s="42"/>
      <c r="O150" s="42"/>
      <c r="P150" s="42"/>
      <c r="Q150" s="42"/>
      <c r="R150" s="26"/>
      <c r="S150" s="53"/>
      <c r="T150" s="53"/>
      <c r="V150" s="46"/>
      <c r="X150" s="46"/>
    </row>
    <row r="151" spans="1:24" s="28" customFormat="1" ht="19.5" customHeight="1">
      <c r="A151" s="24"/>
      <c r="B151" s="25"/>
      <c r="C151" s="37"/>
      <c r="D151" s="88" t="s">
        <v>23</v>
      </c>
      <c r="E151" s="26"/>
      <c r="F151" s="41"/>
      <c r="G151" s="61"/>
      <c r="H151" s="24"/>
      <c r="I151" s="27">
        <f>24610000+515000</f>
        <v>25125000</v>
      </c>
      <c r="J151" s="27"/>
      <c r="K151" s="27"/>
      <c r="L151" s="42"/>
      <c r="M151" s="42"/>
      <c r="N151" s="42"/>
      <c r="O151" s="42"/>
      <c r="P151" s="42"/>
      <c r="Q151" s="42"/>
      <c r="R151" s="26"/>
      <c r="S151" s="53"/>
      <c r="T151" s="53"/>
      <c r="V151" s="46"/>
      <c r="X151" s="46"/>
    </row>
    <row r="152" spans="1:24" ht="15" customHeight="1">
      <c r="A152" s="16"/>
      <c r="B152" s="11"/>
      <c r="C152" s="36"/>
      <c r="D152" s="64"/>
      <c r="E152" s="16"/>
      <c r="F152" s="16"/>
      <c r="G152" s="62"/>
      <c r="H152" s="16" t="s">
        <v>29</v>
      </c>
      <c r="I152" s="21"/>
      <c r="J152" s="21"/>
      <c r="K152" s="21"/>
      <c r="L152" s="16"/>
      <c r="M152" s="16"/>
      <c r="N152" s="16"/>
      <c r="O152" s="16"/>
      <c r="P152" s="16"/>
      <c r="Q152" s="16"/>
      <c r="R152" s="16"/>
      <c r="S152" s="56"/>
      <c r="T152" s="56"/>
    </row>
    <row r="153" spans="1:24" ht="15" customHeight="1">
      <c r="A153" s="17"/>
      <c r="B153" s="12"/>
      <c r="C153" s="39"/>
      <c r="D153" s="13"/>
      <c r="E153" s="17"/>
      <c r="F153" s="17"/>
      <c r="G153" s="17"/>
      <c r="H153" s="17"/>
      <c r="I153" s="22"/>
      <c r="J153" s="17"/>
      <c r="K153" s="17"/>
      <c r="L153" s="17" t="s">
        <v>29</v>
      </c>
      <c r="M153" s="17"/>
      <c r="N153" s="17"/>
      <c r="O153" s="17"/>
      <c r="P153" s="17"/>
      <c r="Q153" s="17"/>
      <c r="R153" s="17"/>
      <c r="S153" s="56"/>
      <c r="T153" s="56"/>
    </row>
    <row r="155" spans="1:24" ht="15" customHeight="1">
      <c r="H155" s="2" t="s">
        <v>29</v>
      </c>
    </row>
    <row r="157" spans="1:24" ht="15" customHeight="1">
      <c r="O157" s="113" t="s">
        <v>179</v>
      </c>
    </row>
    <row r="158" spans="1:24" ht="15" customHeight="1">
      <c r="O158" s="113"/>
    </row>
    <row r="159" spans="1:24" ht="15" customHeight="1">
      <c r="O159" s="113"/>
    </row>
    <row r="160" spans="1:24" ht="15" customHeight="1">
      <c r="D160" s="2" t="s">
        <v>29</v>
      </c>
      <c r="O160" s="113"/>
    </row>
    <row r="161" spans="15:15" ht="15" customHeight="1">
      <c r="O161" s="114" t="s">
        <v>180</v>
      </c>
    </row>
    <row r="162" spans="15:15" ht="15" customHeight="1">
      <c r="O162" s="113" t="s">
        <v>181</v>
      </c>
    </row>
  </sheetData>
  <mergeCells count="12">
    <mergeCell ref="P7:P8"/>
    <mergeCell ref="B10:D10"/>
    <mergeCell ref="A1:R1"/>
    <mergeCell ref="A2:R2"/>
    <mergeCell ref="A5:A8"/>
    <mergeCell ref="B5:D8"/>
    <mergeCell ref="E5:F5"/>
    <mergeCell ref="H5:H8"/>
    <mergeCell ref="J5:L5"/>
    <mergeCell ref="M5:Q5"/>
    <mergeCell ref="F6:F8"/>
    <mergeCell ref="M7:M8"/>
  </mergeCells>
  <pageMargins left="0.25" right="0.25" top="0.75" bottom="0.5" header="0.3" footer="0.3"/>
  <pageSetup paperSize="768" scale="75" pageOrder="overThenDown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2"/>
  <sheetViews>
    <sheetView view="pageBreakPreview" zoomScale="60" workbookViewId="0">
      <selection activeCell="R162" sqref="A1:R162"/>
    </sheetView>
  </sheetViews>
  <sheetFormatPr defaultRowHeight="15" customHeight="1"/>
  <cols>
    <col min="1" max="2" width="3.7109375" style="2" customWidth="1"/>
    <col min="3" max="3" width="3.7109375" style="3" customWidth="1"/>
    <col min="4" max="4" width="38" style="2" customWidth="1"/>
    <col min="5" max="5" width="19.140625" style="2" customWidth="1"/>
    <col min="6" max="6" width="8.140625" style="2" customWidth="1"/>
    <col min="7" max="7" width="13" style="2" customWidth="1"/>
    <col min="8" max="8" width="8.42578125" style="2" customWidth="1"/>
    <col min="9" max="9" width="12.5703125" style="2" customWidth="1"/>
    <col min="10" max="10" width="13.140625" style="2" customWidth="1"/>
    <col min="11" max="11" width="9.85546875" style="2" customWidth="1"/>
    <col min="12" max="12" width="8.5703125" style="2" customWidth="1"/>
    <col min="13" max="13" width="11.5703125" style="2" customWidth="1"/>
    <col min="14" max="15" width="10.5703125" style="2" customWidth="1"/>
    <col min="16" max="16" width="12.42578125" style="2" customWidth="1"/>
    <col min="17" max="17" width="15.5703125" style="2" customWidth="1"/>
    <col min="18" max="18" width="10.7109375" style="2" customWidth="1"/>
    <col min="19" max="20" width="19.140625" style="2" customWidth="1"/>
    <col min="21" max="21" width="9.140625" style="2"/>
    <col min="22" max="22" width="11.42578125" style="2" bestFit="1" customWidth="1"/>
    <col min="23" max="23" width="14.42578125" style="2" bestFit="1" customWidth="1"/>
    <col min="24" max="24" width="10" style="2" bestFit="1" customWidth="1"/>
    <col min="25" max="16384" width="9.140625" style="2"/>
  </cols>
  <sheetData>
    <row r="1" spans="1:24" s="1" customFormat="1" ht="15" customHeight="1">
      <c r="A1" s="373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43"/>
      <c r="T1" s="43"/>
    </row>
    <row r="2" spans="1:24" s="1" customFormat="1" ht="15" customHeight="1">
      <c r="A2" s="373" t="s">
        <v>178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43"/>
      <c r="T2" s="43"/>
    </row>
    <row r="3" spans="1:24" s="1" customFormat="1" ht="1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4" ht="15" customHeight="1">
      <c r="B4" s="4" t="s">
        <v>184</v>
      </c>
      <c r="H4" s="2" t="s">
        <v>29</v>
      </c>
      <c r="L4" s="2" t="s">
        <v>29</v>
      </c>
      <c r="R4" s="2" t="s">
        <v>29</v>
      </c>
    </row>
    <row r="5" spans="1:24" s="4" customFormat="1" ht="15" customHeight="1">
      <c r="A5" s="374" t="s">
        <v>1</v>
      </c>
      <c r="B5" s="375" t="s">
        <v>2</v>
      </c>
      <c r="C5" s="376"/>
      <c r="D5" s="377"/>
      <c r="E5" s="370" t="s">
        <v>27</v>
      </c>
      <c r="F5" s="372"/>
      <c r="G5" s="5"/>
      <c r="H5" s="381" t="s">
        <v>7</v>
      </c>
      <c r="I5" s="111"/>
      <c r="J5" s="370" t="s">
        <v>10</v>
      </c>
      <c r="K5" s="371"/>
      <c r="L5" s="371"/>
      <c r="M5" s="370" t="s">
        <v>167</v>
      </c>
      <c r="N5" s="371"/>
      <c r="O5" s="371"/>
      <c r="P5" s="371"/>
      <c r="Q5" s="372"/>
      <c r="R5" s="5"/>
      <c r="S5" s="44"/>
      <c r="T5" s="44"/>
    </row>
    <row r="6" spans="1:24" s="4" customFormat="1" ht="15" customHeight="1">
      <c r="A6" s="369"/>
      <c r="B6" s="378"/>
      <c r="C6" s="379"/>
      <c r="D6" s="380"/>
      <c r="E6" s="111"/>
      <c r="F6" s="380" t="s">
        <v>5</v>
      </c>
      <c r="G6" s="112"/>
      <c r="H6" s="382"/>
      <c r="I6" s="112"/>
      <c r="J6" s="111"/>
      <c r="K6" s="111"/>
      <c r="L6" s="111"/>
      <c r="M6" s="111"/>
      <c r="N6" s="111"/>
      <c r="O6" s="111"/>
      <c r="P6" s="111"/>
      <c r="Q6" s="111" t="s">
        <v>172</v>
      </c>
      <c r="R6" s="112"/>
      <c r="S6" s="44"/>
      <c r="T6" s="44"/>
    </row>
    <row r="7" spans="1:24" s="4" customFormat="1" ht="15" customHeight="1">
      <c r="A7" s="369"/>
      <c r="B7" s="378"/>
      <c r="C7" s="379"/>
      <c r="D7" s="380"/>
      <c r="E7" s="112" t="s">
        <v>3</v>
      </c>
      <c r="F7" s="380"/>
      <c r="G7" s="112" t="s">
        <v>6</v>
      </c>
      <c r="H7" s="382"/>
      <c r="I7" s="112" t="s">
        <v>8</v>
      </c>
      <c r="J7" s="112" t="s">
        <v>11</v>
      </c>
      <c r="K7" s="112" t="s">
        <v>14</v>
      </c>
      <c r="L7" s="112" t="s">
        <v>14</v>
      </c>
      <c r="M7" s="369" t="s">
        <v>165</v>
      </c>
      <c r="N7" s="112" t="s">
        <v>168</v>
      </c>
      <c r="O7" s="112" t="s">
        <v>168</v>
      </c>
      <c r="P7" s="369" t="s">
        <v>171</v>
      </c>
      <c r="Q7" s="112" t="s">
        <v>173</v>
      </c>
      <c r="R7" s="112" t="s">
        <v>176</v>
      </c>
      <c r="S7" s="63"/>
      <c r="T7" s="63"/>
    </row>
    <row r="8" spans="1:24" s="4" customFormat="1" ht="15" customHeight="1">
      <c r="A8" s="369"/>
      <c r="B8" s="378"/>
      <c r="C8" s="379"/>
      <c r="D8" s="380"/>
      <c r="E8" s="112" t="s">
        <v>4</v>
      </c>
      <c r="F8" s="380"/>
      <c r="G8" s="6"/>
      <c r="H8" s="382"/>
      <c r="I8" s="112" t="s">
        <v>9</v>
      </c>
      <c r="J8" s="112" t="s">
        <v>12</v>
      </c>
      <c r="K8" s="112" t="s">
        <v>166</v>
      </c>
      <c r="L8" s="112" t="s">
        <v>13</v>
      </c>
      <c r="M8" s="369"/>
      <c r="N8" s="112" t="s">
        <v>169</v>
      </c>
      <c r="O8" s="112" t="s">
        <v>170</v>
      </c>
      <c r="P8" s="369"/>
      <c r="Q8" s="112" t="s">
        <v>174</v>
      </c>
      <c r="R8" s="112"/>
      <c r="S8" s="44"/>
      <c r="T8" s="44"/>
      <c r="X8" s="4">
        <f>64337000+13940000</f>
        <v>78277000</v>
      </c>
    </row>
    <row r="9" spans="1:24" s="4" customFormat="1" ht="15" customHeight="1">
      <c r="A9" s="101"/>
      <c r="B9" s="101"/>
      <c r="C9" s="102"/>
      <c r="D9" s="103"/>
      <c r="E9" s="7"/>
      <c r="F9" s="103"/>
      <c r="G9" s="104"/>
      <c r="H9" s="100"/>
      <c r="I9" s="7"/>
      <c r="J9" s="7"/>
      <c r="K9" s="7"/>
      <c r="L9" s="7"/>
      <c r="M9" s="7"/>
      <c r="N9" s="7"/>
      <c r="O9" s="7"/>
      <c r="P9" s="7"/>
      <c r="Q9" s="7" t="s">
        <v>175</v>
      </c>
      <c r="R9" s="7"/>
      <c r="S9" s="63"/>
      <c r="T9" s="63"/>
    </row>
    <row r="10" spans="1:24" s="4" customFormat="1" ht="15" customHeight="1">
      <c r="A10" s="108">
        <v>1</v>
      </c>
      <c r="B10" s="370">
        <v>2</v>
      </c>
      <c r="C10" s="371"/>
      <c r="D10" s="372"/>
      <c r="E10" s="8">
        <v>3</v>
      </c>
      <c r="F10" s="110">
        <v>4</v>
      </c>
      <c r="G10" s="8">
        <v>5</v>
      </c>
      <c r="H10" s="109">
        <v>6</v>
      </c>
      <c r="I10" s="8">
        <v>7</v>
      </c>
      <c r="J10" s="8">
        <v>8</v>
      </c>
      <c r="K10" s="8"/>
      <c r="L10" s="8">
        <v>9</v>
      </c>
      <c r="M10" s="8"/>
      <c r="N10" s="8"/>
      <c r="O10" s="8"/>
      <c r="P10" s="8"/>
      <c r="Q10" s="8"/>
      <c r="R10" s="8">
        <v>10</v>
      </c>
      <c r="S10" s="44"/>
      <c r="T10" s="44"/>
    </row>
    <row r="11" spans="1:24" ht="15" customHeight="1">
      <c r="A11" s="18"/>
      <c r="B11" s="9" t="s">
        <v>15</v>
      </c>
      <c r="C11" s="34"/>
      <c r="D11" s="55"/>
      <c r="E11" s="18"/>
      <c r="F11" s="18"/>
      <c r="G11" s="59" t="s">
        <v>29</v>
      </c>
      <c r="H11" s="19"/>
      <c r="I11" s="19"/>
      <c r="J11" s="19"/>
      <c r="K11" s="19"/>
      <c r="L11" s="45"/>
      <c r="M11" s="45"/>
      <c r="N11" s="45"/>
      <c r="O11" s="45"/>
      <c r="P11" s="45"/>
      <c r="Q11" s="45"/>
      <c r="R11" s="14"/>
      <c r="S11" s="56"/>
      <c r="T11" s="56"/>
    </row>
    <row r="12" spans="1:24" s="4" customFormat="1" ht="30" customHeight="1">
      <c r="A12" s="15"/>
      <c r="B12" s="10" t="s">
        <v>16</v>
      </c>
      <c r="C12" s="35"/>
      <c r="D12" s="86" t="s">
        <v>17</v>
      </c>
      <c r="E12" s="15"/>
      <c r="F12" s="15"/>
      <c r="G12" s="60"/>
      <c r="H12" s="20">
        <f>H13</f>
        <v>1</v>
      </c>
      <c r="I12" s="20">
        <f>I13</f>
        <v>50000000</v>
      </c>
      <c r="J12" s="20">
        <f>J13</f>
        <v>0</v>
      </c>
      <c r="K12" s="20"/>
      <c r="L12" s="15"/>
      <c r="M12" s="15"/>
      <c r="N12" s="15"/>
      <c r="O12" s="15"/>
      <c r="P12" s="15"/>
      <c r="Q12" s="15"/>
      <c r="R12" s="15"/>
      <c r="S12" s="57"/>
      <c r="T12" s="57"/>
    </row>
    <row r="13" spans="1:24" s="28" customFormat="1" ht="30" customHeight="1">
      <c r="A13" s="24"/>
      <c r="B13" s="25">
        <v>1</v>
      </c>
      <c r="C13" s="37"/>
      <c r="D13" s="33" t="s">
        <v>30</v>
      </c>
      <c r="E13" s="26" t="s">
        <v>150</v>
      </c>
      <c r="F13" s="41">
        <v>1</v>
      </c>
      <c r="G13" s="61" t="s">
        <v>28</v>
      </c>
      <c r="H13" s="24">
        <v>1</v>
      </c>
      <c r="I13" s="27">
        <v>50000000</v>
      </c>
      <c r="J13" s="27">
        <v>0</v>
      </c>
      <c r="K13" s="27"/>
      <c r="L13" s="40"/>
      <c r="M13" s="40"/>
      <c r="N13" s="40"/>
      <c r="O13" s="40"/>
      <c r="P13" s="40"/>
      <c r="Q13" s="40"/>
      <c r="R13" s="24"/>
      <c r="S13" s="54" t="s">
        <v>29</v>
      </c>
      <c r="T13" s="54"/>
    </row>
    <row r="14" spans="1:24" ht="13.5" customHeight="1">
      <c r="A14" s="16"/>
      <c r="B14" s="11"/>
      <c r="C14" s="36"/>
      <c r="D14" s="87"/>
      <c r="E14" s="16"/>
      <c r="F14" s="16"/>
      <c r="G14" s="62"/>
      <c r="H14" s="16"/>
      <c r="I14" s="21"/>
      <c r="J14" s="21"/>
      <c r="K14" s="21"/>
      <c r="L14" s="16"/>
      <c r="M14" s="16"/>
      <c r="N14" s="16"/>
      <c r="O14" s="16"/>
      <c r="P14" s="16"/>
      <c r="Q14" s="16"/>
      <c r="R14" s="16"/>
      <c r="S14" s="56"/>
      <c r="T14" s="56"/>
    </row>
    <row r="15" spans="1:24" s="4" customFormat="1" ht="30" customHeight="1">
      <c r="A15" s="15"/>
      <c r="B15" s="10" t="s">
        <v>18</v>
      </c>
      <c r="C15" s="35"/>
      <c r="D15" s="86" t="s">
        <v>31</v>
      </c>
      <c r="E15" s="15"/>
      <c r="F15" s="15"/>
      <c r="G15" s="60"/>
      <c r="H15" s="20">
        <f>H16</f>
        <v>1</v>
      </c>
      <c r="I15" s="20">
        <f>I16</f>
        <v>30000000</v>
      </c>
      <c r="J15" s="20">
        <f>J16</f>
        <v>0</v>
      </c>
      <c r="K15" s="20"/>
      <c r="L15" s="15"/>
      <c r="M15" s="15"/>
      <c r="N15" s="15"/>
      <c r="O15" s="15"/>
      <c r="P15" s="15"/>
      <c r="Q15" s="15"/>
      <c r="R15" s="15"/>
      <c r="S15" s="57"/>
      <c r="T15" s="57"/>
    </row>
    <row r="16" spans="1:24" s="28" customFormat="1" ht="30" customHeight="1">
      <c r="A16" s="24"/>
      <c r="B16" s="25">
        <v>1</v>
      </c>
      <c r="C16" s="37"/>
      <c r="D16" s="33" t="s">
        <v>32</v>
      </c>
      <c r="E16" s="26" t="s">
        <v>151</v>
      </c>
      <c r="F16" s="41">
        <v>1</v>
      </c>
      <c r="G16" s="61" t="s">
        <v>28</v>
      </c>
      <c r="H16" s="24">
        <v>1</v>
      </c>
      <c r="I16" s="27">
        <v>30000000</v>
      </c>
      <c r="J16" s="27">
        <v>0</v>
      </c>
      <c r="K16" s="27"/>
      <c r="L16" s="42"/>
      <c r="M16" s="42"/>
      <c r="N16" s="42"/>
      <c r="O16" s="42"/>
      <c r="P16" s="42"/>
      <c r="Q16" s="42"/>
      <c r="R16" s="26"/>
      <c r="S16" s="53"/>
      <c r="T16" s="53" t="s">
        <v>29</v>
      </c>
      <c r="V16" s="46">
        <f>J16-100000000</f>
        <v>-100000000</v>
      </c>
      <c r="X16" s="46">
        <f>100000000-1223000</f>
        <v>98777000</v>
      </c>
    </row>
    <row r="17" spans="1:24" s="28" customFormat="1" ht="12.75" customHeight="1">
      <c r="A17" s="24"/>
      <c r="B17" s="25"/>
      <c r="C17" s="37"/>
      <c r="D17" s="33"/>
      <c r="E17" s="26"/>
      <c r="F17" s="41"/>
      <c r="G17" s="61"/>
      <c r="H17" s="24"/>
      <c r="I17" s="27"/>
      <c r="J17" s="27"/>
      <c r="K17" s="27"/>
      <c r="L17" s="42"/>
      <c r="M17" s="42"/>
      <c r="N17" s="42"/>
      <c r="O17" s="42"/>
      <c r="P17" s="42"/>
      <c r="Q17" s="42"/>
      <c r="R17" s="26"/>
      <c r="S17" s="53"/>
      <c r="T17" s="53"/>
      <c r="V17" s="46"/>
      <c r="X17" s="46"/>
    </row>
    <row r="18" spans="1:24" s="28" customFormat="1" ht="50.25" customHeight="1">
      <c r="A18" s="24"/>
      <c r="B18" s="30" t="s">
        <v>19</v>
      </c>
      <c r="C18" s="37"/>
      <c r="D18" s="88" t="s">
        <v>33</v>
      </c>
      <c r="E18" s="26"/>
      <c r="F18" s="41"/>
      <c r="G18" s="61"/>
      <c r="H18" s="24"/>
      <c r="I18" s="27"/>
      <c r="J18" s="27"/>
      <c r="K18" s="27"/>
      <c r="L18" s="42"/>
      <c r="M18" s="42"/>
      <c r="N18" s="42"/>
      <c r="O18" s="42"/>
      <c r="P18" s="42"/>
      <c r="Q18" s="42"/>
      <c r="R18" s="26"/>
      <c r="S18" s="53"/>
      <c r="T18" s="53"/>
      <c r="V18" s="46"/>
      <c r="X18" s="46"/>
    </row>
    <row r="19" spans="1:24" s="28" customFormat="1" ht="38.25" customHeight="1">
      <c r="A19" s="24"/>
      <c r="B19" s="25"/>
      <c r="C19" s="37"/>
      <c r="D19" s="33" t="s">
        <v>34</v>
      </c>
      <c r="E19" s="26" t="s">
        <v>152</v>
      </c>
      <c r="F19" s="41">
        <v>1</v>
      </c>
      <c r="G19" s="61" t="s">
        <v>28</v>
      </c>
      <c r="H19" s="24">
        <v>1</v>
      </c>
      <c r="I19" s="27">
        <v>20000000</v>
      </c>
      <c r="J19" s="27"/>
      <c r="K19" s="27"/>
      <c r="L19" s="42"/>
      <c r="M19" s="42"/>
      <c r="N19" s="42"/>
      <c r="O19" s="42"/>
      <c r="P19" s="42"/>
      <c r="Q19" s="42"/>
      <c r="R19" s="26"/>
      <c r="S19" s="53"/>
      <c r="T19" s="53"/>
      <c r="V19" s="46"/>
      <c r="X19" s="46"/>
    </row>
    <row r="20" spans="1:24" s="28" customFormat="1" ht="15.75" customHeight="1">
      <c r="A20" s="24"/>
      <c r="B20" s="25"/>
      <c r="C20" s="37"/>
      <c r="D20" s="33"/>
      <c r="E20" s="26"/>
      <c r="F20" s="41"/>
      <c r="G20" s="61"/>
      <c r="H20" s="24"/>
      <c r="I20" s="27"/>
      <c r="J20" s="27"/>
      <c r="K20" s="27"/>
      <c r="L20" s="42"/>
      <c r="M20" s="42"/>
      <c r="N20" s="42"/>
      <c r="O20" s="42"/>
      <c r="P20" s="42"/>
      <c r="Q20" s="42"/>
      <c r="R20" s="26"/>
      <c r="S20" s="53"/>
      <c r="T20" s="53"/>
      <c r="V20" s="46"/>
      <c r="X20" s="46"/>
    </row>
    <row r="21" spans="1:24" s="28" customFormat="1" ht="30" customHeight="1">
      <c r="A21" s="24"/>
      <c r="B21" s="30" t="s">
        <v>24</v>
      </c>
      <c r="C21" s="37"/>
      <c r="D21" s="88" t="s">
        <v>35</v>
      </c>
      <c r="E21" s="26"/>
      <c r="F21" s="41"/>
      <c r="G21" s="61"/>
      <c r="H21" s="24"/>
      <c r="I21" s="27"/>
      <c r="J21" s="27"/>
      <c r="K21" s="27"/>
      <c r="L21" s="42"/>
      <c r="M21" s="42"/>
      <c r="N21" s="42"/>
      <c r="O21" s="42"/>
      <c r="P21" s="42"/>
      <c r="Q21" s="42"/>
      <c r="R21" s="26"/>
      <c r="S21" s="53"/>
      <c r="T21" s="53"/>
      <c r="V21" s="46"/>
      <c r="X21" s="46"/>
    </row>
    <row r="22" spans="1:24" s="28" customFormat="1" ht="49.5" customHeight="1">
      <c r="A22" s="24"/>
      <c r="B22" s="25"/>
      <c r="C22" s="37"/>
      <c r="D22" s="33" t="s">
        <v>36</v>
      </c>
      <c r="E22" s="26" t="s">
        <v>153</v>
      </c>
      <c r="F22" s="41">
        <v>1</v>
      </c>
      <c r="G22" s="61" t="s">
        <v>28</v>
      </c>
      <c r="H22" s="24">
        <v>1</v>
      </c>
      <c r="I22" s="27">
        <v>50000000</v>
      </c>
      <c r="J22" s="27"/>
      <c r="K22" s="27"/>
      <c r="L22" s="42"/>
      <c r="M22" s="42"/>
      <c r="N22" s="42"/>
      <c r="O22" s="42"/>
      <c r="P22" s="42"/>
      <c r="Q22" s="42"/>
      <c r="R22" s="26"/>
      <c r="S22" s="53"/>
      <c r="T22" s="53"/>
      <c r="V22" s="46"/>
      <c r="X22" s="46"/>
    </row>
    <row r="23" spans="1:24" s="28" customFormat="1" ht="36.75" customHeight="1">
      <c r="A23" s="24"/>
      <c r="B23" s="25"/>
      <c r="C23" s="37"/>
      <c r="D23" s="33" t="s">
        <v>37</v>
      </c>
      <c r="E23" s="26" t="s">
        <v>154</v>
      </c>
      <c r="F23" s="41">
        <v>1</v>
      </c>
      <c r="G23" s="61" t="s">
        <v>28</v>
      </c>
      <c r="H23" s="24">
        <v>1</v>
      </c>
      <c r="I23" s="27">
        <v>50000000</v>
      </c>
      <c r="J23" s="27"/>
      <c r="K23" s="27"/>
      <c r="L23" s="42"/>
      <c r="M23" s="105" t="s">
        <v>177</v>
      </c>
      <c r="N23" s="42"/>
      <c r="O23" s="42"/>
      <c r="P23" s="42"/>
      <c r="Q23" s="42"/>
      <c r="R23" s="26"/>
      <c r="S23" s="53"/>
      <c r="T23" s="53"/>
      <c r="V23" s="46"/>
      <c r="X23" s="46"/>
    </row>
    <row r="24" spans="1:24" s="28" customFormat="1" ht="17.25" customHeight="1">
      <c r="A24" s="24"/>
      <c r="B24" s="25"/>
      <c r="C24" s="37"/>
      <c r="D24" s="33"/>
      <c r="E24" s="26"/>
      <c r="F24" s="41"/>
      <c r="G24" s="61"/>
      <c r="H24" s="24"/>
      <c r="I24" s="27"/>
      <c r="J24" s="27"/>
      <c r="K24" s="27"/>
      <c r="L24" s="42"/>
      <c r="M24" s="42"/>
      <c r="N24" s="42"/>
      <c r="O24" s="42"/>
      <c r="P24" s="42"/>
      <c r="Q24" s="42"/>
      <c r="R24" s="26"/>
      <c r="S24" s="53"/>
      <c r="T24" s="53"/>
      <c r="V24" s="46"/>
      <c r="X24" s="46"/>
    </row>
    <row r="25" spans="1:24" s="94" customFormat="1" ht="30" customHeight="1">
      <c r="A25" s="31"/>
      <c r="B25" s="30" t="s">
        <v>141</v>
      </c>
      <c r="C25" s="38"/>
      <c r="D25" s="88" t="s">
        <v>38</v>
      </c>
      <c r="E25" s="89"/>
      <c r="F25" s="90"/>
      <c r="G25" s="91"/>
      <c r="H25" s="31"/>
      <c r="I25" s="32"/>
      <c r="J25" s="32"/>
      <c r="K25" s="32"/>
      <c r="L25" s="92"/>
      <c r="M25" s="92"/>
      <c r="N25" s="92"/>
      <c r="O25" s="92"/>
      <c r="P25" s="92"/>
      <c r="Q25" s="92"/>
      <c r="R25" s="89"/>
      <c r="S25" s="93"/>
      <c r="T25" s="93"/>
      <c r="V25" s="95"/>
      <c r="X25" s="95"/>
    </row>
    <row r="26" spans="1:24" s="28" customFormat="1" ht="40.5" customHeight="1">
      <c r="A26" s="24"/>
      <c r="B26" s="25"/>
      <c r="C26" s="37"/>
      <c r="D26" s="33" t="s">
        <v>39</v>
      </c>
      <c r="E26" s="26" t="s">
        <v>155</v>
      </c>
      <c r="F26" s="41">
        <v>1</v>
      </c>
      <c r="G26" s="61" t="s">
        <v>28</v>
      </c>
      <c r="H26" s="24">
        <v>1</v>
      </c>
      <c r="I26" s="27">
        <v>30000000</v>
      </c>
      <c r="J26" s="27"/>
      <c r="K26" s="27"/>
      <c r="L26" s="42"/>
      <c r="M26" s="42"/>
      <c r="N26" s="42"/>
      <c r="O26" s="42"/>
      <c r="P26" s="42"/>
      <c r="Q26" s="42"/>
      <c r="R26" s="26"/>
      <c r="S26" s="53"/>
      <c r="T26" s="53"/>
      <c r="V26" s="46"/>
      <c r="X26" s="46"/>
    </row>
    <row r="27" spans="1:24" s="28" customFormat="1" ht="16.5" customHeight="1">
      <c r="A27" s="24"/>
      <c r="B27" s="25"/>
      <c r="C27" s="37"/>
      <c r="D27" s="33"/>
      <c r="E27" s="26"/>
      <c r="F27" s="41"/>
      <c r="G27" s="61"/>
      <c r="H27" s="24"/>
      <c r="I27" s="27"/>
      <c r="J27" s="27"/>
      <c r="K27" s="27"/>
      <c r="L27" s="42"/>
      <c r="M27" s="42"/>
      <c r="N27" s="42"/>
      <c r="O27" s="42"/>
      <c r="P27" s="42"/>
      <c r="Q27" s="42"/>
      <c r="R27" s="26"/>
      <c r="S27" s="53"/>
      <c r="T27" s="53"/>
      <c r="V27" s="46"/>
      <c r="X27" s="46"/>
    </row>
    <row r="28" spans="1:24" s="94" customFormat="1" ht="30" customHeight="1">
      <c r="A28" s="31"/>
      <c r="B28" s="30" t="s">
        <v>26</v>
      </c>
      <c r="C28" s="38"/>
      <c r="D28" s="88" t="s">
        <v>40</v>
      </c>
      <c r="E28" s="89"/>
      <c r="F28" s="90"/>
      <c r="G28" s="91"/>
      <c r="H28" s="31"/>
      <c r="I28" s="32"/>
      <c r="J28" s="32"/>
      <c r="K28" s="32"/>
      <c r="L28" s="92"/>
      <c r="M28" s="92"/>
      <c r="N28" s="92"/>
      <c r="O28" s="92"/>
      <c r="P28" s="92"/>
      <c r="Q28" s="92"/>
      <c r="R28" s="89"/>
      <c r="S28" s="93"/>
      <c r="T28" s="93"/>
      <c r="V28" s="95"/>
      <c r="X28" s="95"/>
    </row>
    <row r="29" spans="1:24" s="28" customFormat="1" ht="39.75" customHeight="1">
      <c r="A29" s="24"/>
      <c r="B29" s="25"/>
      <c r="C29" s="37"/>
      <c r="D29" s="33" t="s">
        <v>41</v>
      </c>
      <c r="E29" s="26" t="s">
        <v>156</v>
      </c>
      <c r="F29" s="41">
        <v>1</v>
      </c>
      <c r="G29" s="61" t="s">
        <v>28</v>
      </c>
      <c r="H29" s="24">
        <v>1</v>
      </c>
      <c r="I29" s="27">
        <v>55000000</v>
      </c>
      <c r="J29" s="27"/>
      <c r="K29" s="27"/>
      <c r="L29" s="42"/>
      <c r="M29" s="42"/>
      <c r="N29" s="42"/>
      <c r="O29" s="42"/>
      <c r="P29" s="42"/>
      <c r="Q29" s="42"/>
      <c r="R29" s="26"/>
      <c r="S29" s="53"/>
      <c r="T29" s="53"/>
      <c r="V29" s="46"/>
      <c r="X29" s="46"/>
    </row>
    <row r="30" spans="1:24" s="28" customFormat="1" ht="15.75" customHeight="1">
      <c r="A30" s="24"/>
      <c r="B30" s="25"/>
      <c r="C30" s="37"/>
      <c r="D30" s="33"/>
      <c r="E30" s="26"/>
      <c r="F30" s="41"/>
      <c r="G30" s="61"/>
      <c r="H30" s="24"/>
      <c r="I30" s="27"/>
      <c r="J30" s="27"/>
      <c r="K30" s="27"/>
      <c r="L30" s="42"/>
      <c r="M30" s="42"/>
      <c r="N30" s="42"/>
      <c r="O30" s="42"/>
      <c r="P30" s="42"/>
      <c r="Q30" s="42"/>
      <c r="R30" s="26"/>
      <c r="S30" s="53"/>
      <c r="T30" s="53"/>
      <c r="V30" s="46"/>
      <c r="X30" s="46"/>
    </row>
    <row r="31" spans="1:24" s="94" customFormat="1" ht="30" customHeight="1">
      <c r="A31" s="31"/>
      <c r="B31" s="30" t="s">
        <v>142</v>
      </c>
      <c r="C31" s="38"/>
      <c r="D31" s="88" t="s">
        <v>42</v>
      </c>
      <c r="E31" s="89"/>
      <c r="F31" s="90"/>
      <c r="G31" s="91"/>
      <c r="H31" s="31"/>
      <c r="I31" s="32"/>
      <c r="J31" s="32"/>
      <c r="K31" s="32"/>
      <c r="L31" s="92"/>
      <c r="M31" s="92"/>
      <c r="N31" s="92"/>
      <c r="O31" s="92"/>
      <c r="P31" s="92"/>
      <c r="Q31" s="92"/>
      <c r="R31" s="89"/>
      <c r="S31" s="93"/>
      <c r="T31" s="93"/>
      <c r="V31" s="95"/>
      <c r="X31" s="95"/>
    </row>
    <row r="32" spans="1:24" s="28" customFormat="1" ht="38.25" customHeight="1">
      <c r="A32" s="24"/>
      <c r="B32" s="25"/>
      <c r="C32" s="37"/>
      <c r="D32" s="33" t="s">
        <v>43</v>
      </c>
      <c r="E32" s="26" t="s">
        <v>157</v>
      </c>
      <c r="F32" s="41">
        <v>1</v>
      </c>
      <c r="G32" s="61" t="s">
        <v>28</v>
      </c>
      <c r="H32" s="24">
        <v>1</v>
      </c>
      <c r="I32" s="27">
        <v>105000000</v>
      </c>
      <c r="J32" s="27"/>
      <c r="K32" s="27"/>
      <c r="L32" s="42"/>
      <c r="M32" s="42"/>
      <c r="N32" s="42"/>
      <c r="O32" s="42"/>
      <c r="P32" s="42"/>
      <c r="Q32" s="42"/>
      <c r="R32" s="26"/>
      <c r="S32" s="53"/>
      <c r="T32" s="53"/>
      <c r="V32" s="46"/>
      <c r="X32" s="46"/>
    </row>
    <row r="33" spans="1:24" s="28" customFormat="1" ht="15.75" customHeight="1">
      <c r="A33" s="24"/>
      <c r="B33" s="25"/>
      <c r="C33" s="37"/>
      <c r="D33" s="33"/>
      <c r="E33" s="26"/>
      <c r="F33" s="41"/>
      <c r="G33" s="61"/>
      <c r="H33" s="24"/>
      <c r="I33" s="27"/>
      <c r="J33" s="27"/>
      <c r="K33" s="27"/>
      <c r="L33" s="42"/>
      <c r="M33" s="42"/>
      <c r="N33" s="42"/>
      <c r="O33" s="42"/>
      <c r="P33" s="42"/>
      <c r="Q33" s="42"/>
      <c r="R33" s="26"/>
      <c r="S33" s="53"/>
      <c r="T33" s="53"/>
      <c r="V33" s="46"/>
      <c r="X33" s="46"/>
    </row>
    <row r="34" spans="1:24" s="94" customFormat="1" ht="30" customHeight="1">
      <c r="A34" s="31"/>
      <c r="B34" s="30" t="s">
        <v>143</v>
      </c>
      <c r="C34" s="38"/>
      <c r="D34" s="88" t="s">
        <v>44</v>
      </c>
      <c r="E34" s="89"/>
      <c r="F34" s="90"/>
      <c r="G34" s="91"/>
      <c r="H34" s="31"/>
      <c r="I34" s="32"/>
      <c r="J34" s="32"/>
      <c r="K34" s="32"/>
      <c r="L34" s="92"/>
      <c r="M34" s="92"/>
      <c r="N34" s="92"/>
      <c r="O34" s="92"/>
      <c r="P34" s="92"/>
      <c r="Q34" s="92"/>
      <c r="R34" s="89"/>
      <c r="S34" s="93"/>
      <c r="T34" s="93"/>
      <c r="V34" s="95"/>
      <c r="X34" s="95"/>
    </row>
    <row r="35" spans="1:24" s="28" customFormat="1" ht="30" customHeight="1">
      <c r="A35" s="24"/>
      <c r="B35" s="25"/>
      <c r="C35" s="37"/>
      <c r="D35" s="33" t="s">
        <v>45</v>
      </c>
      <c r="E35" s="26" t="s">
        <v>158</v>
      </c>
      <c r="F35" s="41">
        <v>1</v>
      </c>
      <c r="G35" s="61" t="s">
        <v>28</v>
      </c>
      <c r="H35" s="24">
        <v>1</v>
      </c>
      <c r="I35" s="27">
        <v>60000000</v>
      </c>
      <c r="J35" s="27"/>
      <c r="K35" s="27"/>
      <c r="L35" s="42"/>
      <c r="M35" s="42"/>
      <c r="N35" s="42"/>
      <c r="O35" s="42"/>
      <c r="P35" s="42"/>
      <c r="Q35" s="42"/>
      <c r="R35" s="26"/>
      <c r="S35" s="53"/>
      <c r="T35" s="53"/>
      <c r="V35" s="46"/>
      <c r="X35" s="46"/>
    </row>
    <row r="36" spans="1:24" s="28" customFormat="1" ht="15.75" customHeight="1">
      <c r="A36" s="24"/>
      <c r="B36" s="25"/>
      <c r="C36" s="37"/>
      <c r="D36" s="33"/>
      <c r="E36" s="26"/>
      <c r="F36" s="41"/>
      <c r="G36" s="61"/>
      <c r="H36" s="24"/>
      <c r="I36" s="27"/>
      <c r="J36" s="27"/>
      <c r="K36" s="27"/>
      <c r="L36" s="42"/>
      <c r="M36" s="42"/>
      <c r="N36" s="42"/>
      <c r="O36" s="42"/>
      <c r="P36" s="42"/>
      <c r="Q36" s="42"/>
      <c r="R36" s="26"/>
      <c r="S36" s="53"/>
      <c r="T36" s="53"/>
      <c r="V36" s="46"/>
      <c r="X36" s="46"/>
    </row>
    <row r="37" spans="1:24" s="94" customFormat="1" ht="30" customHeight="1">
      <c r="A37" s="31"/>
      <c r="B37" s="30" t="s">
        <v>144</v>
      </c>
      <c r="C37" s="38"/>
      <c r="D37" s="88" t="s">
        <v>46</v>
      </c>
      <c r="E37" s="89"/>
      <c r="F37" s="90"/>
      <c r="G37" s="91"/>
      <c r="H37" s="31"/>
      <c r="I37" s="32"/>
      <c r="J37" s="32"/>
      <c r="K37" s="32"/>
      <c r="L37" s="92"/>
      <c r="M37" s="92"/>
      <c r="N37" s="92"/>
      <c r="O37" s="92"/>
      <c r="P37" s="92"/>
      <c r="Q37" s="92"/>
      <c r="R37" s="89"/>
      <c r="S37" s="93"/>
      <c r="T37" s="93"/>
      <c r="V37" s="95"/>
      <c r="X37" s="95"/>
    </row>
    <row r="38" spans="1:24" s="28" customFormat="1" ht="47.25" customHeight="1">
      <c r="A38" s="24"/>
      <c r="B38" s="25"/>
      <c r="C38" s="37"/>
      <c r="D38" s="33" t="s">
        <v>47</v>
      </c>
      <c r="E38" s="26" t="s">
        <v>159</v>
      </c>
      <c r="F38" s="41">
        <v>1</v>
      </c>
      <c r="G38" s="61" t="s">
        <v>28</v>
      </c>
      <c r="H38" s="24">
        <v>1</v>
      </c>
      <c r="I38" s="27">
        <v>60000000</v>
      </c>
      <c r="J38" s="27"/>
      <c r="K38" s="27"/>
      <c r="L38" s="42"/>
      <c r="M38" s="42"/>
      <c r="N38" s="42"/>
      <c r="O38" s="42"/>
      <c r="P38" s="42"/>
      <c r="Q38" s="42"/>
      <c r="R38" s="26"/>
      <c r="S38" s="53"/>
      <c r="T38" s="53"/>
      <c r="V38" s="46"/>
      <c r="X38" s="46"/>
    </row>
    <row r="39" spans="1:24" s="28" customFormat="1" ht="16.5" customHeight="1">
      <c r="A39" s="24"/>
      <c r="B39" s="25"/>
      <c r="C39" s="37"/>
      <c r="D39" s="33"/>
      <c r="E39" s="26"/>
      <c r="F39" s="41"/>
      <c r="G39" s="61"/>
      <c r="H39" s="24"/>
      <c r="I39" s="27"/>
      <c r="J39" s="27"/>
      <c r="K39" s="27"/>
      <c r="L39" s="42"/>
      <c r="M39" s="42"/>
      <c r="N39" s="42"/>
      <c r="O39" s="42"/>
      <c r="P39" s="42"/>
      <c r="Q39" s="42"/>
      <c r="R39" s="26"/>
      <c r="S39" s="53"/>
      <c r="T39" s="53"/>
      <c r="V39" s="46"/>
      <c r="X39" s="46"/>
    </row>
    <row r="40" spans="1:24" s="94" customFormat="1" ht="30" customHeight="1">
      <c r="A40" s="31"/>
      <c r="B40" s="30" t="s">
        <v>145</v>
      </c>
      <c r="C40" s="38"/>
      <c r="D40" s="88" t="s">
        <v>25</v>
      </c>
      <c r="E40" s="89"/>
      <c r="F40" s="90"/>
      <c r="G40" s="91"/>
      <c r="H40" s="31"/>
      <c r="I40" s="32"/>
      <c r="J40" s="32"/>
      <c r="K40" s="32"/>
      <c r="L40" s="92"/>
      <c r="M40" s="92"/>
      <c r="N40" s="92"/>
      <c r="O40" s="92"/>
      <c r="P40" s="92"/>
      <c r="Q40" s="92"/>
      <c r="R40" s="89"/>
      <c r="S40" s="93"/>
      <c r="T40" s="93"/>
      <c r="V40" s="95"/>
      <c r="X40" s="95"/>
    </row>
    <row r="41" spans="1:24" s="28" customFormat="1" ht="39" customHeight="1">
      <c r="A41" s="24"/>
      <c r="B41" s="25"/>
      <c r="C41" s="37"/>
      <c r="D41" s="33" t="s">
        <v>48</v>
      </c>
      <c r="E41" s="26" t="s">
        <v>160</v>
      </c>
      <c r="F41" s="41">
        <v>1</v>
      </c>
      <c r="G41" s="61" t="s">
        <v>28</v>
      </c>
      <c r="H41" s="24">
        <v>1</v>
      </c>
      <c r="I41" s="27">
        <v>15000000</v>
      </c>
      <c r="J41" s="27"/>
      <c r="K41" s="27"/>
      <c r="L41" s="42"/>
      <c r="M41" s="42"/>
      <c r="N41" s="42"/>
      <c r="O41" s="42"/>
      <c r="P41" s="42"/>
      <c r="Q41" s="42"/>
      <c r="R41" s="26"/>
      <c r="S41" s="53"/>
      <c r="T41" s="53"/>
      <c r="V41" s="46"/>
      <c r="X41" s="46"/>
    </row>
    <row r="42" spans="1:24" s="28" customFormat="1" ht="17.25" customHeight="1">
      <c r="A42" s="24"/>
      <c r="B42" s="25"/>
      <c r="C42" s="37"/>
      <c r="D42" s="33"/>
      <c r="E42" s="26"/>
      <c r="F42" s="41"/>
      <c r="G42" s="61"/>
      <c r="H42" s="24"/>
      <c r="I42" s="27"/>
      <c r="J42" s="27"/>
      <c r="K42" s="27"/>
      <c r="L42" s="42"/>
      <c r="M42" s="42"/>
      <c r="N42" s="42"/>
      <c r="O42" s="42"/>
      <c r="P42" s="42"/>
      <c r="Q42" s="42"/>
      <c r="R42" s="26"/>
      <c r="S42" s="53"/>
      <c r="T42" s="53"/>
      <c r="V42" s="46"/>
      <c r="X42" s="46"/>
    </row>
    <row r="43" spans="1:24" s="94" customFormat="1" ht="30" customHeight="1">
      <c r="A43" s="31"/>
      <c r="B43" s="30" t="s">
        <v>146</v>
      </c>
      <c r="C43" s="38"/>
      <c r="D43" s="88" t="s">
        <v>49</v>
      </c>
      <c r="E43" s="89"/>
      <c r="F43" s="90"/>
      <c r="G43" s="91"/>
      <c r="H43" s="31"/>
      <c r="I43" s="32"/>
      <c r="J43" s="32"/>
      <c r="K43" s="32"/>
      <c r="L43" s="92"/>
      <c r="M43" s="92"/>
      <c r="N43" s="92"/>
      <c r="O43" s="92"/>
      <c r="P43" s="92"/>
      <c r="Q43" s="92"/>
      <c r="R43" s="89"/>
      <c r="S43" s="93"/>
      <c r="T43" s="93"/>
      <c r="V43" s="95"/>
      <c r="X43" s="95"/>
    </row>
    <row r="44" spans="1:24" s="28" customFormat="1" ht="50.25" customHeight="1">
      <c r="A44" s="24"/>
      <c r="B44" s="25"/>
      <c r="C44" s="37"/>
      <c r="D44" s="33" t="s">
        <v>50</v>
      </c>
      <c r="E44" s="26" t="s">
        <v>161</v>
      </c>
      <c r="F44" s="41">
        <v>1</v>
      </c>
      <c r="G44" s="61" t="s">
        <v>28</v>
      </c>
      <c r="H44" s="24">
        <v>1</v>
      </c>
      <c r="I44" s="27">
        <v>20000000</v>
      </c>
      <c r="J44" s="27"/>
      <c r="K44" s="27"/>
      <c r="L44" s="42"/>
      <c r="M44" s="42"/>
      <c r="N44" s="42"/>
      <c r="O44" s="42"/>
      <c r="P44" s="42"/>
      <c r="Q44" s="42"/>
      <c r="R44" s="26"/>
      <c r="S44" s="53"/>
      <c r="T44" s="53"/>
      <c r="V44" s="46"/>
      <c r="X44" s="46"/>
    </row>
    <row r="45" spans="1:24" s="28" customFormat="1" ht="15" customHeight="1">
      <c r="A45" s="24"/>
      <c r="B45" s="25"/>
      <c r="C45" s="37"/>
      <c r="D45" s="33"/>
      <c r="E45" s="26"/>
      <c r="F45" s="41"/>
      <c r="G45" s="61"/>
      <c r="H45" s="24"/>
      <c r="I45" s="27"/>
      <c r="J45" s="27"/>
      <c r="K45" s="27"/>
      <c r="L45" s="42"/>
      <c r="M45" s="42"/>
      <c r="N45" s="42"/>
      <c r="O45" s="42"/>
      <c r="P45" s="42"/>
      <c r="Q45" s="42"/>
      <c r="R45" s="26"/>
      <c r="S45" s="53"/>
      <c r="T45" s="53"/>
      <c r="V45" s="46"/>
      <c r="X45" s="46"/>
    </row>
    <row r="46" spans="1:24" s="94" customFormat="1" ht="30" customHeight="1">
      <c r="A46" s="31"/>
      <c r="B46" s="30" t="s">
        <v>147</v>
      </c>
      <c r="C46" s="38"/>
      <c r="D46" s="88" t="s">
        <v>51</v>
      </c>
      <c r="E46" s="89"/>
      <c r="F46" s="90"/>
      <c r="G46" s="91"/>
      <c r="H46" s="31"/>
      <c r="I46" s="32"/>
      <c r="J46" s="32"/>
      <c r="K46" s="32"/>
      <c r="L46" s="92"/>
      <c r="M46" s="92"/>
      <c r="N46" s="92"/>
      <c r="O46" s="92"/>
      <c r="P46" s="92"/>
      <c r="Q46" s="92"/>
      <c r="R46" s="89"/>
      <c r="S46" s="93"/>
      <c r="T46" s="93"/>
      <c r="V46" s="95"/>
      <c r="X46" s="95"/>
    </row>
    <row r="47" spans="1:24" s="28" customFormat="1" ht="30" customHeight="1">
      <c r="A47" s="24"/>
      <c r="B47" s="25"/>
      <c r="C47" s="37"/>
      <c r="D47" s="33" t="s">
        <v>52</v>
      </c>
      <c r="E47" s="26" t="s">
        <v>162</v>
      </c>
      <c r="F47" s="41">
        <v>1</v>
      </c>
      <c r="G47" s="61" t="s">
        <v>28</v>
      </c>
      <c r="H47" s="24">
        <v>1</v>
      </c>
      <c r="I47" s="27">
        <v>20000000</v>
      </c>
      <c r="J47" s="27"/>
      <c r="K47" s="27"/>
      <c r="L47" s="42"/>
      <c r="M47" s="42"/>
      <c r="N47" s="42"/>
      <c r="O47" s="42"/>
      <c r="P47" s="42"/>
      <c r="Q47" s="42"/>
      <c r="R47" s="26"/>
      <c r="S47" s="53"/>
      <c r="T47" s="53"/>
      <c r="V47" s="46"/>
      <c r="X47" s="46"/>
    </row>
    <row r="48" spans="1:24" s="28" customFormat="1" ht="15" customHeight="1">
      <c r="A48" s="24"/>
      <c r="B48" s="25"/>
      <c r="C48" s="37"/>
      <c r="D48" s="33"/>
      <c r="E48" s="26"/>
      <c r="F48" s="41"/>
      <c r="G48" s="61"/>
      <c r="H48" s="24"/>
      <c r="I48" s="27"/>
      <c r="J48" s="27"/>
      <c r="K48" s="27"/>
      <c r="L48" s="42"/>
      <c r="M48" s="42"/>
      <c r="N48" s="42"/>
      <c r="O48" s="42"/>
      <c r="P48" s="42"/>
      <c r="Q48" s="42"/>
      <c r="R48" s="26"/>
      <c r="S48" s="53"/>
      <c r="T48" s="53"/>
      <c r="V48" s="46"/>
      <c r="X48" s="46"/>
    </row>
    <row r="49" spans="1:24" s="94" customFormat="1" ht="30" customHeight="1">
      <c r="A49" s="31"/>
      <c r="B49" s="30" t="s">
        <v>148</v>
      </c>
      <c r="C49" s="38"/>
      <c r="D49" s="88" t="s">
        <v>53</v>
      </c>
      <c r="E49" s="89"/>
      <c r="F49" s="90"/>
      <c r="G49" s="91"/>
      <c r="H49" s="31"/>
      <c r="I49" s="32"/>
      <c r="J49" s="32"/>
      <c r="K49" s="32"/>
      <c r="L49" s="92"/>
      <c r="M49" s="92"/>
      <c r="N49" s="92"/>
      <c r="O49" s="92"/>
      <c r="P49" s="92"/>
      <c r="Q49" s="92"/>
      <c r="R49" s="89"/>
      <c r="S49" s="93"/>
      <c r="T49" s="93"/>
      <c r="V49" s="95"/>
      <c r="X49" s="95"/>
    </row>
    <row r="50" spans="1:24" s="28" customFormat="1" ht="48.75" customHeight="1">
      <c r="A50" s="24"/>
      <c r="B50" s="25"/>
      <c r="C50" s="37"/>
      <c r="D50" s="33" t="s">
        <v>54</v>
      </c>
      <c r="E50" s="26" t="s">
        <v>163</v>
      </c>
      <c r="F50" s="41">
        <v>1</v>
      </c>
      <c r="G50" s="61" t="s">
        <v>28</v>
      </c>
      <c r="H50" s="24">
        <v>1</v>
      </c>
      <c r="I50" s="27">
        <v>30000000</v>
      </c>
      <c r="J50" s="27"/>
      <c r="K50" s="27"/>
      <c r="L50" s="42"/>
      <c r="M50" s="42"/>
      <c r="N50" s="42"/>
      <c r="O50" s="42"/>
      <c r="P50" s="42"/>
      <c r="Q50" s="42"/>
      <c r="R50" s="26"/>
      <c r="S50" s="53"/>
      <c r="T50" s="53"/>
      <c r="V50" s="46"/>
      <c r="X50" s="46"/>
    </row>
    <row r="51" spans="1:24" s="28" customFormat="1" ht="16.5" customHeight="1">
      <c r="A51" s="24"/>
      <c r="B51" s="25"/>
      <c r="C51" s="37"/>
      <c r="D51" s="33"/>
      <c r="E51" s="26"/>
      <c r="F51" s="41"/>
      <c r="G51" s="61"/>
      <c r="H51" s="24"/>
      <c r="I51" s="27"/>
      <c r="J51" s="27"/>
      <c r="K51" s="27"/>
      <c r="L51" s="42"/>
      <c r="M51" s="42"/>
      <c r="N51" s="42"/>
      <c r="O51" s="42"/>
      <c r="P51" s="42"/>
      <c r="Q51" s="42"/>
      <c r="R51" s="26"/>
      <c r="S51" s="53"/>
      <c r="T51" s="53"/>
      <c r="V51" s="46"/>
      <c r="X51" s="46"/>
    </row>
    <row r="52" spans="1:24" s="94" customFormat="1" ht="30" customHeight="1">
      <c r="A52" s="31"/>
      <c r="B52" s="30" t="s">
        <v>149</v>
      </c>
      <c r="C52" s="38"/>
      <c r="D52" s="88" t="s">
        <v>20</v>
      </c>
      <c r="E52" s="89"/>
      <c r="F52" s="90"/>
      <c r="G52" s="91"/>
      <c r="H52" s="31">
        <f>SUM(H54:H150)</f>
        <v>79</v>
      </c>
      <c r="I52" s="32">
        <f>I53+I75+I87+I91+I130+I134+I144</f>
        <v>13605000000</v>
      </c>
      <c r="J52" s="32"/>
      <c r="K52" s="32"/>
      <c r="L52" s="92"/>
      <c r="M52" s="92"/>
      <c r="N52" s="92"/>
      <c r="O52" s="92"/>
      <c r="P52" s="92"/>
      <c r="Q52" s="92"/>
      <c r="R52" s="89"/>
      <c r="S52" s="93"/>
      <c r="T52" s="98">
        <f>13605000000-I52</f>
        <v>0</v>
      </c>
      <c r="V52" s="95"/>
      <c r="X52" s="95"/>
    </row>
    <row r="53" spans="1:24" s="28" customFormat="1" ht="30" customHeight="1">
      <c r="A53" s="24"/>
      <c r="B53" s="25"/>
      <c r="C53" s="37"/>
      <c r="D53" s="33" t="s">
        <v>55</v>
      </c>
      <c r="E53" s="26" t="s">
        <v>164</v>
      </c>
      <c r="F53" s="41">
        <v>1</v>
      </c>
      <c r="G53" s="61" t="s">
        <v>28</v>
      </c>
      <c r="H53" s="24"/>
      <c r="I53" s="32">
        <f>SUM(I54:I73)</f>
        <v>3280000000</v>
      </c>
      <c r="J53" s="27"/>
      <c r="K53" s="27"/>
      <c r="L53" s="42"/>
      <c r="M53" s="42"/>
      <c r="N53" s="42"/>
      <c r="O53" s="42"/>
      <c r="P53" s="42"/>
      <c r="Q53" s="42"/>
      <c r="R53" s="26"/>
      <c r="S53" s="53"/>
      <c r="T53" s="53"/>
      <c r="V53" s="46"/>
      <c r="X53" s="46"/>
    </row>
    <row r="54" spans="1:24" s="28" customFormat="1" ht="30" customHeight="1">
      <c r="A54" s="24"/>
      <c r="B54" s="25"/>
      <c r="C54" s="96" t="s">
        <v>56</v>
      </c>
      <c r="D54" s="29" t="s">
        <v>57</v>
      </c>
      <c r="E54" s="26" t="s">
        <v>164</v>
      </c>
      <c r="F54" s="41">
        <v>1</v>
      </c>
      <c r="G54" s="61" t="s">
        <v>28</v>
      </c>
      <c r="H54" s="24">
        <v>1</v>
      </c>
      <c r="I54" s="27">
        <v>194000000</v>
      </c>
      <c r="J54" s="27"/>
      <c r="K54" s="27"/>
      <c r="L54" s="42"/>
      <c r="M54" s="105" t="s">
        <v>177</v>
      </c>
      <c r="N54" s="42"/>
      <c r="O54" s="42"/>
      <c r="P54" s="42"/>
      <c r="Q54" s="42"/>
      <c r="R54" s="26"/>
      <c r="S54" s="53"/>
      <c r="T54" s="53"/>
      <c r="V54" s="46"/>
      <c r="X54" s="46"/>
    </row>
    <row r="55" spans="1:24" s="28" customFormat="1" ht="30" customHeight="1">
      <c r="A55" s="24"/>
      <c r="B55" s="25"/>
      <c r="C55" s="96" t="s">
        <v>56</v>
      </c>
      <c r="D55" s="29" t="s">
        <v>58</v>
      </c>
      <c r="E55" s="26" t="s">
        <v>164</v>
      </c>
      <c r="F55" s="41">
        <v>1</v>
      </c>
      <c r="G55" s="61" t="s">
        <v>28</v>
      </c>
      <c r="H55" s="24">
        <v>1</v>
      </c>
      <c r="I55" s="27">
        <v>145500000</v>
      </c>
      <c r="J55" s="27"/>
      <c r="K55" s="27"/>
      <c r="L55" s="42"/>
      <c r="M55" s="105" t="s">
        <v>177</v>
      </c>
      <c r="N55" s="42"/>
      <c r="O55" s="42"/>
      <c r="P55" s="42"/>
      <c r="Q55" s="42"/>
      <c r="R55" s="26"/>
      <c r="S55" s="53"/>
      <c r="T55" s="53"/>
      <c r="V55" s="46"/>
      <c r="X55" s="46"/>
    </row>
    <row r="56" spans="1:24" s="28" customFormat="1" ht="30" customHeight="1">
      <c r="A56" s="24"/>
      <c r="B56" s="25"/>
      <c r="C56" s="97" t="s">
        <v>56</v>
      </c>
      <c r="D56" s="23" t="s">
        <v>59</v>
      </c>
      <c r="E56" s="26" t="s">
        <v>164</v>
      </c>
      <c r="F56" s="41">
        <v>1</v>
      </c>
      <c r="G56" s="61" t="s">
        <v>28</v>
      </c>
      <c r="H56" s="24">
        <v>1</v>
      </c>
      <c r="I56" s="27">
        <v>169750000</v>
      </c>
      <c r="J56" s="27"/>
      <c r="K56" s="27"/>
      <c r="L56" s="42"/>
      <c r="M56" s="105" t="s">
        <v>177</v>
      </c>
      <c r="N56" s="42"/>
      <c r="O56" s="42"/>
      <c r="P56" s="42"/>
      <c r="Q56" s="42"/>
      <c r="R56" s="26"/>
      <c r="S56" s="53"/>
      <c r="T56" s="53"/>
      <c r="V56" s="46"/>
      <c r="X56" s="46"/>
    </row>
    <row r="57" spans="1:24" s="28" customFormat="1" ht="30" customHeight="1">
      <c r="A57" s="24"/>
      <c r="B57" s="25"/>
      <c r="C57" s="96" t="s">
        <v>56</v>
      </c>
      <c r="D57" s="23" t="s">
        <v>60</v>
      </c>
      <c r="E57" s="26" t="s">
        <v>164</v>
      </c>
      <c r="F57" s="41">
        <v>1</v>
      </c>
      <c r="G57" s="61" t="s">
        <v>28</v>
      </c>
      <c r="H57" s="24">
        <v>1</v>
      </c>
      <c r="I57" s="27">
        <v>194000000</v>
      </c>
      <c r="J57" s="27"/>
      <c r="K57" s="27"/>
      <c r="L57" s="42"/>
      <c r="M57" s="105" t="s">
        <v>177</v>
      </c>
      <c r="N57" s="42"/>
      <c r="O57" s="42"/>
      <c r="P57" s="42"/>
      <c r="Q57" s="42"/>
      <c r="R57" s="26"/>
      <c r="S57" s="53"/>
      <c r="T57" s="53"/>
      <c r="V57" s="46"/>
      <c r="X57" s="46"/>
    </row>
    <row r="58" spans="1:24" s="28" customFormat="1" ht="30" customHeight="1">
      <c r="A58" s="24"/>
      <c r="B58" s="25"/>
      <c r="C58" s="96" t="s">
        <v>56</v>
      </c>
      <c r="D58" s="23" t="s">
        <v>61</v>
      </c>
      <c r="E58" s="26" t="s">
        <v>164</v>
      </c>
      <c r="F58" s="41">
        <v>1</v>
      </c>
      <c r="G58" s="61" t="s">
        <v>28</v>
      </c>
      <c r="H58" s="24">
        <v>1</v>
      </c>
      <c r="I58" s="27">
        <v>145500000</v>
      </c>
      <c r="J58" s="27"/>
      <c r="K58" s="27"/>
      <c r="L58" s="42"/>
      <c r="M58" s="105" t="s">
        <v>177</v>
      </c>
      <c r="N58" s="42"/>
      <c r="O58" s="42"/>
      <c r="P58" s="42"/>
      <c r="Q58" s="42"/>
      <c r="R58" s="26"/>
      <c r="S58" s="53"/>
      <c r="T58" s="53"/>
      <c r="V58" s="46"/>
      <c r="X58" s="46"/>
    </row>
    <row r="59" spans="1:24" s="28" customFormat="1" ht="30" customHeight="1">
      <c r="A59" s="24"/>
      <c r="B59" s="25"/>
      <c r="C59" s="97" t="s">
        <v>56</v>
      </c>
      <c r="D59" s="23" t="s">
        <v>62</v>
      </c>
      <c r="E59" s="26" t="s">
        <v>164</v>
      </c>
      <c r="F59" s="41">
        <v>1</v>
      </c>
      <c r="G59" s="61" t="s">
        <v>28</v>
      </c>
      <c r="H59" s="24">
        <v>1</v>
      </c>
      <c r="I59" s="27">
        <v>145500000</v>
      </c>
      <c r="J59" s="27"/>
      <c r="K59" s="27"/>
      <c r="L59" s="42"/>
      <c r="M59" s="105" t="s">
        <v>177</v>
      </c>
      <c r="N59" s="42"/>
      <c r="O59" s="42"/>
      <c r="P59" s="42"/>
      <c r="Q59" s="42"/>
      <c r="R59" s="26"/>
      <c r="S59" s="53"/>
      <c r="T59" s="53"/>
      <c r="V59" s="46"/>
      <c r="X59" s="46"/>
    </row>
    <row r="60" spans="1:24" s="28" customFormat="1" ht="30" customHeight="1">
      <c r="A60" s="24"/>
      <c r="B60" s="25"/>
      <c r="C60" s="96" t="s">
        <v>56</v>
      </c>
      <c r="D60" s="23" t="s">
        <v>63</v>
      </c>
      <c r="E60" s="26" t="s">
        <v>164</v>
      </c>
      <c r="F60" s="41">
        <v>1</v>
      </c>
      <c r="G60" s="61" t="s">
        <v>28</v>
      </c>
      <c r="H60" s="24">
        <v>1</v>
      </c>
      <c r="I60" s="27">
        <v>194000000</v>
      </c>
      <c r="J60" s="27"/>
      <c r="K60" s="27"/>
      <c r="L60" s="42"/>
      <c r="M60" s="105" t="s">
        <v>177</v>
      </c>
      <c r="N60" s="42"/>
      <c r="O60" s="42"/>
      <c r="P60" s="42"/>
      <c r="Q60" s="42"/>
      <c r="R60" s="26"/>
      <c r="S60" s="53"/>
      <c r="T60" s="53"/>
      <c r="V60" s="46"/>
      <c r="X60" s="46"/>
    </row>
    <row r="61" spans="1:24" s="28" customFormat="1" ht="30" customHeight="1">
      <c r="A61" s="24"/>
      <c r="B61" s="25"/>
      <c r="C61" s="96" t="s">
        <v>56</v>
      </c>
      <c r="D61" s="23" t="s">
        <v>64</v>
      </c>
      <c r="E61" s="26" t="s">
        <v>164</v>
      </c>
      <c r="F61" s="41">
        <v>1</v>
      </c>
      <c r="G61" s="61" t="s">
        <v>28</v>
      </c>
      <c r="H61" s="24">
        <v>1</v>
      </c>
      <c r="I61" s="27">
        <v>97000000</v>
      </c>
      <c r="J61" s="27"/>
      <c r="K61" s="27"/>
      <c r="L61" s="42"/>
      <c r="M61" s="105" t="s">
        <v>177</v>
      </c>
      <c r="N61" s="42"/>
      <c r="O61" s="42"/>
      <c r="P61" s="42"/>
      <c r="Q61" s="42"/>
      <c r="R61" s="26"/>
      <c r="S61" s="53"/>
      <c r="T61" s="53"/>
      <c r="V61" s="46"/>
      <c r="X61" s="46"/>
    </row>
    <row r="62" spans="1:24" s="28" customFormat="1" ht="30" customHeight="1">
      <c r="A62" s="24"/>
      <c r="B62" s="25"/>
      <c r="C62" s="97" t="s">
        <v>56</v>
      </c>
      <c r="D62" s="29" t="s">
        <v>65</v>
      </c>
      <c r="E62" s="26" t="s">
        <v>164</v>
      </c>
      <c r="F62" s="41">
        <v>1</v>
      </c>
      <c r="G62" s="61" t="s">
        <v>28</v>
      </c>
      <c r="H62" s="24">
        <v>1</v>
      </c>
      <c r="I62" s="27">
        <v>145500000</v>
      </c>
      <c r="J62" s="27"/>
      <c r="K62" s="27"/>
      <c r="L62" s="42"/>
      <c r="M62" s="105" t="s">
        <v>177</v>
      </c>
      <c r="N62" s="42"/>
      <c r="O62" s="42"/>
      <c r="P62" s="42"/>
      <c r="Q62" s="42"/>
      <c r="R62" s="26"/>
      <c r="S62" s="53"/>
      <c r="T62" s="53"/>
      <c r="V62" s="46"/>
      <c r="X62" s="46"/>
    </row>
    <row r="63" spans="1:24" s="28" customFormat="1" ht="30" customHeight="1">
      <c r="A63" s="24"/>
      <c r="B63" s="25"/>
      <c r="C63" s="96" t="s">
        <v>56</v>
      </c>
      <c r="D63" s="29" t="s">
        <v>66</v>
      </c>
      <c r="E63" s="26" t="s">
        <v>164</v>
      </c>
      <c r="F63" s="41">
        <v>1</v>
      </c>
      <c r="G63" s="61" t="s">
        <v>28</v>
      </c>
      <c r="H63" s="24">
        <v>1</v>
      </c>
      <c r="I63" s="27">
        <v>194000000</v>
      </c>
      <c r="J63" s="27"/>
      <c r="K63" s="27"/>
      <c r="L63" s="42"/>
      <c r="M63" s="105" t="s">
        <v>177</v>
      </c>
      <c r="N63" s="42"/>
      <c r="O63" s="42"/>
      <c r="P63" s="42"/>
      <c r="Q63" s="42"/>
      <c r="R63" s="26"/>
      <c r="S63" s="53"/>
      <c r="T63" s="53"/>
      <c r="V63" s="46"/>
      <c r="X63" s="46"/>
    </row>
    <row r="64" spans="1:24" s="28" customFormat="1" ht="30" customHeight="1">
      <c r="A64" s="24"/>
      <c r="B64" s="25"/>
      <c r="C64" s="96" t="s">
        <v>56</v>
      </c>
      <c r="D64" s="29" t="s">
        <v>67</v>
      </c>
      <c r="E64" s="26" t="s">
        <v>164</v>
      </c>
      <c r="F64" s="41">
        <v>1</v>
      </c>
      <c r="G64" s="61" t="s">
        <v>28</v>
      </c>
      <c r="H64" s="24">
        <v>1</v>
      </c>
      <c r="I64" s="27">
        <v>97000000</v>
      </c>
      <c r="J64" s="27"/>
      <c r="K64" s="27"/>
      <c r="L64" s="42"/>
      <c r="M64" s="105" t="s">
        <v>177</v>
      </c>
      <c r="N64" s="42"/>
      <c r="O64" s="42"/>
      <c r="P64" s="42"/>
      <c r="Q64" s="42"/>
      <c r="R64" s="26"/>
      <c r="S64" s="53"/>
      <c r="T64" s="53"/>
      <c r="V64" s="46"/>
      <c r="X64" s="46"/>
    </row>
    <row r="65" spans="1:24" s="28" customFormat="1" ht="37.5" customHeight="1">
      <c r="A65" s="24"/>
      <c r="B65" s="25"/>
      <c r="C65" s="96" t="s">
        <v>56</v>
      </c>
      <c r="D65" s="29" t="s">
        <v>68</v>
      </c>
      <c r="E65" s="26" t="s">
        <v>164</v>
      </c>
      <c r="F65" s="41">
        <v>1</v>
      </c>
      <c r="G65" s="61" t="s">
        <v>28</v>
      </c>
      <c r="H65" s="24">
        <v>1</v>
      </c>
      <c r="I65" s="27">
        <v>194000000</v>
      </c>
      <c r="J65" s="27"/>
      <c r="K65" s="27"/>
      <c r="L65" s="42"/>
      <c r="M65" s="105" t="s">
        <v>177</v>
      </c>
      <c r="N65" s="42"/>
      <c r="O65" s="42"/>
      <c r="P65" s="42"/>
      <c r="Q65" s="42"/>
      <c r="R65" s="26"/>
      <c r="S65" s="53"/>
      <c r="T65" s="53"/>
      <c r="V65" s="46"/>
      <c r="X65" s="46"/>
    </row>
    <row r="66" spans="1:24" s="28" customFormat="1" ht="30" customHeight="1">
      <c r="A66" s="24"/>
      <c r="B66" s="25"/>
      <c r="C66" s="97" t="s">
        <v>56</v>
      </c>
      <c r="D66" s="29" t="s">
        <v>69</v>
      </c>
      <c r="E66" s="26" t="s">
        <v>164</v>
      </c>
      <c r="F66" s="41">
        <v>1</v>
      </c>
      <c r="G66" s="61" t="s">
        <v>28</v>
      </c>
      <c r="H66" s="24">
        <v>1</v>
      </c>
      <c r="I66" s="27">
        <v>194000000</v>
      </c>
      <c r="J66" s="27"/>
      <c r="K66" s="27"/>
      <c r="L66" s="42"/>
      <c r="M66" s="105" t="s">
        <v>177</v>
      </c>
      <c r="N66" s="42"/>
      <c r="O66" s="42"/>
      <c r="P66" s="42"/>
      <c r="Q66" s="42"/>
      <c r="R66" s="26"/>
      <c r="S66" s="53"/>
      <c r="T66" s="53"/>
      <c r="V66" s="46"/>
      <c r="X66" s="46"/>
    </row>
    <row r="67" spans="1:24" s="28" customFormat="1" ht="30" customHeight="1">
      <c r="A67" s="24"/>
      <c r="B67" s="25"/>
      <c r="C67" s="96" t="s">
        <v>56</v>
      </c>
      <c r="D67" s="29" t="s">
        <v>70</v>
      </c>
      <c r="E67" s="26" t="s">
        <v>164</v>
      </c>
      <c r="F67" s="41">
        <v>1</v>
      </c>
      <c r="G67" s="61" t="s">
        <v>28</v>
      </c>
      <c r="H67" s="24">
        <v>1</v>
      </c>
      <c r="I67" s="27">
        <v>194000000</v>
      </c>
      <c r="J67" s="27"/>
      <c r="K67" s="27"/>
      <c r="L67" s="42"/>
      <c r="M67" s="105" t="s">
        <v>177</v>
      </c>
      <c r="N67" s="42"/>
      <c r="O67" s="42"/>
      <c r="P67" s="42"/>
      <c r="Q67" s="42"/>
      <c r="R67" s="26"/>
      <c r="S67" s="53"/>
      <c r="T67" s="53"/>
      <c r="V67" s="46"/>
      <c r="X67" s="46"/>
    </row>
    <row r="68" spans="1:24" s="28" customFormat="1" ht="30" customHeight="1">
      <c r="A68" s="24"/>
      <c r="B68" s="25"/>
      <c r="C68" s="96" t="s">
        <v>56</v>
      </c>
      <c r="D68" s="29" t="s">
        <v>71</v>
      </c>
      <c r="E68" s="26" t="s">
        <v>164</v>
      </c>
      <c r="F68" s="41">
        <v>1</v>
      </c>
      <c r="G68" s="61" t="s">
        <v>28</v>
      </c>
      <c r="H68" s="24">
        <v>1</v>
      </c>
      <c r="I68" s="27">
        <v>194000000</v>
      </c>
      <c r="J68" s="27"/>
      <c r="K68" s="27"/>
      <c r="L68" s="42"/>
      <c r="M68" s="105" t="s">
        <v>177</v>
      </c>
      <c r="N68" s="42"/>
      <c r="O68" s="42"/>
      <c r="P68" s="42"/>
      <c r="Q68" s="42"/>
      <c r="R68" s="26"/>
      <c r="S68" s="53"/>
      <c r="T68" s="53"/>
      <c r="V68" s="46"/>
      <c r="X68" s="46"/>
    </row>
    <row r="69" spans="1:24" s="28" customFormat="1" ht="30" customHeight="1">
      <c r="A69" s="24"/>
      <c r="B69" s="25"/>
      <c r="C69" s="96" t="s">
        <v>56</v>
      </c>
      <c r="D69" s="29" t="s">
        <v>72</v>
      </c>
      <c r="E69" s="26" t="s">
        <v>164</v>
      </c>
      <c r="F69" s="41">
        <v>1</v>
      </c>
      <c r="G69" s="61" t="s">
        <v>28</v>
      </c>
      <c r="H69" s="24">
        <v>1</v>
      </c>
      <c r="I69" s="27">
        <v>194000000</v>
      </c>
      <c r="J69" s="27"/>
      <c r="K69" s="27"/>
      <c r="L69" s="42"/>
      <c r="M69" s="105" t="s">
        <v>177</v>
      </c>
      <c r="N69" s="42"/>
      <c r="O69" s="42"/>
      <c r="P69" s="42"/>
      <c r="Q69" s="42"/>
      <c r="R69" s="26"/>
      <c r="S69" s="53"/>
      <c r="T69" s="53"/>
      <c r="V69" s="46"/>
      <c r="X69" s="46"/>
    </row>
    <row r="70" spans="1:24" s="28" customFormat="1" ht="30" customHeight="1">
      <c r="A70" s="24"/>
      <c r="B70" s="25"/>
      <c r="C70" s="97" t="s">
        <v>56</v>
      </c>
      <c r="D70" s="29" t="s">
        <v>73</v>
      </c>
      <c r="E70" s="26" t="s">
        <v>164</v>
      </c>
      <c r="F70" s="41">
        <v>1</v>
      </c>
      <c r="G70" s="61" t="s">
        <v>28</v>
      </c>
      <c r="H70" s="24">
        <v>1</v>
      </c>
      <c r="I70" s="27">
        <v>174600000</v>
      </c>
      <c r="J70" s="27"/>
      <c r="K70" s="27"/>
      <c r="L70" s="42"/>
      <c r="M70" s="105" t="s">
        <v>177</v>
      </c>
      <c r="N70" s="42"/>
      <c r="O70" s="42"/>
      <c r="P70" s="42"/>
      <c r="Q70" s="42"/>
      <c r="R70" s="26"/>
      <c r="S70" s="53"/>
      <c r="T70" s="53"/>
      <c r="V70" s="46"/>
      <c r="X70" s="46"/>
    </row>
    <row r="71" spans="1:24" s="28" customFormat="1" ht="30" customHeight="1">
      <c r="A71" s="24"/>
      <c r="B71" s="25"/>
      <c r="C71" s="96" t="s">
        <v>56</v>
      </c>
      <c r="D71" s="29" t="s">
        <v>74</v>
      </c>
      <c r="E71" s="26" t="s">
        <v>164</v>
      </c>
      <c r="F71" s="41">
        <v>1</v>
      </c>
      <c r="G71" s="61" t="s">
        <v>28</v>
      </c>
      <c r="H71" s="24">
        <v>1</v>
      </c>
      <c r="I71" s="27">
        <v>169750000</v>
      </c>
      <c r="J71" s="27"/>
      <c r="K71" s="27"/>
      <c r="L71" s="42"/>
      <c r="M71" s="105" t="s">
        <v>177</v>
      </c>
      <c r="N71" s="42"/>
      <c r="O71" s="42"/>
      <c r="P71" s="42"/>
      <c r="Q71" s="42"/>
      <c r="R71" s="26"/>
      <c r="S71" s="53"/>
      <c r="T71" s="53"/>
      <c r="V71" s="46"/>
      <c r="X71" s="46"/>
    </row>
    <row r="72" spans="1:24" s="28" customFormat="1" ht="36.75" customHeight="1">
      <c r="A72" s="24"/>
      <c r="B72" s="25"/>
      <c r="C72" s="96" t="s">
        <v>56</v>
      </c>
      <c r="D72" s="29" t="s">
        <v>75</v>
      </c>
      <c r="E72" s="26" t="s">
        <v>164</v>
      </c>
      <c r="F72" s="41">
        <v>1</v>
      </c>
      <c r="G72" s="61" t="s">
        <v>28</v>
      </c>
      <c r="H72" s="24">
        <v>1</v>
      </c>
      <c r="I72" s="27">
        <v>145500000</v>
      </c>
      <c r="J72" s="27"/>
      <c r="K72" s="27"/>
      <c r="L72" s="42"/>
      <c r="M72" s="105" t="s">
        <v>177</v>
      </c>
      <c r="N72" s="42"/>
      <c r="O72" s="42"/>
      <c r="P72" s="42"/>
      <c r="Q72" s="42"/>
      <c r="R72" s="26"/>
      <c r="S72" s="53"/>
      <c r="T72" s="53"/>
      <c r="V72" s="46"/>
      <c r="X72" s="46"/>
    </row>
    <row r="73" spans="1:24" s="28" customFormat="1" ht="21" customHeight="1">
      <c r="A73" s="24"/>
      <c r="B73" s="25"/>
      <c r="C73" s="37"/>
      <c r="D73" s="88" t="s">
        <v>23</v>
      </c>
      <c r="E73" s="26"/>
      <c r="F73" s="41"/>
      <c r="G73" s="61"/>
      <c r="H73" s="24"/>
      <c r="I73" s="27">
        <v>98400000</v>
      </c>
      <c r="J73" s="27"/>
      <c r="K73" s="27"/>
      <c r="L73" s="42"/>
      <c r="M73" s="42"/>
      <c r="N73" s="42"/>
      <c r="O73" s="42"/>
      <c r="P73" s="42"/>
      <c r="Q73" s="42"/>
      <c r="R73" s="26"/>
      <c r="S73" s="53"/>
      <c r="T73" s="53"/>
      <c r="V73" s="46"/>
      <c r="X73" s="46"/>
    </row>
    <row r="74" spans="1:24" s="28" customFormat="1" ht="16.5" customHeight="1">
      <c r="A74" s="24"/>
      <c r="B74" s="25"/>
      <c r="C74" s="37"/>
      <c r="D74" s="33"/>
      <c r="E74" s="26"/>
      <c r="F74" s="41"/>
      <c r="G74" s="61"/>
      <c r="H74" s="24"/>
      <c r="I74" s="27"/>
      <c r="J74" s="27"/>
      <c r="K74" s="27"/>
      <c r="L74" s="42"/>
      <c r="M74" s="42"/>
      <c r="N74" s="42"/>
      <c r="O74" s="42"/>
      <c r="P74" s="42"/>
      <c r="Q74" s="42"/>
      <c r="R74" s="26"/>
      <c r="S74" s="53"/>
      <c r="T74" s="53"/>
      <c r="V74" s="46"/>
      <c r="X74" s="46"/>
    </row>
    <row r="75" spans="1:24" s="28" customFormat="1" ht="16.5" customHeight="1">
      <c r="A75" s="24"/>
      <c r="B75" s="25"/>
      <c r="C75" s="37"/>
      <c r="D75" s="88" t="s">
        <v>87</v>
      </c>
      <c r="E75" s="26"/>
      <c r="F75" s="41"/>
      <c r="G75" s="61"/>
      <c r="H75" s="24"/>
      <c r="I75" s="32">
        <f>SUM(I76:I85)</f>
        <v>1700000000</v>
      </c>
      <c r="J75" s="27"/>
      <c r="K75" s="27"/>
      <c r="L75" s="42"/>
      <c r="M75" s="42"/>
      <c r="N75" s="42"/>
      <c r="O75" s="42"/>
      <c r="P75" s="42"/>
      <c r="Q75" s="42"/>
      <c r="R75" s="26"/>
      <c r="S75" s="53"/>
      <c r="T75" s="99">
        <f>I75+I87</f>
        <v>1850000000</v>
      </c>
      <c r="V75" s="46"/>
      <c r="X75" s="46"/>
    </row>
    <row r="76" spans="1:24" s="28" customFormat="1" ht="30" customHeight="1">
      <c r="A76" s="24"/>
      <c r="B76" s="25"/>
      <c r="C76" s="106" t="s">
        <v>56</v>
      </c>
      <c r="D76" s="23" t="s">
        <v>76</v>
      </c>
      <c r="E76" s="26" t="s">
        <v>164</v>
      </c>
      <c r="F76" s="41">
        <v>1</v>
      </c>
      <c r="G76" s="61" t="s">
        <v>28</v>
      </c>
      <c r="H76" s="24">
        <v>1</v>
      </c>
      <c r="I76" s="27">
        <v>194000000</v>
      </c>
      <c r="J76" s="27"/>
      <c r="K76" s="27"/>
      <c r="L76" s="42"/>
      <c r="M76" s="105" t="s">
        <v>177</v>
      </c>
      <c r="N76" s="42"/>
      <c r="O76" s="42"/>
      <c r="P76" s="42"/>
      <c r="Q76" s="42"/>
      <c r="R76" s="26"/>
      <c r="S76" s="53"/>
      <c r="T76" s="99">
        <f>I75+I87+I91+I130+I134+I144</f>
        <v>10325000000</v>
      </c>
      <c r="V76" s="46"/>
      <c r="X76" s="46"/>
    </row>
    <row r="77" spans="1:24" s="28" customFormat="1" ht="30" customHeight="1">
      <c r="A77" s="24"/>
      <c r="B77" s="25"/>
      <c r="C77" s="106" t="s">
        <v>56</v>
      </c>
      <c r="D77" s="23" t="s">
        <v>77</v>
      </c>
      <c r="E77" s="26" t="s">
        <v>164</v>
      </c>
      <c r="F77" s="41">
        <v>1</v>
      </c>
      <c r="G77" s="61" t="s">
        <v>28</v>
      </c>
      <c r="H77" s="24">
        <v>1</v>
      </c>
      <c r="I77" s="27">
        <v>194000000</v>
      </c>
      <c r="J77" s="27"/>
      <c r="K77" s="27"/>
      <c r="L77" s="42"/>
      <c r="M77" s="105" t="s">
        <v>177</v>
      </c>
      <c r="N77" s="42"/>
      <c r="O77" s="42"/>
      <c r="P77" s="42"/>
      <c r="Q77" s="42"/>
      <c r="R77" s="26"/>
      <c r="S77" s="53"/>
      <c r="T77" s="53"/>
      <c r="V77" s="46"/>
      <c r="X77" s="46"/>
    </row>
    <row r="78" spans="1:24" s="28" customFormat="1" ht="30" customHeight="1">
      <c r="A78" s="24"/>
      <c r="B78" s="25"/>
      <c r="C78" s="106" t="s">
        <v>56</v>
      </c>
      <c r="D78" s="23" t="s">
        <v>78</v>
      </c>
      <c r="E78" s="26" t="s">
        <v>164</v>
      </c>
      <c r="F78" s="41">
        <v>1</v>
      </c>
      <c r="G78" s="61" t="s">
        <v>28</v>
      </c>
      <c r="H78" s="24">
        <v>1</v>
      </c>
      <c r="I78" s="27">
        <v>194000000</v>
      </c>
      <c r="J78" s="27"/>
      <c r="K78" s="27"/>
      <c r="L78" s="42"/>
      <c r="M78" s="105" t="s">
        <v>177</v>
      </c>
      <c r="N78" s="42"/>
      <c r="O78" s="42"/>
      <c r="P78" s="42"/>
      <c r="Q78" s="42"/>
      <c r="R78" s="26"/>
      <c r="S78" s="53"/>
      <c r="T78" s="53"/>
      <c r="V78" s="46"/>
      <c r="X78" s="46"/>
    </row>
    <row r="79" spans="1:24" s="28" customFormat="1" ht="30" customHeight="1">
      <c r="A79" s="24"/>
      <c r="B79" s="25"/>
      <c r="C79" s="106" t="s">
        <v>56</v>
      </c>
      <c r="D79" s="23" t="s">
        <v>79</v>
      </c>
      <c r="E79" s="26" t="s">
        <v>164</v>
      </c>
      <c r="F79" s="41">
        <v>1</v>
      </c>
      <c r="G79" s="61" t="s">
        <v>28</v>
      </c>
      <c r="H79" s="24">
        <v>1</v>
      </c>
      <c r="I79" s="27">
        <v>194000000</v>
      </c>
      <c r="J79" s="27"/>
      <c r="K79" s="27"/>
      <c r="L79" s="42"/>
      <c r="M79" s="105" t="s">
        <v>177</v>
      </c>
      <c r="N79" s="42"/>
      <c r="O79" s="42"/>
      <c r="P79" s="42"/>
      <c r="Q79" s="42"/>
      <c r="R79" s="26"/>
      <c r="S79" s="53"/>
      <c r="T79" s="53"/>
      <c r="V79" s="46"/>
      <c r="X79" s="46"/>
    </row>
    <row r="80" spans="1:24" s="28" customFormat="1" ht="30" customHeight="1">
      <c r="A80" s="24"/>
      <c r="B80" s="25"/>
      <c r="C80" s="106" t="s">
        <v>56</v>
      </c>
      <c r="D80" s="23" t="s">
        <v>80</v>
      </c>
      <c r="E80" s="26" t="s">
        <v>164</v>
      </c>
      <c r="F80" s="41">
        <v>1</v>
      </c>
      <c r="G80" s="61" t="s">
        <v>28</v>
      </c>
      <c r="H80" s="24">
        <v>1</v>
      </c>
      <c r="I80" s="27">
        <v>194000000</v>
      </c>
      <c r="J80" s="27"/>
      <c r="K80" s="27"/>
      <c r="L80" s="42"/>
      <c r="M80" s="105" t="s">
        <v>177</v>
      </c>
      <c r="N80" s="42"/>
      <c r="O80" s="42"/>
      <c r="P80" s="42"/>
      <c r="Q80" s="42"/>
      <c r="R80" s="26"/>
      <c r="S80" s="53"/>
      <c r="T80" s="53"/>
      <c r="V80" s="46"/>
      <c r="X80" s="46"/>
    </row>
    <row r="81" spans="1:24" s="28" customFormat="1" ht="30" customHeight="1">
      <c r="A81" s="24"/>
      <c r="B81" s="25"/>
      <c r="C81" s="106" t="s">
        <v>56</v>
      </c>
      <c r="D81" s="23" t="s">
        <v>81</v>
      </c>
      <c r="E81" s="26" t="s">
        <v>164</v>
      </c>
      <c r="F81" s="41">
        <v>1</v>
      </c>
      <c r="G81" s="61" t="s">
        <v>28</v>
      </c>
      <c r="H81" s="24">
        <v>1</v>
      </c>
      <c r="I81" s="27">
        <v>194000000</v>
      </c>
      <c r="J81" s="27"/>
      <c r="K81" s="27"/>
      <c r="L81" s="42"/>
      <c r="M81" s="105" t="s">
        <v>177</v>
      </c>
      <c r="N81" s="42"/>
      <c r="O81" s="42"/>
      <c r="P81" s="42"/>
      <c r="Q81" s="42"/>
      <c r="R81" s="26"/>
      <c r="S81" s="53"/>
      <c r="T81" s="53"/>
      <c r="V81" s="46"/>
      <c r="X81" s="46"/>
    </row>
    <row r="82" spans="1:24" s="28" customFormat="1" ht="37.5" customHeight="1">
      <c r="A82" s="24"/>
      <c r="B82" s="25"/>
      <c r="C82" s="106" t="s">
        <v>56</v>
      </c>
      <c r="D82" s="23" t="s">
        <v>82</v>
      </c>
      <c r="E82" s="26" t="s">
        <v>164</v>
      </c>
      <c r="F82" s="41">
        <v>1</v>
      </c>
      <c r="G82" s="61" t="s">
        <v>28</v>
      </c>
      <c r="H82" s="24">
        <v>1</v>
      </c>
      <c r="I82" s="27">
        <v>194000000</v>
      </c>
      <c r="J82" s="27"/>
      <c r="K82" s="27"/>
      <c r="L82" s="42"/>
      <c r="M82" s="105" t="s">
        <v>177</v>
      </c>
      <c r="N82" s="42"/>
      <c r="O82" s="42"/>
      <c r="P82" s="42"/>
      <c r="Q82" s="42"/>
      <c r="R82" s="26"/>
      <c r="S82" s="53"/>
      <c r="T82" s="53"/>
      <c r="V82" s="46"/>
      <c r="X82" s="46"/>
    </row>
    <row r="83" spans="1:24" s="28" customFormat="1" ht="30" customHeight="1">
      <c r="A83" s="24"/>
      <c r="B83" s="25"/>
      <c r="C83" s="106" t="s">
        <v>56</v>
      </c>
      <c r="D83" s="23" t="s">
        <v>83</v>
      </c>
      <c r="E83" s="26" t="s">
        <v>164</v>
      </c>
      <c r="F83" s="41">
        <v>1</v>
      </c>
      <c r="G83" s="61" t="s">
        <v>28</v>
      </c>
      <c r="H83" s="24">
        <v>1</v>
      </c>
      <c r="I83" s="27">
        <v>145500000</v>
      </c>
      <c r="J83" s="27"/>
      <c r="K83" s="27"/>
      <c r="L83" s="42"/>
      <c r="M83" s="105" t="s">
        <v>177</v>
      </c>
      <c r="N83" s="42"/>
      <c r="O83" s="42"/>
      <c r="P83" s="42"/>
      <c r="Q83" s="42"/>
      <c r="R83" s="26"/>
      <c r="S83" s="53"/>
      <c r="T83" s="53"/>
      <c r="V83" s="46"/>
      <c r="X83" s="46"/>
    </row>
    <row r="84" spans="1:24" s="28" customFormat="1" ht="30" customHeight="1">
      <c r="A84" s="24"/>
      <c r="B84" s="25"/>
      <c r="C84" s="106" t="s">
        <v>56</v>
      </c>
      <c r="D84" s="23" t="s">
        <v>84</v>
      </c>
      <c r="E84" s="26" t="s">
        <v>164</v>
      </c>
      <c r="F84" s="41">
        <v>1</v>
      </c>
      <c r="G84" s="61" t="s">
        <v>28</v>
      </c>
      <c r="H84" s="24">
        <v>1</v>
      </c>
      <c r="I84" s="27">
        <v>145500000</v>
      </c>
      <c r="J84" s="27"/>
      <c r="K84" s="27"/>
      <c r="L84" s="42"/>
      <c r="M84" s="105" t="s">
        <v>177</v>
      </c>
      <c r="N84" s="42"/>
      <c r="O84" s="42"/>
      <c r="P84" s="42"/>
      <c r="Q84" s="42"/>
      <c r="R84" s="26"/>
      <c r="S84" s="53"/>
      <c r="T84" s="53"/>
      <c r="V84" s="46"/>
      <c r="X84" s="46"/>
    </row>
    <row r="85" spans="1:24" s="28" customFormat="1" ht="23.25" customHeight="1">
      <c r="A85" s="24"/>
      <c r="B85" s="25"/>
      <c r="C85" s="37"/>
      <c r="D85" s="88" t="s">
        <v>23</v>
      </c>
      <c r="E85" s="26"/>
      <c r="F85" s="41"/>
      <c r="G85" s="61"/>
      <c r="H85" s="24"/>
      <c r="I85" s="27">
        <v>51000000</v>
      </c>
      <c r="J85" s="27"/>
      <c r="K85" s="27"/>
      <c r="L85" s="42"/>
      <c r="M85" s="42"/>
      <c r="N85" s="42"/>
      <c r="O85" s="42"/>
      <c r="P85" s="42"/>
      <c r="Q85" s="42"/>
      <c r="R85" s="26"/>
      <c r="S85" s="53"/>
      <c r="T85" s="53"/>
      <c r="V85" s="46"/>
      <c r="X85" s="46"/>
    </row>
    <row r="86" spans="1:24" s="28" customFormat="1" ht="12.75" customHeight="1">
      <c r="A86" s="24"/>
      <c r="B86" s="25"/>
      <c r="C86" s="37"/>
      <c r="D86" s="33"/>
      <c r="E86" s="26"/>
      <c r="F86" s="41"/>
      <c r="G86" s="61"/>
      <c r="H86" s="24"/>
      <c r="I86" s="27"/>
      <c r="J86" s="27"/>
      <c r="K86" s="27"/>
      <c r="L86" s="42"/>
      <c r="M86" s="42"/>
      <c r="N86" s="42"/>
      <c r="O86" s="42"/>
      <c r="P86" s="42"/>
      <c r="Q86" s="42"/>
      <c r="R86" s="26"/>
      <c r="S86" s="53"/>
      <c r="T86" s="53"/>
      <c r="V86" s="46"/>
      <c r="X86" s="46"/>
    </row>
    <row r="87" spans="1:24" s="28" customFormat="1" ht="30" customHeight="1">
      <c r="A87" s="24"/>
      <c r="B87" s="25"/>
      <c r="C87" s="37"/>
      <c r="D87" s="88" t="s">
        <v>85</v>
      </c>
      <c r="E87" s="26"/>
      <c r="F87" s="41"/>
      <c r="G87" s="61"/>
      <c r="H87" s="24"/>
      <c r="I87" s="32">
        <f>I89+I88</f>
        <v>150000000</v>
      </c>
      <c r="J87" s="27"/>
      <c r="K87" s="27"/>
      <c r="L87" s="42"/>
      <c r="M87" s="42"/>
      <c r="N87" s="42"/>
      <c r="O87" s="42"/>
      <c r="P87" s="42"/>
      <c r="Q87" s="42"/>
      <c r="R87" s="26"/>
      <c r="S87" s="53"/>
      <c r="T87" s="53"/>
      <c r="V87" s="46"/>
      <c r="X87" s="46"/>
    </row>
    <row r="88" spans="1:24" s="28" customFormat="1" ht="30" customHeight="1">
      <c r="A88" s="24"/>
      <c r="B88" s="25"/>
      <c r="C88" s="79" t="s">
        <v>56</v>
      </c>
      <c r="D88" s="33" t="s">
        <v>86</v>
      </c>
      <c r="E88" s="26" t="s">
        <v>164</v>
      </c>
      <c r="F88" s="41">
        <v>1</v>
      </c>
      <c r="G88" s="61" t="s">
        <v>28</v>
      </c>
      <c r="H88" s="24">
        <v>1</v>
      </c>
      <c r="I88" s="27">
        <v>147000000</v>
      </c>
      <c r="J88" s="27"/>
      <c r="K88" s="27"/>
      <c r="L88" s="42"/>
      <c r="M88" s="105" t="s">
        <v>177</v>
      </c>
      <c r="N88" s="42"/>
      <c r="O88" s="42"/>
      <c r="P88" s="42"/>
      <c r="Q88" s="42"/>
      <c r="R88" s="26"/>
      <c r="S88" s="53"/>
      <c r="T88" s="53"/>
      <c r="V88" s="46"/>
      <c r="X88" s="46"/>
    </row>
    <row r="89" spans="1:24" s="28" customFormat="1" ht="21.75" customHeight="1">
      <c r="A89" s="24"/>
      <c r="B89" s="25"/>
      <c r="C89" s="37"/>
      <c r="D89" s="88" t="s">
        <v>23</v>
      </c>
      <c r="E89" s="26"/>
      <c r="F89" s="41"/>
      <c r="G89" s="61"/>
      <c r="H89" s="24"/>
      <c r="I89" s="27">
        <v>3000000</v>
      </c>
      <c r="J89" s="27"/>
      <c r="K89" s="27"/>
      <c r="L89" s="42"/>
      <c r="M89" s="42"/>
      <c r="N89" s="42"/>
      <c r="O89" s="42"/>
      <c r="P89" s="42"/>
      <c r="Q89" s="42"/>
      <c r="R89" s="26"/>
      <c r="S89" s="53"/>
      <c r="T89" s="53"/>
      <c r="V89" s="46"/>
      <c r="X89" s="46"/>
    </row>
    <row r="90" spans="1:24" s="28" customFormat="1" ht="14.25" customHeight="1">
      <c r="A90" s="24"/>
      <c r="B90" s="25"/>
      <c r="C90" s="37"/>
      <c r="D90" s="33"/>
      <c r="E90" s="26"/>
      <c r="F90" s="41"/>
      <c r="G90" s="61"/>
      <c r="H90" s="24"/>
      <c r="I90" s="27"/>
      <c r="J90" s="27"/>
      <c r="K90" s="27"/>
      <c r="L90" s="42"/>
      <c r="M90" s="42"/>
      <c r="N90" s="42"/>
      <c r="O90" s="42"/>
      <c r="P90" s="42"/>
      <c r="Q90" s="42"/>
      <c r="R90" s="26"/>
      <c r="S90" s="53"/>
      <c r="T90" s="53"/>
      <c r="V90" s="46"/>
      <c r="X90" s="46"/>
    </row>
    <row r="91" spans="1:24" s="28" customFormat="1" ht="21" customHeight="1">
      <c r="A91" s="24"/>
      <c r="B91" s="25"/>
      <c r="C91" s="37"/>
      <c r="D91" s="88" t="s">
        <v>21</v>
      </c>
      <c r="E91" s="26"/>
      <c r="F91" s="41"/>
      <c r="G91" s="61"/>
      <c r="H91" s="24"/>
      <c r="I91" s="32">
        <f>SUM(I92:I128)</f>
        <v>6250000000</v>
      </c>
      <c r="J91" s="27"/>
      <c r="K91" s="27"/>
      <c r="L91" s="42"/>
      <c r="M91" s="42"/>
      <c r="N91" s="42"/>
      <c r="O91" s="42"/>
      <c r="P91" s="42"/>
      <c r="Q91" s="42"/>
      <c r="R91" s="26"/>
      <c r="S91" s="53"/>
      <c r="T91" s="53"/>
      <c r="V91" s="46"/>
      <c r="X91" s="46"/>
    </row>
    <row r="92" spans="1:24" s="28" customFormat="1" ht="30" customHeight="1">
      <c r="A92" s="24"/>
      <c r="B92" s="25"/>
      <c r="C92" s="106" t="s">
        <v>56</v>
      </c>
      <c r="D92" s="23" t="s">
        <v>88</v>
      </c>
      <c r="E92" s="26" t="s">
        <v>164</v>
      </c>
      <c r="F92" s="41">
        <v>1</v>
      </c>
      <c r="G92" s="61" t="s">
        <v>28</v>
      </c>
      <c r="H92" s="24">
        <v>1</v>
      </c>
      <c r="I92" s="27">
        <v>195000000</v>
      </c>
      <c r="J92" s="27"/>
      <c r="K92" s="27"/>
      <c r="L92" s="42"/>
      <c r="M92" s="105" t="s">
        <v>177</v>
      </c>
      <c r="N92" s="42"/>
      <c r="O92" s="42"/>
      <c r="P92" s="42"/>
      <c r="Q92" s="42"/>
      <c r="R92" s="26"/>
      <c r="S92" s="53"/>
      <c r="T92" s="53"/>
      <c r="V92" s="46"/>
      <c r="X92" s="46"/>
    </row>
    <row r="93" spans="1:24" s="28" customFormat="1" ht="30" customHeight="1">
      <c r="A93" s="24"/>
      <c r="B93" s="25"/>
      <c r="C93" s="106" t="s">
        <v>56</v>
      </c>
      <c r="D93" s="23" t="s">
        <v>89</v>
      </c>
      <c r="E93" s="26" t="s">
        <v>164</v>
      </c>
      <c r="F93" s="41">
        <v>1</v>
      </c>
      <c r="G93" s="61" t="s">
        <v>28</v>
      </c>
      <c r="H93" s="24">
        <v>1</v>
      </c>
      <c r="I93" s="27">
        <v>195000000</v>
      </c>
      <c r="J93" s="27"/>
      <c r="K93" s="27"/>
      <c r="L93" s="42"/>
      <c r="M93" s="105" t="s">
        <v>177</v>
      </c>
      <c r="N93" s="42"/>
      <c r="O93" s="42"/>
      <c r="P93" s="42"/>
      <c r="Q93" s="42"/>
      <c r="R93" s="26"/>
      <c r="S93" s="53"/>
      <c r="T93" s="53"/>
      <c r="V93" s="46"/>
      <c r="X93" s="46"/>
    </row>
    <row r="94" spans="1:24" s="28" customFormat="1" ht="30" customHeight="1">
      <c r="A94" s="24"/>
      <c r="B94" s="25"/>
      <c r="C94" s="106" t="s">
        <v>56</v>
      </c>
      <c r="D94" s="23" t="s">
        <v>90</v>
      </c>
      <c r="E94" s="26" t="s">
        <v>164</v>
      </c>
      <c r="F94" s="41">
        <v>1</v>
      </c>
      <c r="G94" s="61" t="s">
        <v>28</v>
      </c>
      <c r="H94" s="24">
        <v>1</v>
      </c>
      <c r="I94" s="27">
        <v>146250000</v>
      </c>
      <c r="J94" s="27"/>
      <c r="K94" s="27"/>
      <c r="L94" s="42"/>
      <c r="M94" s="105" t="s">
        <v>177</v>
      </c>
      <c r="N94" s="42"/>
      <c r="O94" s="42"/>
      <c r="P94" s="42"/>
      <c r="Q94" s="42"/>
      <c r="R94" s="26"/>
      <c r="S94" s="53"/>
      <c r="T94" s="53"/>
      <c r="V94" s="46"/>
      <c r="X94" s="46"/>
    </row>
    <row r="95" spans="1:24" s="28" customFormat="1" ht="36" customHeight="1">
      <c r="A95" s="24"/>
      <c r="B95" s="25"/>
      <c r="C95" s="106" t="s">
        <v>56</v>
      </c>
      <c r="D95" s="23" t="s">
        <v>91</v>
      </c>
      <c r="E95" s="26" t="s">
        <v>164</v>
      </c>
      <c r="F95" s="41">
        <v>1</v>
      </c>
      <c r="G95" s="61" t="s">
        <v>28</v>
      </c>
      <c r="H95" s="24">
        <v>1</v>
      </c>
      <c r="I95" s="27">
        <v>195000000</v>
      </c>
      <c r="J95" s="27"/>
      <c r="K95" s="27"/>
      <c r="L95" s="42"/>
      <c r="M95" s="105" t="s">
        <v>177</v>
      </c>
      <c r="N95" s="42"/>
      <c r="O95" s="42"/>
      <c r="P95" s="42"/>
      <c r="Q95" s="42"/>
      <c r="R95" s="26"/>
      <c r="S95" s="53"/>
      <c r="T95" s="53"/>
      <c r="V95" s="46"/>
      <c r="X95" s="46"/>
    </row>
    <row r="96" spans="1:24" s="28" customFormat="1" ht="30" customHeight="1">
      <c r="A96" s="24"/>
      <c r="B96" s="25"/>
      <c r="C96" s="106" t="s">
        <v>56</v>
      </c>
      <c r="D96" s="23" t="s">
        <v>92</v>
      </c>
      <c r="E96" s="26" t="s">
        <v>164</v>
      </c>
      <c r="F96" s="41">
        <v>1</v>
      </c>
      <c r="G96" s="61" t="s">
        <v>28</v>
      </c>
      <c r="H96" s="24">
        <v>1</v>
      </c>
      <c r="I96" s="27">
        <v>195000000</v>
      </c>
      <c r="J96" s="27"/>
      <c r="K96" s="27"/>
      <c r="L96" s="42"/>
      <c r="M96" s="105" t="s">
        <v>177</v>
      </c>
      <c r="N96" s="42"/>
      <c r="O96" s="42"/>
      <c r="P96" s="42"/>
      <c r="Q96" s="42"/>
      <c r="R96" s="26"/>
      <c r="S96" s="53"/>
      <c r="T96" s="53"/>
      <c r="V96" s="46"/>
      <c r="X96" s="46"/>
    </row>
    <row r="97" spans="1:24" s="28" customFormat="1" ht="30" customHeight="1">
      <c r="A97" s="24"/>
      <c r="B97" s="25"/>
      <c r="C97" s="106" t="s">
        <v>56</v>
      </c>
      <c r="D97" s="23" t="s">
        <v>93</v>
      </c>
      <c r="E97" s="26" t="s">
        <v>164</v>
      </c>
      <c r="F97" s="41">
        <v>1</v>
      </c>
      <c r="G97" s="61" t="s">
        <v>28</v>
      </c>
      <c r="H97" s="24">
        <v>1</v>
      </c>
      <c r="I97" s="27">
        <v>195000000</v>
      </c>
      <c r="J97" s="27"/>
      <c r="K97" s="27"/>
      <c r="L97" s="42"/>
      <c r="M97" s="105" t="s">
        <v>177</v>
      </c>
      <c r="N97" s="42"/>
      <c r="O97" s="42"/>
      <c r="P97" s="42"/>
      <c r="Q97" s="42"/>
      <c r="R97" s="26"/>
      <c r="S97" s="53"/>
      <c r="T97" s="53"/>
      <c r="V97" s="46"/>
      <c r="X97" s="46"/>
    </row>
    <row r="98" spans="1:24" s="28" customFormat="1" ht="30" customHeight="1">
      <c r="A98" s="24"/>
      <c r="B98" s="25"/>
      <c r="C98" s="106" t="s">
        <v>56</v>
      </c>
      <c r="D98" s="23" t="s">
        <v>94</v>
      </c>
      <c r="E98" s="26" t="s">
        <v>164</v>
      </c>
      <c r="F98" s="41">
        <v>1</v>
      </c>
      <c r="G98" s="61" t="s">
        <v>28</v>
      </c>
      <c r="H98" s="24">
        <v>1</v>
      </c>
      <c r="I98" s="27">
        <v>195000000</v>
      </c>
      <c r="J98" s="27"/>
      <c r="K98" s="27"/>
      <c r="L98" s="42"/>
      <c r="M98" s="105" t="s">
        <v>177</v>
      </c>
      <c r="N98" s="42"/>
      <c r="O98" s="42"/>
      <c r="P98" s="42"/>
      <c r="Q98" s="42"/>
      <c r="R98" s="26"/>
      <c r="S98" s="53"/>
      <c r="T98" s="53"/>
      <c r="V98" s="46"/>
      <c r="X98" s="46"/>
    </row>
    <row r="99" spans="1:24" s="28" customFormat="1" ht="30" customHeight="1">
      <c r="A99" s="24"/>
      <c r="B99" s="25"/>
      <c r="C99" s="106" t="s">
        <v>56</v>
      </c>
      <c r="D99" s="23" t="s">
        <v>95</v>
      </c>
      <c r="E99" s="26" t="s">
        <v>164</v>
      </c>
      <c r="F99" s="41">
        <v>1</v>
      </c>
      <c r="G99" s="61" t="s">
        <v>28</v>
      </c>
      <c r="H99" s="24">
        <v>1</v>
      </c>
      <c r="I99" s="27">
        <v>195000000</v>
      </c>
      <c r="J99" s="27"/>
      <c r="K99" s="27"/>
      <c r="L99" s="42"/>
      <c r="M99" s="105" t="s">
        <v>177</v>
      </c>
      <c r="N99" s="42"/>
      <c r="O99" s="42"/>
      <c r="P99" s="42"/>
      <c r="Q99" s="42"/>
      <c r="R99" s="26"/>
      <c r="S99" s="53"/>
      <c r="T99" s="53"/>
      <c r="V99" s="46"/>
      <c r="X99" s="46"/>
    </row>
    <row r="100" spans="1:24" s="28" customFormat="1" ht="40.5" customHeight="1">
      <c r="A100" s="24"/>
      <c r="B100" s="25"/>
      <c r="C100" s="106" t="s">
        <v>56</v>
      </c>
      <c r="D100" s="23" t="s">
        <v>96</v>
      </c>
      <c r="E100" s="26" t="s">
        <v>164</v>
      </c>
      <c r="F100" s="41">
        <v>1</v>
      </c>
      <c r="G100" s="61" t="s">
        <v>28</v>
      </c>
      <c r="H100" s="24">
        <v>1</v>
      </c>
      <c r="I100" s="27">
        <v>97500000</v>
      </c>
      <c r="J100" s="27"/>
      <c r="K100" s="27"/>
      <c r="L100" s="42"/>
      <c r="M100" s="105" t="s">
        <v>177</v>
      </c>
      <c r="N100" s="42"/>
      <c r="O100" s="42"/>
      <c r="P100" s="42"/>
      <c r="Q100" s="42"/>
      <c r="R100" s="26"/>
      <c r="S100" s="53"/>
      <c r="T100" s="53"/>
      <c r="V100" s="46"/>
      <c r="X100" s="46"/>
    </row>
    <row r="101" spans="1:24" s="28" customFormat="1" ht="30" customHeight="1">
      <c r="A101" s="24"/>
      <c r="B101" s="25"/>
      <c r="C101" s="106" t="s">
        <v>56</v>
      </c>
      <c r="D101" s="23" t="s">
        <v>97</v>
      </c>
      <c r="E101" s="26" t="s">
        <v>164</v>
      </c>
      <c r="F101" s="41">
        <v>1</v>
      </c>
      <c r="G101" s="61" t="s">
        <v>28</v>
      </c>
      <c r="H101" s="24">
        <v>1</v>
      </c>
      <c r="I101" s="27">
        <v>146250000</v>
      </c>
      <c r="J101" s="27"/>
      <c r="K101" s="27"/>
      <c r="L101" s="42"/>
      <c r="M101" s="105" t="s">
        <v>177</v>
      </c>
      <c r="N101" s="42"/>
      <c r="O101" s="42"/>
      <c r="P101" s="42"/>
      <c r="Q101" s="42"/>
      <c r="R101" s="26"/>
      <c r="S101" s="53"/>
      <c r="T101" s="53"/>
      <c r="V101" s="46"/>
      <c r="X101" s="46"/>
    </row>
    <row r="102" spans="1:24" s="28" customFormat="1" ht="30" customHeight="1">
      <c r="A102" s="24"/>
      <c r="B102" s="25"/>
      <c r="C102" s="106" t="s">
        <v>56</v>
      </c>
      <c r="D102" s="23" t="s">
        <v>98</v>
      </c>
      <c r="E102" s="26" t="s">
        <v>164</v>
      </c>
      <c r="F102" s="41">
        <v>1</v>
      </c>
      <c r="G102" s="61" t="s">
        <v>28</v>
      </c>
      <c r="H102" s="24">
        <v>1</v>
      </c>
      <c r="I102" s="27">
        <v>146250000</v>
      </c>
      <c r="J102" s="27"/>
      <c r="K102" s="27"/>
      <c r="L102" s="42"/>
      <c r="M102" s="105" t="s">
        <v>177</v>
      </c>
      <c r="N102" s="42"/>
      <c r="O102" s="42"/>
      <c r="P102" s="42"/>
      <c r="Q102" s="42"/>
      <c r="R102" s="26"/>
      <c r="S102" s="53"/>
      <c r="T102" s="53"/>
      <c r="V102" s="46"/>
      <c r="X102" s="46"/>
    </row>
    <row r="103" spans="1:24" s="28" customFormat="1" ht="30" customHeight="1">
      <c r="A103" s="24"/>
      <c r="B103" s="25"/>
      <c r="C103" s="106" t="s">
        <v>56</v>
      </c>
      <c r="D103" s="23" t="s">
        <v>99</v>
      </c>
      <c r="E103" s="26" t="s">
        <v>164</v>
      </c>
      <c r="F103" s="41">
        <v>1</v>
      </c>
      <c r="G103" s="61" t="s">
        <v>28</v>
      </c>
      <c r="H103" s="24">
        <v>1</v>
      </c>
      <c r="I103" s="27">
        <v>195000000</v>
      </c>
      <c r="J103" s="27"/>
      <c r="K103" s="27"/>
      <c r="L103" s="42"/>
      <c r="M103" s="105" t="s">
        <v>177</v>
      </c>
      <c r="N103" s="42"/>
      <c r="O103" s="42"/>
      <c r="P103" s="42"/>
      <c r="Q103" s="42"/>
      <c r="R103" s="26"/>
      <c r="S103" s="53"/>
      <c r="T103" s="53"/>
      <c r="V103" s="46"/>
      <c r="X103" s="46"/>
    </row>
    <row r="104" spans="1:24" s="28" customFormat="1" ht="30" customHeight="1">
      <c r="A104" s="24"/>
      <c r="B104" s="25"/>
      <c r="C104" s="106" t="s">
        <v>56</v>
      </c>
      <c r="D104" s="23" t="s">
        <v>100</v>
      </c>
      <c r="E104" s="26" t="s">
        <v>164</v>
      </c>
      <c r="F104" s="41">
        <v>1</v>
      </c>
      <c r="G104" s="61" t="s">
        <v>28</v>
      </c>
      <c r="H104" s="24">
        <v>1</v>
      </c>
      <c r="I104" s="27">
        <v>195000000</v>
      </c>
      <c r="J104" s="27"/>
      <c r="K104" s="27"/>
      <c r="L104" s="42"/>
      <c r="M104" s="105" t="s">
        <v>177</v>
      </c>
      <c r="N104" s="42"/>
      <c r="O104" s="42"/>
      <c r="P104" s="42"/>
      <c r="Q104" s="42"/>
      <c r="R104" s="26"/>
      <c r="S104" s="53"/>
      <c r="T104" s="53"/>
      <c r="V104" s="46"/>
      <c r="X104" s="46"/>
    </row>
    <row r="105" spans="1:24" s="28" customFormat="1" ht="30" customHeight="1">
      <c r="A105" s="24"/>
      <c r="B105" s="25"/>
      <c r="C105" s="106" t="s">
        <v>56</v>
      </c>
      <c r="D105" s="23" t="s">
        <v>101</v>
      </c>
      <c r="E105" s="26" t="s">
        <v>164</v>
      </c>
      <c r="F105" s="41">
        <v>1</v>
      </c>
      <c r="G105" s="61" t="s">
        <v>28</v>
      </c>
      <c r="H105" s="24">
        <v>1</v>
      </c>
      <c r="I105" s="27">
        <v>195000000</v>
      </c>
      <c r="J105" s="27"/>
      <c r="K105" s="27"/>
      <c r="L105" s="42"/>
      <c r="M105" s="105" t="s">
        <v>177</v>
      </c>
      <c r="N105" s="42"/>
      <c r="O105" s="42"/>
      <c r="P105" s="42"/>
      <c r="Q105" s="42"/>
      <c r="R105" s="26"/>
      <c r="S105" s="53"/>
      <c r="T105" s="53"/>
      <c r="V105" s="46"/>
      <c r="X105" s="46"/>
    </row>
    <row r="106" spans="1:24" s="28" customFormat="1" ht="30" customHeight="1">
      <c r="A106" s="24"/>
      <c r="B106" s="25"/>
      <c r="C106" s="107" t="s">
        <v>56</v>
      </c>
      <c r="D106" s="23" t="s">
        <v>102</v>
      </c>
      <c r="E106" s="26" t="s">
        <v>164</v>
      </c>
      <c r="F106" s="41">
        <v>1</v>
      </c>
      <c r="G106" s="61" t="s">
        <v>28</v>
      </c>
      <c r="H106" s="24">
        <v>1</v>
      </c>
      <c r="I106" s="27">
        <v>195000000</v>
      </c>
      <c r="J106" s="27"/>
      <c r="K106" s="27"/>
      <c r="L106" s="42"/>
      <c r="M106" s="105" t="s">
        <v>177</v>
      </c>
      <c r="N106" s="42"/>
      <c r="O106" s="42"/>
      <c r="P106" s="42"/>
      <c r="Q106" s="42"/>
      <c r="R106" s="26"/>
      <c r="S106" s="53"/>
      <c r="T106" s="53"/>
      <c r="V106" s="46"/>
      <c r="X106" s="46"/>
    </row>
    <row r="107" spans="1:24" s="28" customFormat="1" ht="39.75" customHeight="1">
      <c r="A107" s="24"/>
      <c r="B107" s="25"/>
      <c r="C107" s="107" t="s">
        <v>56</v>
      </c>
      <c r="D107" s="23" t="s">
        <v>103</v>
      </c>
      <c r="E107" s="26" t="s">
        <v>164</v>
      </c>
      <c r="F107" s="41">
        <v>1</v>
      </c>
      <c r="G107" s="61" t="s">
        <v>28</v>
      </c>
      <c r="H107" s="24">
        <v>1</v>
      </c>
      <c r="I107" s="27">
        <v>195000000</v>
      </c>
      <c r="J107" s="27"/>
      <c r="K107" s="27"/>
      <c r="L107" s="42"/>
      <c r="M107" s="105" t="s">
        <v>177</v>
      </c>
      <c r="N107" s="42"/>
      <c r="O107" s="42"/>
      <c r="P107" s="42"/>
      <c r="Q107" s="42"/>
      <c r="R107" s="26"/>
      <c r="S107" s="53"/>
      <c r="T107" s="53"/>
      <c r="V107" s="46"/>
      <c r="X107" s="46"/>
    </row>
    <row r="108" spans="1:24" s="28" customFormat="1" ht="30" customHeight="1">
      <c r="A108" s="24"/>
      <c r="B108" s="25"/>
      <c r="C108" s="107" t="s">
        <v>56</v>
      </c>
      <c r="D108" s="23" t="s">
        <v>104</v>
      </c>
      <c r="E108" s="26" t="s">
        <v>164</v>
      </c>
      <c r="F108" s="41">
        <v>1</v>
      </c>
      <c r="G108" s="61" t="s">
        <v>28</v>
      </c>
      <c r="H108" s="24">
        <v>1</v>
      </c>
      <c r="I108" s="27">
        <v>195000000</v>
      </c>
      <c r="J108" s="27"/>
      <c r="K108" s="27"/>
      <c r="L108" s="42"/>
      <c r="M108" s="105" t="s">
        <v>177</v>
      </c>
      <c r="N108" s="42"/>
      <c r="O108" s="42"/>
      <c r="P108" s="42"/>
      <c r="Q108" s="42"/>
      <c r="R108" s="26"/>
      <c r="S108" s="53"/>
      <c r="T108" s="53"/>
      <c r="V108" s="46"/>
      <c r="X108" s="46"/>
    </row>
    <row r="109" spans="1:24" s="28" customFormat="1" ht="30" customHeight="1">
      <c r="A109" s="24"/>
      <c r="B109" s="25"/>
      <c r="C109" s="107" t="s">
        <v>56</v>
      </c>
      <c r="D109" s="23" t="s">
        <v>105</v>
      </c>
      <c r="E109" s="26" t="s">
        <v>164</v>
      </c>
      <c r="F109" s="41">
        <v>1</v>
      </c>
      <c r="G109" s="61" t="s">
        <v>28</v>
      </c>
      <c r="H109" s="24">
        <v>1</v>
      </c>
      <c r="I109" s="27">
        <v>195000000</v>
      </c>
      <c r="J109" s="27"/>
      <c r="K109" s="27"/>
      <c r="L109" s="42"/>
      <c r="M109" s="105" t="s">
        <v>177</v>
      </c>
      <c r="N109" s="42"/>
      <c r="O109" s="42"/>
      <c r="P109" s="42"/>
      <c r="Q109" s="42"/>
      <c r="R109" s="26"/>
      <c r="S109" s="53"/>
      <c r="T109" s="53"/>
      <c r="V109" s="46"/>
      <c r="X109" s="46"/>
    </row>
    <row r="110" spans="1:24" s="28" customFormat="1" ht="39" customHeight="1">
      <c r="A110" s="24"/>
      <c r="B110" s="25"/>
      <c r="C110" s="107" t="s">
        <v>56</v>
      </c>
      <c r="D110" s="23" t="s">
        <v>106</v>
      </c>
      <c r="E110" s="26" t="s">
        <v>164</v>
      </c>
      <c r="F110" s="41">
        <v>1</v>
      </c>
      <c r="G110" s="61" t="s">
        <v>28</v>
      </c>
      <c r="H110" s="24">
        <v>1</v>
      </c>
      <c r="I110" s="27">
        <v>195000000</v>
      </c>
      <c r="J110" s="27"/>
      <c r="K110" s="27"/>
      <c r="L110" s="42"/>
      <c r="M110" s="105" t="s">
        <v>177</v>
      </c>
      <c r="N110" s="42"/>
      <c r="O110" s="42"/>
      <c r="P110" s="42"/>
      <c r="Q110" s="42"/>
      <c r="R110" s="26"/>
      <c r="S110" s="53"/>
      <c r="T110" s="53"/>
      <c r="V110" s="46"/>
      <c r="X110" s="46"/>
    </row>
    <row r="111" spans="1:24" s="28" customFormat="1" ht="38.25" customHeight="1">
      <c r="A111" s="24"/>
      <c r="B111" s="25"/>
      <c r="C111" s="107" t="s">
        <v>56</v>
      </c>
      <c r="D111" s="23" t="s">
        <v>107</v>
      </c>
      <c r="E111" s="26" t="s">
        <v>164</v>
      </c>
      <c r="F111" s="41">
        <v>1</v>
      </c>
      <c r="G111" s="61" t="s">
        <v>28</v>
      </c>
      <c r="H111" s="24">
        <v>1</v>
      </c>
      <c r="I111" s="27">
        <v>97500000</v>
      </c>
      <c r="J111" s="27"/>
      <c r="K111" s="27"/>
      <c r="L111" s="42"/>
      <c r="M111" s="105" t="s">
        <v>177</v>
      </c>
      <c r="N111" s="42"/>
      <c r="O111" s="42"/>
      <c r="P111" s="42"/>
      <c r="Q111" s="42"/>
      <c r="R111" s="26"/>
      <c r="S111" s="53"/>
      <c r="T111" s="53"/>
      <c r="V111" s="46"/>
      <c r="X111" s="46"/>
    </row>
    <row r="112" spans="1:24" s="28" customFormat="1" ht="30" customHeight="1">
      <c r="A112" s="24"/>
      <c r="B112" s="25"/>
      <c r="C112" s="107" t="s">
        <v>56</v>
      </c>
      <c r="D112" s="23" t="s">
        <v>108</v>
      </c>
      <c r="E112" s="26" t="s">
        <v>164</v>
      </c>
      <c r="F112" s="41">
        <v>1</v>
      </c>
      <c r="G112" s="61" t="s">
        <v>28</v>
      </c>
      <c r="H112" s="24">
        <v>1</v>
      </c>
      <c r="I112" s="27">
        <v>195000000</v>
      </c>
      <c r="J112" s="27"/>
      <c r="K112" s="27"/>
      <c r="L112" s="42"/>
      <c r="M112" s="105" t="s">
        <v>177</v>
      </c>
      <c r="N112" s="42"/>
      <c r="O112" s="42"/>
      <c r="P112" s="42"/>
      <c r="Q112" s="42"/>
      <c r="R112" s="26"/>
      <c r="S112" s="53"/>
      <c r="T112" s="53"/>
      <c r="V112" s="46"/>
      <c r="X112" s="46"/>
    </row>
    <row r="113" spans="1:24" s="28" customFormat="1" ht="30" customHeight="1">
      <c r="A113" s="24"/>
      <c r="B113" s="25"/>
      <c r="C113" s="107" t="s">
        <v>56</v>
      </c>
      <c r="D113" s="23" t="s">
        <v>109</v>
      </c>
      <c r="E113" s="26" t="s">
        <v>164</v>
      </c>
      <c r="F113" s="41">
        <v>1</v>
      </c>
      <c r="G113" s="61" t="s">
        <v>28</v>
      </c>
      <c r="H113" s="24">
        <v>1</v>
      </c>
      <c r="I113" s="27">
        <v>195000000</v>
      </c>
      <c r="J113" s="27"/>
      <c r="K113" s="27"/>
      <c r="L113" s="42"/>
      <c r="M113" s="105" t="s">
        <v>177</v>
      </c>
      <c r="N113" s="42"/>
      <c r="O113" s="42"/>
      <c r="P113" s="42"/>
      <c r="Q113" s="42"/>
      <c r="R113" s="26"/>
      <c r="S113" s="53"/>
      <c r="T113" s="53"/>
      <c r="V113" s="46"/>
      <c r="X113" s="46"/>
    </row>
    <row r="114" spans="1:24" s="28" customFormat="1" ht="30" customHeight="1">
      <c r="A114" s="24"/>
      <c r="B114" s="25"/>
      <c r="C114" s="107" t="s">
        <v>56</v>
      </c>
      <c r="D114" s="23" t="s">
        <v>110</v>
      </c>
      <c r="E114" s="26" t="s">
        <v>164</v>
      </c>
      <c r="F114" s="41">
        <v>1</v>
      </c>
      <c r="G114" s="61" t="s">
        <v>28</v>
      </c>
      <c r="H114" s="24">
        <v>1</v>
      </c>
      <c r="I114" s="27">
        <v>97500000</v>
      </c>
      <c r="J114" s="27"/>
      <c r="K114" s="27"/>
      <c r="L114" s="42"/>
      <c r="M114" s="105" t="s">
        <v>177</v>
      </c>
      <c r="N114" s="42"/>
      <c r="O114" s="42"/>
      <c r="P114" s="42"/>
      <c r="Q114" s="42"/>
      <c r="R114" s="26"/>
      <c r="S114" s="53"/>
      <c r="T114" s="53"/>
      <c r="V114" s="46"/>
      <c r="X114" s="46"/>
    </row>
    <row r="115" spans="1:24" s="28" customFormat="1" ht="39" customHeight="1">
      <c r="A115" s="24"/>
      <c r="B115" s="25"/>
      <c r="C115" s="107" t="s">
        <v>56</v>
      </c>
      <c r="D115" s="23" t="s">
        <v>111</v>
      </c>
      <c r="E115" s="26" t="s">
        <v>164</v>
      </c>
      <c r="F115" s="41">
        <v>1</v>
      </c>
      <c r="G115" s="61" t="s">
        <v>28</v>
      </c>
      <c r="H115" s="24">
        <v>1</v>
      </c>
      <c r="I115" s="27">
        <v>195000000</v>
      </c>
      <c r="J115" s="27"/>
      <c r="K115" s="27"/>
      <c r="L115" s="42"/>
      <c r="M115" s="105" t="s">
        <v>177</v>
      </c>
      <c r="N115" s="42"/>
      <c r="O115" s="42"/>
      <c r="P115" s="42"/>
      <c r="Q115" s="42"/>
      <c r="R115" s="26"/>
      <c r="S115" s="53"/>
      <c r="T115" s="53"/>
      <c r="V115" s="46"/>
      <c r="X115" s="46"/>
    </row>
    <row r="116" spans="1:24" s="28" customFormat="1" ht="30" customHeight="1">
      <c r="A116" s="24"/>
      <c r="B116" s="25"/>
      <c r="C116" s="107" t="s">
        <v>56</v>
      </c>
      <c r="D116" s="23" t="s">
        <v>112</v>
      </c>
      <c r="E116" s="26" t="s">
        <v>164</v>
      </c>
      <c r="F116" s="41">
        <v>1</v>
      </c>
      <c r="G116" s="61" t="s">
        <v>28</v>
      </c>
      <c r="H116" s="24">
        <v>1</v>
      </c>
      <c r="I116" s="27">
        <v>48750000</v>
      </c>
      <c r="J116" s="27"/>
      <c r="K116" s="27"/>
      <c r="L116" s="42"/>
      <c r="M116" s="105" t="s">
        <v>177</v>
      </c>
      <c r="N116" s="42"/>
      <c r="O116" s="42"/>
      <c r="P116" s="42"/>
      <c r="Q116" s="42"/>
      <c r="R116" s="26"/>
      <c r="S116" s="53"/>
      <c r="T116" s="53"/>
      <c r="V116" s="46"/>
      <c r="X116" s="46"/>
    </row>
    <row r="117" spans="1:24" s="28" customFormat="1" ht="30" customHeight="1">
      <c r="A117" s="24"/>
      <c r="B117" s="25"/>
      <c r="C117" s="107" t="s">
        <v>56</v>
      </c>
      <c r="D117" s="23" t="s">
        <v>113</v>
      </c>
      <c r="E117" s="26" t="s">
        <v>164</v>
      </c>
      <c r="F117" s="41">
        <v>1</v>
      </c>
      <c r="G117" s="61" t="s">
        <v>28</v>
      </c>
      <c r="H117" s="24">
        <v>1</v>
      </c>
      <c r="I117" s="27">
        <v>97500000</v>
      </c>
      <c r="J117" s="27"/>
      <c r="K117" s="27"/>
      <c r="L117" s="42"/>
      <c r="M117" s="105" t="s">
        <v>177</v>
      </c>
      <c r="N117" s="42"/>
      <c r="O117" s="42"/>
      <c r="P117" s="42"/>
      <c r="Q117" s="42"/>
      <c r="R117" s="26"/>
      <c r="S117" s="53"/>
      <c r="T117" s="53"/>
      <c r="V117" s="46"/>
      <c r="X117" s="46"/>
    </row>
    <row r="118" spans="1:24" s="28" customFormat="1" ht="30" customHeight="1">
      <c r="A118" s="24"/>
      <c r="B118" s="25"/>
      <c r="C118" s="107" t="s">
        <v>56</v>
      </c>
      <c r="D118" s="23" t="s">
        <v>114</v>
      </c>
      <c r="E118" s="26" t="s">
        <v>164</v>
      </c>
      <c r="F118" s="41">
        <v>1</v>
      </c>
      <c r="G118" s="61" t="s">
        <v>28</v>
      </c>
      <c r="H118" s="24">
        <v>1</v>
      </c>
      <c r="I118" s="27">
        <v>195000000</v>
      </c>
      <c r="J118" s="27"/>
      <c r="K118" s="27"/>
      <c r="L118" s="42"/>
      <c r="M118" s="105" t="s">
        <v>177</v>
      </c>
      <c r="N118" s="42"/>
      <c r="O118" s="42"/>
      <c r="P118" s="42"/>
      <c r="Q118" s="42"/>
      <c r="R118" s="26"/>
      <c r="S118" s="53"/>
      <c r="T118" s="53"/>
      <c r="V118" s="46"/>
      <c r="X118" s="46"/>
    </row>
    <row r="119" spans="1:24" s="28" customFormat="1" ht="30" customHeight="1">
      <c r="A119" s="24"/>
      <c r="B119" s="25"/>
      <c r="C119" s="107" t="s">
        <v>56</v>
      </c>
      <c r="D119" s="23" t="s">
        <v>115</v>
      </c>
      <c r="E119" s="26" t="s">
        <v>164</v>
      </c>
      <c r="F119" s="41">
        <v>1</v>
      </c>
      <c r="G119" s="61" t="s">
        <v>28</v>
      </c>
      <c r="H119" s="24">
        <v>1</v>
      </c>
      <c r="I119" s="27">
        <v>195000000</v>
      </c>
      <c r="J119" s="27"/>
      <c r="K119" s="27"/>
      <c r="L119" s="42"/>
      <c r="M119" s="105" t="s">
        <v>177</v>
      </c>
      <c r="N119" s="42"/>
      <c r="O119" s="42"/>
      <c r="P119" s="42"/>
      <c r="Q119" s="42"/>
      <c r="R119" s="26"/>
      <c r="S119" s="53"/>
      <c r="T119" s="53"/>
      <c r="V119" s="46"/>
      <c r="X119" s="46"/>
    </row>
    <row r="120" spans="1:24" s="28" customFormat="1" ht="30" customHeight="1">
      <c r="A120" s="24"/>
      <c r="B120" s="25"/>
      <c r="C120" s="107" t="s">
        <v>56</v>
      </c>
      <c r="D120" s="23" t="s">
        <v>116</v>
      </c>
      <c r="E120" s="26" t="s">
        <v>164</v>
      </c>
      <c r="F120" s="41">
        <v>1</v>
      </c>
      <c r="G120" s="61" t="s">
        <v>28</v>
      </c>
      <c r="H120" s="24">
        <v>1</v>
      </c>
      <c r="I120" s="27">
        <v>195000000</v>
      </c>
      <c r="J120" s="27"/>
      <c r="K120" s="27"/>
      <c r="L120" s="42"/>
      <c r="M120" s="105" t="s">
        <v>177</v>
      </c>
      <c r="N120" s="42"/>
      <c r="O120" s="42"/>
      <c r="P120" s="42"/>
      <c r="Q120" s="42"/>
      <c r="R120" s="26"/>
      <c r="S120" s="53"/>
      <c r="T120" s="53"/>
      <c r="V120" s="46"/>
      <c r="X120" s="46"/>
    </row>
    <row r="121" spans="1:24" s="28" customFormat="1" ht="30" customHeight="1">
      <c r="A121" s="24"/>
      <c r="B121" s="25"/>
      <c r="C121" s="107" t="s">
        <v>56</v>
      </c>
      <c r="D121" s="23" t="s">
        <v>117</v>
      </c>
      <c r="E121" s="26" t="s">
        <v>164</v>
      </c>
      <c r="F121" s="41">
        <v>1</v>
      </c>
      <c r="G121" s="61" t="s">
        <v>28</v>
      </c>
      <c r="H121" s="24">
        <v>1</v>
      </c>
      <c r="I121" s="27">
        <v>195000000</v>
      </c>
      <c r="J121" s="27"/>
      <c r="K121" s="27"/>
      <c r="L121" s="42"/>
      <c r="M121" s="105" t="s">
        <v>177</v>
      </c>
      <c r="N121" s="42"/>
      <c r="O121" s="42"/>
      <c r="P121" s="42"/>
      <c r="Q121" s="42"/>
      <c r="R121" s="26"/>
      <c r="S121" s="53"/>
      <c r="T121" s="53"/>
      <c r="V121" s="46"/>
      <c r="X121" s="46"/>
    </row>
    <row r="122" spans="1:24" s="28" customFormat="1" ht="30" customHeight="1">
      <c r="A122" s="24"/>
      <c r="B122" s="25"/>
      <c r="C122" s="107" t="s">
        <v>56</v>
      </c>
      <c r="D122" s="23" t="s">
        <v>118</v>
      </c>
      <c r="E122" s="26" t="s">
        <v>164</v>
      </c>
      <c r="F122" s="41">
        <v>1</v>
      </c>
      <c r="G122" s="61" t="s">
        <v>28</v>
      </c>
      <c r="H122" s="24">
        <v>1</v>
      </c>
      <c r="I122" s="27">
        <v>195000000</v>
      </c>
      <c r="J122" s="27"/>
      <c r="K122" s="27"/>
      <c r="L122" s="42"/>
      <c r="M122" s="105" t="s">
        <v>177</v>
      </c>
      <c r="N122" s="42"/>
      <c r="O122" s="42"/>
      <c r="P122" s="42"/>
      <c r="Q122" s="42"/>
      <c r="R122" s="26"/>
      <c r="S122" s="53"/>
      <c r="T122" s="53"/>
      <c r="V122" s="46"/>
      <c r="X122" s="46"/>
    </row>
    <row r="123" spans="1:24" s="28" customFormat="1" ht="30" customHeight="1">
      <c r="A123" s="24"/>
      <c r="B123" s="25"/>
      <c r="C123" s="107" t="s">
        <v>56</v>
      </c>
      <c r="D123" s="23" t="s">
        <v>119</v>
      </c>
      <c r="E123" s="26" t="s">
        <v>164</v>
      </c>
      <c r="F123" s="41">
        <v>1</v>
      </c>
      <c r="G123" s="61" t="s">
        <v>28</v>
      </c>
      <c r="H123" s="24">
        <v>1</v>
      </c>
      <c r="I123" s="27">
        <v>146250000</v>
      </c>
      <c r="J123" s="27"/>
      <c r="K123" s="27"/>
      <c r="L123" s="42"/>
      <c r="M123" s="105" t="s">
        <v>177</v>
      </c>
      <c r="N123" s="42"/>
      <c r="O123" s="42"/>
      <c r="P123" s="42"/>
      <c r="Q123" s="42"/>
      <c r="R123" s="26"/>
      <c r="S123" s="53"/>
      <c r="T123" s="53"/>
      <c r="V123" s="46"/>
      <c r="X123" s="46"/>
    </row>
    <row r="124" spans="1:24" s="28" customFormat="1" ht="30" customHeight="1">
      <c r="A124" s="24"/>
      <c r="B124" s="25"/>
      <c r="C124" s="107" t="s">
        <v>56</v>
      </c>
      <c r="D124" s="23" t="s">
        <v>120</v>
      </c>
      <c r="E124" s="26" t="s">
        <v>164</v>
      </c>
      <c r="F124" s="41">
        <v>1</v>
      </c>
      <c r="G124" s="61" t="s">
        <v>28</v>
      </c>
      <c r="H124" s="24">
        <v>1</v>
      </c>
      <c r="I124" s="27">
        <v>146250000</v>
      </c>
      <c r="J124" s="27"/>
      <c r="K124" s="27"/>
      <c r="L124" s="42"/>
      <c r="M124" s="105" t="s">
        <v>177</v>
      </c>
      <c r="N124" s="42"/>
      <c r="O124" s="42"/>
      <c r="P124" s="42"/>
      <c r="Q124" s="42"/>
      <c r="R124" s="26"/>
      <c r="S124" s="53"/>
      <c r="T124" s="53"/>
      <c r="V124" s="46"/>
      <c r="X124" s="46"/>
    </row>
    <row r="125" spans="1:24" s="28" customFormat="1" ht="30" customHeight="1">
      <c r="A125" s="24"/>
      <c r="B125" s="25"/>
      <c r="C125" s="107" t="s">
        <v>56</v>
      </c>
      <c r="D125" s="23" t="s">
        <v>121</v>
      </c>
      <c r="E125" s="26" t="s">
        <v>164</v>
      </c>
      <c r="F125" s="41">
        <v>1</v>
      </c>
      <c r="G125" s="61" t="s">
        <v>28</v>
      </c>
      <c r="H125" s="24">
        <v>1</v>
      </c>
      <c r="I125" s="27">
        <v>97500000</v>
      </c>
      <c r="J125" s="27"/>
      <c r="K125" s="27"/>
      <c r="L125" s="42"/>
      <c r="M125" s="105" t="s">
        <v>177</v>
      </c>
      <c r="N125" s="42"/>
      <c r="O125" s="42"/>
      <c r="P125" s="42"/>
      <c r="Q125" s="42"/>
      <c r="R125" s="26"/>
      <c r="S125" s="53"/>
      <c r="T125" s="53"/>
      <c r="V125" s="46"/>
      <c r="X125" s="46"/>
    </row>
    <row r="126" spans="1:24" s="28" customFormat="1" ht="30" customHeight="1">
      <c r="A126" s="24"/>
      <c r="B126" s="25"/>
      <c r="C126" s="107" t="s">
        <v>56</v>
      </c>
      <c r="D126" s="23" t="s">
        <v>122</v>
      </c>
      <c r="E126" s="26" t="s">
        <v>164</v>
      </c>
      <c r="F126" s="41">
        <v>1</v>
      </c>
      <c r="G126" s="61" t="s">
        <v>28</v>
      </c>
      <c r="H126" s="24">
        <v>1</v>
      </c>
      <c r="I126" s="27">
        <v>195000000</v>
      </c>
      <c r="J126" s="27"/>
      <c r="K126" s="27"/>
      <c r="L126" s="42"/>
      <c r="M126" s="105" t="s">
        <v>177</v>
      </c>
      <c r="N126" s="42"/>
      <c r="O126" s="42"/>
      <c r="P126" s="42"/>
      <c r="Q126" s="42"/>
      <c r="R126" s="26"/>
      <c r="S126" s="53"/>
      <c r="T126" s="53"/>
      <c r="V126" s="46"/>
      <c r="X126" s="46"/>
    </row>
    <row r="127" spans="1:24" s="28" customFormat="1" ht="30" customHeight="1">
      <c r="A127" s="24"/>
      <c r="B127" s="25"/>
      <c r="C127" s="107" t="s">
        <v>56</v>
      </c>
      <c r="D127" s="23" t="s">
        <v>123</v>
      </c>
      <c r="E127" s="26" t="s">
        <v>164</v>
      </c>
      <c r="F127" s="41">
        <v>1</v>
      </c>
      <c r="G127" s="61" t="s">
        <v>28</v>
      </c>
      <c r="H127" s="24">
        <v>1</v>
      </c>
      <c r="I127" s="27">
        <v>146250000</v>
      </c>
      <c r="J127" s="27"/>
      <c r="K127" s="27"/>
      <c r="L127" s="42"/>
      <c r="M127" s="105" t="s">
        <v>177</v>
      </c>
      <c r="N127" s="42"/>
      <c r="O127" s="42"/>
      <c r="P127" s="42"/>
      <c r="Q127" s="42"/>
      <c r="R127" s="26"/>
      <c r="S127" s="53"/>
      <c r="T127" s="53"/>
      <c r="V127" s="46"/>
      <c r="X127" s="46"/>
    </row>
    <row r="128" spans="1:24" s="28" customFormat="1" ht="19.5" customHeight="1">
      <c r="A128" s="24"/>
      <c r="B128" s="25"/>
      <c r="C128" s="107"/>
      <c r="D128" s="88" t="s">
        <v>23</v>
      </c>
      <c r="E128" s="26"/>
      <c r="F128" s="41"/>
      <c r="G128" s="61"/>
      <c r="H128" s="24"/>
      <c r="I128" s="27">
        <v>156250000</v>
      </c>
      <c r="J128" s="27"/>
      <c r="K128" s="27"/>
      <c r="L128" s="42"/>
      <c r="M128" s="42"/>
      <c r="N128" s="42"/>
      <c r="O128" s="42"/>
      <c r="P128" s="42"/>
      <c r="Q128" s="42"/>
      <c r="R128" s="26"/>
      <c r="S128" s="53"/>
      <c r="T128" s="53"/>
      <c r="V128" s="46"/>
      <c r="X128" s="46"/>
    </row>
    <row r="129" spans="1:24" s="28" customFormat="1" ht="16.5" customHeight="1">
      <c r="A129" s="24"/>
      <c r="B129" s="25"/>
      <c r="C129" s="37"/>
      <c r="D129" s="33"/>
      <c r="E129" s="26"/>
      <c r="F129" s="41"/>
      <c r="G129" s="61"/>
      <c r="H129" s="24"/>
      <c r="I129" s="27"/>
      <c r="J129" s="27"/>
      <c r="K129" s="27"/>
      <c r="L129" s="42"/>
      <c r="M129" s="42"/>
      <c r="N129" s="42"/>
      <c r="O129" s="42"/>
      <c r="P129" s="42"/>
      <c r="Q129" s="42"/>
      <c r="R129" s="26"/>
      <c r="S129" s="53"/>
      <c r="T129" s="53"/>
      <c r="V129" s="46"/>
      <c r="X129" s="46"/>
    </row>
    <row r="130" spans="1:24" s="28" customFormat="1" ht="19.5" customHeight="1">
      <c r="A130" s="24"/>
      <c r="B130" s="25"/>
      <c r="C130" s="37"/>
      <c r="D130" s="88" t="s">
        <v>22</v>
      </c>
      <c r="E130" s="26"/>
      <c r="F130" s="41"/>
      <c r="G130" s="61"/>
      <c r="H130" s="24"/>
      <c r="I130" s="32">
        <f>I132+I131</f>
        <v>200000000</v>
      </c>
      <c r="J130" s="27"/>
      <c r="K130" s="27"/>
      <c r="L130" s="42"/>
      <c r="M130" s="42"/>
      <c r="N130" s="42"/>
      <c r="O130" s="42"/>
      <c r="P130" s="42"/>
      <c r="Q130" s="42"/>
      <c r="R130" s="26"/>
      <c r="S130" s="53"/>
      <c r="T130" s="53"/>
      <c r="V130" s="46"/>
      <c r="X130" s="46"/>
    </row>
    <row r="131" spans="1:24" s="28" customFormat="1" ht="30" customHeight="1">
      <c r="A131" s="24"/>
      <c r="B131" s="25"/>
      <c r="C131" s="79" t="s">
        <v>56</v>
      </c>
      <c r="D131" s="33" t="s">
        <v>124</v>
      </c>
      <c r="E131" s="26" t="s">
        <v>164</v>
      </c>
      <c r="F131" s="41">
        <v>1</v>
      </c>
      <c r="G131" s="61" t="s">
        <v>28</v>
      </c>
      <c r="H131" s="24">
        <v>1</v>
      </c>
      <c r="I131" s="27">
        <v>194000000</v>
      </c>
      <c r="J131" s="27"/>
      <c r="K131" s="27"/>
      <c r="L131" s="42"/>
      <c r="M131" s="105" t="s">
        <v>177</v>
      </c>
      <c r="N131" s="42"/>
      <c r="O131" s="42"/>
      <c r="P131" s="42"/>
      <c r="Q131" s="42"/>
      <c r="R131" s="26"/>
      <c r="S131" s="53"/>
      <c r="T131" s="53"/>
      <c r="V131" s="46"/>
      <c r="X131" s="46"/>
    </row>
    <row r="132" spans="1:24" s="28" customFormat="1" ht="18" customHeight="1">
      <c r="A132" s="24"/>
      <c r="B132" s="25"/>
      <c r="C132" s="79"/>
      <c r="D132" s="88" t="s">
        <v>23</v>
      </c>
      <c r="E132" s="26"/>
      <c r="F132" s="41"/>
      <c r="G132" s="61"/>
      <c r="H132" s="24"/>
      <c r="I132" s="27">
        <v>6000000</v>
      </c>
      <c r="J132" s="27"/>
      <c r="K132" s="27"/>
      <c r="L132" s="42"/>
      <c r="M132" s="42"/>
      <c r="N132" s="42"/>
      <c r="O132" s="42"/>
      <c r="P132" s="42"/>
      <c r="Q132" s="42"/>
      <c r="R132" s="26"/>
      <c r="S132" s="53"/>
      <c r="T132" s="53"/>
      <c r="V132" s="46"/>
      <c r="X132" s="46"/>
    </row>
    <row r="133" spans="1:24" s="28" customFormat="1" ht="17.25" customHeight="1">
      <c r="A133" s="24"/>
      <c r="B133" s="25"/>
      <c r="C133" s="37"/>
      <c r="D133" s="33"/>
      <c r="E133" s="26"/>
      <c r="F133" s="41"/>
      <c r="G133" s="61"/>
      <c r="H133" s="24"/>
      <c r="I133" s="27"/>
      <c r="J133" s="27"/>
      <c r="K133" s="27"/>
      <c r="L133" s="42"/>
      <c r="M133" s="42"/>
      <c r="N133" s="42"/>
      <c r="O133" s="42"/>
      <c r="P133" s="42"/>
      <c r="Q133" s="42"/>
      <c r="R133" s="26"/>
      <c r="S133" s="53"/>
      <c r="T133" s="53"/>
      <c r="V133" s="46"/>
      <c r="X133" s="46"/>
    </row>
    <row r="134" spans="1:24" s="28" customFormat="1" ht="17.25" customHeight="1">
      <c r="A134" s="24"/>
      <c r="B134" s="25"/>
      <c r="C134" s="37"/>
      <c r="D134" s="88" t="s">
        <v>133</v>
      </c>
      <c r="E134" s="26"/>
      <c r="F134" s="41"/>
      <c r="G134" s="61"/>
      <c r="H134" s="24"/>
      <c r="I134" s="32">
        <f>SUM(I135:I142)</f>
        <v>1050000000</v>
      </c>
      <c r="J134" s="27"/>
      <c r="K134" s="27"/>
      <c r="L134" s="42"/>
      <c r="M134" s="42"/>
      <c r="N134" s="42"/>
      <c r="O134" s="42"/>
      <c r="P134" s="42"/>
      <c r="Q134" s="42"/>
      <c r="R134" s="26"/>
      <c r="S134" s="53"/>
      <c r="T134" s="53"/>
      <c r="V134" s="46"/>
      <c r="X134" s="46"/>
    </row>
    <row r="135" spans="1:24" s="28" customFormat="1" ht="30" customHeight="1">
      <c r="A135" s="24"/>
      <c r="B135" s="25"/>
      <c r="C135" s="106" t="s">
        <v>56</v>
      </c>
      <c r="D135" s="23" t="s">
        <v>125</v>
      </c>
      <c r="E135" s="26" t="s">
        <v>164</v>
      </c>
      <c r="F135" s="41">
        <v>1</v>
      </c>
      <c r="G135" s="61" t="s">
        <v>28</v>
      </c>
      <c r="H135" s="24">
        <v>1</v>
      </c>
      <c r="I135" s="27">
        <v>145500000</v>
      </c>
      <c r="J135" s="27"/>
      <c r="K135" s="27"/>
      <c r="L135" s="42"/>
      <c r="M135" s="105" t="s">
        <v>177</v>
      </c>
      <c r="N135" s="42"/>
      <c r="O135" s="42"/>
      <c r="P135" s="42"/>
      <c r="Q135" s="42"/>
      <c r="R135" s="26"/>
      <c r="S135" s="53"/>
      <c r="T135" s="53"/>
      <c r="V135" s="46"/>
      <c r="X135" s="46"/>
    </row>
    <row r="136" spans="1:24" s="28" customFormat="1" ht="30" customHeight="1">
      <c r="A136" s="24"/>
      <c r="B136" s="25"/>
      <c r="C136" s="106" t="s">
        <v>56</v>
      </c>
      <c r="D136" s="23" t="s">
        <v>126</v>
      </c>
      <c r="E136" s="26" t="s">
        <v>164</v>
      </c>
      <c r="F136" s="41">
        <v>1</v>
      </c>
      <c r="G136" s="61" t="s">
        <v>28</v>
      </c>
      <c r="H136" s="24">
        <v>1</v>
      </c>
      <c r="I136" s="27">
        <v>194000000</v>
      </c>
      <c r="J136" s="27"/>
      <c r="K136" s="27"/>
      <c r="L136" s="42"/>
      <c r="M136" s="105" t="s">
        <v>177</v>
      </c>
      <c r="N136" s="42"/>
      <c r="O136" s="42"/>
      <c r="P136" s="42"/>
      <c r="Q136" s="42"/>
      <c r="R136" s="26"/>
      <c r="S136" s="53"/>
      <c r="T136" s="53"/>
      <c r="V136" s="46"/>
      <c r="X136" s="46"/>
    </row>
    <row r="137" spans="1:24" s="28" customFormat="1" ht="30" customHeight="1">
      <c r="A137" s="24"/>
      <c r="B137" s="25"/>
      <c r="C137" s="106" t="s">
        <v>56</v>
      </c>
      <c r="D137" s="23" t="s">
        <v>127</v>
      </c>
      <c r="E137" s="26" t="s">
        <v>164</v>
      </c>
      <c r="F137" s="41">
        <v>1</v>
      </c>
      <c r="G137" s="61" t="s">
        <v>28</v>
      </c>
      <c r="H137" s="24">
        <v>1</v>
      </c>
      <c r="I137" s="27">
        <v>97000000</v>
      </c>
      <c r="J137" s="27"/>
      <c r="K137" s="27"/>
      <c r="L137" s="42"/>
      <c r="M137" s="105" t="s">
        <v>177</v>
      </c>
      <c r="N137" s="42"/>
      <c r="O137" s="42"/>
      <c r="P137" s="42"/>
      <c r="Q137" s="42"/>
      <c r="R137" s="26"/>
      <c r="S137" s="53"/>
      <c r="T137" s="53"/>
      <c r="V137" s="46"/>
      <c r="X137" s="46"/>
    </row>
    <row r="138" spans="1:24" s="28" customFormat="1" ht="30" customHeight="1">
      <c r="A138" s="24"/>
      <c r="B138" s="25"/>
      <c r="C138" s="106" t="s">
        <v>56</v>
      </c>
      <c r="D138" s="23" t="s">
        <v>128</v>
      </c>
      <c r="E138" s="26" t="s">
        <v>164</v>
      </c>
      <c r="F138" s="41">
        <v>1</v>
      </c>
      <c r="G138" s="61" t="s">
        <v>28</v>
      </c>
      <c r="H138" s="24">
        <v>1</v>
      </c>
      <c r="I138" s="27">
        <v>97000000</v>
      </c>
      <c r="J138" s="27"/>
      <c r="K138" s="27"/>
      <c r="L138" s="42"/>
      <c r="M138" s="105" t="s">
        <v>177</v>
      </c>
      <c r="N138" s="42"/>
      <c r="O138" s="42"/>
      <c r="P138" s="42"/>
      <c r="Q138" s="42"/>
      <c r="R138" s="26"/>
      <c r="S138" s="53"/>
      <c r="T138" s="53"/>
      <c r="V138" s="46"/>
      <c r="X138" s="46"/>
    </row>
    <row r="139" spans="1:24" s="28" customFormat="1" ht="30" customHeight="1">
      <c r="A139" s="24"/>
      <c r="B139" s="25"/>
      <c r="C139" s="106" t="s">
        <v>56</v>
      </c>
      <c r="D139" s="23" t="s">
        <v>129</v>
      </c>
      <c r="E139" s="26" t="s">
        <v>164</v>
      </c>
      <c r="F139" s="41">
        <v>1</v>
      </c>
      <c r="G139" s="61" t="s">
        <v>28</v>
      </c>
      <c r="H139" s="24">
        <v>1</v>
      </c>
      <c r="I139" s="27">
        <v>194000000</v>
      </c>
      <c r="J139" s="27"/>
      <c r="K139" s="27"/>
      <c r="L139" s="42"/>
      <c r="M139" s="105" t="s">
        <v>177</v>
      </c>
      <c r="N139" s="42"/>
      <c r="O139" s="42"/>
      <c r="P139" s="42"/>
      <c r="Q139" s="42"/>
      <c r="R139" s="26"/>
      <c r="S139" s="53"/>
      <c r="T139" s="53"/>
      <c r="V139" s="46"/>
      <c r="X139" s="46"/>
    </row>
    <row r="140" spans="1:24" s="28" customFormat="1" ht="30" customHeight="1">
      <c r="A140" s="24"/>
      <c r="B140" s="25"/>
      <c r="C140" s="106" t="s">
        <v>56</v>
      </c>
      <c r="D140" s="23" t="s">
        <v>130</v>
      </c>
      <c r="E140" s="26" t="s">
        <v>164</v>
      </c>
      <c r="F140" s="41">
        <v>1</v>
      </c>
      <c r="G140" s="61" t="s">
        <v>28</v>
      </c>
      <c r="H140" s="24">
        <v>1</v>
      </c>
      <c r="I140" s="27">
        <v>97000000</v>
      </c>
      <c r="J140" s="27"/>
      <c r="K140" s="27"/>
      <c r="L140" s="42"/>
      <c r="M140" s="105" t="s">
        <v>177</v>
      </c>
      <c r="N140" s="42"/>
      <c r="O140" s="42"/>
      <c r="P140" s="42"/>
      <c r="Q140" s="42"/>
      <c r="R140" s="26"/>
      <c r="S140" s="53"/>
      <c r="T140" s="53"/>
      <c r="V140" s="46"/>
      <c r="X140" s="46"/>
    </row>
    <row r="141" spans="1:24" s="28" customFormat="1" ht="36.75" customHeight="1">
      <c r="A141" s="24"/>
      <c r="B141" s="25"/>
      <c r="C141" s="106" t="s">
        <v>56</v>
      </c>
      <c r="D141" s="23" t="s">
        <v>131</v>
      </c>
      <c r="E141" s="26" t="s">
        <v>164</v>
      </c>
      <c r="F141" s="41">
        <v>1</v>
      </c>
      <c r="G141" s="61" t="s">
        <v>28</v>
      </c>
      <c r="H141" s="24">
        <v>1</v>
      </c>
      <c r="I141" s="27">
        <v>194000000</v>
      </c>
      <c r="J141" s="27"/>
      <c r="K141" s="27"/>
      <c r="L141" s="42"/>
      <c r="M141" s="105" t="s">
        <v>177</v>
      </c>
      <c r="N141" s="42"/>
      <c r="O141" s="42"/>
      <c r="P141" s="42"/>
      <c r="Q141" s="42"/>
      <c r="R141" s="26"/>
      <c r="S141" s="53"/>
      <c r="T141" s="53"/>
      <c r="V141" s="46"/>
      <c r="X141" s="46"/>
    </row>
    <row r="142" spans="1:24" s="28" customFormat="1" ht="18" customHeight="1">
      <c r="A142" s="24"/>
      <c r="B142" s="25"/>
      <c r="C142" s="106"/>
      <c r="D142" s="88" t="s">
        <v>23</v>
      </c>
      <c r="E142" s="26"/>
      <c r="F142" s="41"/>
      <c r="G142" s="61"/>
      <c r="H142" s="24"/>
      <c r="I142" s="27">
        <v>31500000</v>
      </c>
      <c r="J142" s="27"/>
      <c r="K142" s="27"/>
      <c r="L142" s="42"/>
      <c r="M142" s="42"/>
      <c r="N142" s="42"/>
      <c r="O142" s="42"/>
      <c r="P142" s="42"/>
      <c r="Q142" s="42"/>
      <c r="R142" s="26"/>
      <c r="S142" s="53"/>
      <c r="T142" s="53"/>
      <c r="V142" s="46"/>
      <c r="X142" s="46"/>
    </row>
    <row r="143" spans="1:24" s="28" customFormat="1" ht="18" customHeight="1">
      <c r="A143" s="24"/>
      <c r="B143" s="25"/>
      <c r="C143" s="37"/>
      <c r="D143" s="33"/>
      <c r="E143" s="26"/>
      <c r="F143" s="41"/>
      <c r="G143" s="61"/>
      <c r="H143" s="24"/>
      <c r="I143" s="27"/>
      <c r="J143" s="27"/>
      <c r="K143" s="27"/>
      <c r="L143" s="42"/>
      <c r="M143" s="42"/>
      <c r="N143" s="42"/>
      <c r="O143" s="42"/>
      <c r="P143" s="42"/>
      <c r="Q143" s="42"/>
      <c r="R143" s="26"/>
      <c r="S143" s="53"/>
      <c r="T143" s="53"/>
      <c r="V143" s="46"/>
      <c r="X143" s="46"/>
    </row>
    <row r="144" spans="1:24" s="28" customFormat="1" ht="30" customHeight="1">
      <c r="A144" s="24"/>
      <c r="B144" s="25"/>
      <c r="C144" s="37"/>
      <c r="D144" s="88" t="s">
        <v>134</v>
      </c>
      <c r="E144" s="26"/>
      <c r="F144" s="41"/>
      <c r="G144" s="61"/>
      <c r="H144" s="24"/>
      <c r="I144" s="32">
        <f>SUM(I145:I151)</f>
        <v>975000000</v>
      </c>
      <c r="J144" s="27"/>
      <c r="K144" s="27"/>
      <c r="L144" s="42"/>
      <c r="M144" s="42"/>
      <c r="N144" s="42"/>
      <c r="O144" s="42"/>
      <c r="P144" s="42"/>
      <c r="Q144" s="42"/>
      <c r="R144" s="26"/>
      <c r="S144" s="53"/>
      <c r="T144" s="99">
        <f>I144+515000</f>
        <v>975515000</v>
      </c>
      <c r="V144" s="46"/>
      <c r="X144" s="46"/>
    </row>
    <row r="145" spans="1:24" s="28" customFormat="1" ht="30" customHeight="1">
      <c r="A145" s="24"/>
      <c r="B145" s="25"/>
      <c r="C145" s="106" t="s">
        <v>56</v>
      </c>
      <c r="D145" s="23" t="s">
        <v>135</v>
      </c>
      <c r="E145" s="26" t="s">
        <v>164</v>
      </c>
      <c r="F145" s="41">
        <v>1</v>
      </c>
      <c r="G145" s="61" t="s">
        <v>28</v>
      </c>
      <c r="H145" s="24">
        <v>1</v>
      </c>
      <c r="I145" s="27">
        <v>73125000</v>
      </c>
      <c r="J145" s="27"/>
      <c r="K145" s="27"/>
      <c r="L145" s="42"/>
      <c r="M145" s="105" t="s">
        <v>177</v>
      </c>
      <c r="N145" s="42"/>
      <c r="O145" s="42"/>
      <c r="P145" s="42"/>
      <c r="Q145" s="42"/>
      <c r="R145" s="26"/>
      <c r="S145" s="53"/>
      <c r="T145" s="53"/>
      <c r="V145" s="46"/>
      <c r="X145" s="46"/>
    </row>
    <row r="146" spans="1:24" s="28" customFormat="1" ht="30" customHeight="1">
      <c r="A146" s="24"/>
      <c r="B146" s="25"/>
      <c r="C146" s="106" t="s">
        <v>56</v>
      </c>
      <c r="D146" s="23" t="s">
        <v>136</v>
      </c>
      <c r="E146" s="26" t="s">
        <v>164</v>
      </c>
      <c r="F146" s="41">
        <v>1</v>
      </c>
      <c r="G146" s="61" t="s">
        <v>28</v>
      </c>
      <c r="H146" s="24">
        <v>1</v>
      </c>
      <c r="I146" s="27">
        <v>195000000</v>
      </c>
      <c r="J146" s="27"/>
      <c r="K146" s="27"/>
      <c r="L146" s="42"/>
      <c r="M146" s="105" t="s">
        <v>177</v>
      </c>
      <c r="N146" s="42"/>
      <c r="O146" s="42"/>
      <c r="P146" s="42"/>
      <c r="Q146" s="42"/>
      <c r="R146" s="26"/>
      <c r="S146" s="53"/>
      <c r="T146" s="53"/>
      <c r="V146" s="46"/>
      <c r="X146" s="46"/>
    </row>
    <row r="147" spans="1:24" s="28" customFormat="1" ht="30" customHeight="1">
      <c r="A147" s="24"/>
      <c r="B147" s="25"/>
      <c r="C147" s="106" t="s">
        <v>56</v>
      </c>
      <c r="D147" s="23" t="s">
        <v>137</v>
      </c>
      <c r="E147" s="26" t="s">
        <v>164</v>
      </c>
      <c r="F147" s="41">
        <v>1</v>
      </c>
      <c r="G147" s="61" t="s">
        <v>28</v>
      </c>
      <c r="H147" s="24">
        <v>1</v>
      </c>
      <c r="I147" s="27">
        <v>195000000</v>
      </c>
      <c r="J147" s="27"/>
      <c r="K147" s="27"/>
      <c r="L147" s="42"/>
      <c r="M147" s="105" t="s">
        <v>177</v>
      </c>
      <c r="N147" s="42"/>
      <c r="O147" s="42"/>
      <c r="P147" s="42"/>
      <c r="Q147" s="42"/>
      <c r="R147" s="26"/>
      <c r="S147" s="53"/>
      <c r="T147" s="53"/>
      <c r="V147" s="46"/>
      <c r="X147" s="46"/>
    </row>
    <row r="148" spans="1:24" s="28" customFormat="1" ht="30" customHeight="1">
      <c r="A148" s="24"/>
      <c r="B148" s="25"/>
      <c r="C148" s="106" t="s">
        <v>56</v>
      </c>
      <c r="D148" s="23" t="s">
        <v>138</v>
      </c>
      <c r="E148" s="26" t="s">
        <v>164</v>
      </c>
      <c r="F148" s="41">
        <v>1</v>
      </c>
      <c r="G148" s="61" t="s">
        <v>28</v>
      </c>
      <c r="H148" s="24">
        <v>1</v>
      </c>
      <c r="I148" s="27">
        <v>146250000</v>
      </c>
      <c r="J148" s="27"/>
      <c r="K148" s="27"/>
      <c r="L148" s="42"/>
      <c r="M148" s="105" t="s">
        <v>177</v>
      </c>
      <c r="N148" s="42"/>
      <c r="O148" s="42"/>
      <c r="P148" s="42"/>
      <c r="Q148" s="42"/>
      <c r="R148" s="26"/>
      <c r="S148" s="53"/>
      <c r="T148" s="53"/>
      <c r="V148" s="46"/>
      <c r="X148" s="46"/>
    </row>
    <row r="149" spans="1:24" s="28" customFormat="1" ht="30" customHeight="1">
      <c r="A149" s="24"/>
      <c r="B149" s="25"/>
      <c r="C149" s="106" t="s">
        <v>56</v>
      </c>
      <c r="D149" s="23" t="s">
        <v>139</v>
      </c>
      <c r="E149" s="26" t="s">
        <v>164</v>
      </c>
      <c r="F149" s="41">
        <v>1</v>
      </c>
      <c r="G149" s="61" t="s">
        <v>28</v>
      </c>
      <c r="H149" s="24">
        <v>1</v>
      </c>
      <c r="I149" s="27">
        <v>195000000</v>
      </c>
      <c r="J149" s="27"/>
      <c r="K149" s="27"/>
      <c r="L149" s="42"/>
      <c r="M149" s="105" t="s">
        <v>177</v>
      </c>
      <c r="N149" s="42"/>
      <c r="O149" s="42"/>
      <c r="P149" s="42"/>
      <c r="Q149" s="42"/>
      <c r="R149" s="26"/>
      <c r="S149" s="53"/>
      <c r="T149" s="53"/>
      <c r="V149" s="46"/>
      <c r="X149" s="46"/>
    </row>
    <row r="150" spans="1:24" s="28" customFormat="1" ht="30" customHeight="1">
      <c r="A150" s="24"/>
      <c r="B150" s="25"/>
      <c r="C150" s="106" t="s">
        <v>56</v>
      </c>
      <c r="D150" s="23" t="s">
        <v>140</v>
      </c>
      <c r="E150" s="26" t="s">
        <v>164</v>
      </c>
      <c r="F150" s="41">
        <v>1</v>
      </c>
      <c r="G150" s="61" t="s">
        <v>28</v>
      </c>
      <c r="H150" s="24">
        <v>1</v>
      </c>
      <c r="I150" s="27">
        <v>145500000</v>
      </c>
      <c r="J150" s="27"/>
      <c r="K150" s="27"/>
      <c r="L150" s="42"/>
      <c r="M150" s="105" t="s">
        <v>177</v>
      </c>
      <c r="N150" s="42"/>
      <c r="O150" s="42"/>
      <c r="P150" s="42"/>
      <c r="Q150" s="42"/>
      <c r="R150" s="26"/>
      <c r="S150" s="53"/>
      <c r="T150" s="53"/>
      <c r="V150" s="46"/>
      <c r="X150" s="46"/>
    </row>
    <row r="151" spans="1:24" s="28" customFormat="1" ht="19.5" customHeight="1">
      <c r="A151" s="24"/>
      <c r="B151" s="25"/>
      <c r="C151" s="37"/>
      <c r="D151" s="88" t="s">
        <v>23</v>
      </c>
      <c r="E151" s="26"/>
      <c r="F151" s="41"/>
      <c r="G151" s="61"/>
      <c r="H151" s="24"/>
      <c r="I151" s="27">
        <f>24610000+515000</f>
        <v>25125000</v>
      </c>
      <c r="J151" s="27"/>
      <c r="K151" s="27"/>
      <c r="L151" s="42"/>
      <c r="M151" s="42"/>
      <c r="N151" s="42"/>
      <c r="O151" s="42"/>
      <c r="P151" s="42"/>
      <c r="Q151" s="42"/>
      <c r="R151" s="26"/>
      <c r="S151" s="53"/>
      <c r="T151" s="53"/>
      <c r="V151" s="46"/>
      <c r="X151" s="46"/>
    </row>
    <row r="152" spans="1:24" ht="15" customHeight="1">
      <c r="A152" s="16"/>
      <c r="B152" s="11"/>
      <c r="C152" s="36"/>
      <c r="D152" s="64"/>
      <c r="E152" s="16"/>
      <c r="F152" s="16"/>
      <c r="G152" s="62"/>
      <c r="H152" s="16" t="s">
        <v>29</v>
      </c>
      <c r="I152" s="21"/>
      <c r="J152" s="21"/>
      <c r="K152" s="21"/>
      <c r="L152" s="16"/>
      <c r="M152" s="16"/>
      <c r="N152" s="16"/>
      <c r="O152" s="16"/>
      <c r="P152" s="16"/>
      <c r="Q152" s="16"/>
      <c r="R152" s="16"/>
      <c r="S152" s="56"/>
      <c r="T152" s="56"/>
    </row>
    <row r="153" spans="1:24" ht="15" customHeight="1">
      <c r="A153" s="17"/>
      <c r="B153" s="12"/>
      <c r="C153" s="39"/>
      <c r="D153" s="13"/>
      <c r="E153" s="17"/>
      <c r="F153" s="17"/>
      <c r="G153" s="17"/>
      <c r="H153" s="17"/>
      <c r="I153" s="22"/>
      <c r="J153" s="17"/>
      <c r="K153" s="17"/>
      <c r="L153" s="17" t="s">
        <v>29</v>
      </c>
      <c r="M153" s="17"/>
      <c r="N153" s="17"/>
      <c r="O153" s="17"/>
      <c r="P153" s="17"/>
      <c r="Q153" s="17"/>
      <c r="R153" s="17"/>
      <c r="S153" s="56"/>
      <c r="T153" s="56"/>
    </row>
    <row r="155" spans="1:24" ht="15" customHeight="1">
      <c r="H155" s="2" t="s">
        <v>29</v>
      </c>
    </row>
    <row r="157" spans="1:24" ht="15" customHeight="1">
      <c r="O157" s="113" t="s">
        <v>179</v>
      </c>
    </row>
    <row r="158" spans="1:24" ht="15" customHeight="1">
      <c r="O158" s="113"/>
    </row>
    <row r="159" spans="1:24" ht="15" customHeight="1">
      <c r="O159" s="113"/>
    </row>
    <row r="160" spans="1:24" ht="15" customHeight="1">
      <c r="D160" s="2" t="s">
        <v>29</v>
      </c>
      <c r="O160" s="113"/>
    </row>
    <row r="161" spans="15:15" ht="15" customHeight="1">
      <c r="O161" s="114" t="s">
        <v>180</v>
      </c>
    </row>
    <row r="162" spans="15:15" ht="15" customHeight="1">
      <c r="O162" s="113" t="s">
        <v>181</v>
      </c>
    </row>
  </sheetData>
  <mergeCells count="12">
    <mergeCell ref="B10:D10"/>
    <mergeCell ref="A1:R1"/>
    <mergeCell ref="A2:R2"/>
    <mergeCell ref="A5:A8"/>
    <mergeCell ref="B5:D8"/>
    <mergeCell ref="E5:F5"/>
    <mergeCell ref="H5:H8"/>
    <mergeCell ref="J5:L5"/>
    <mergeCell ref="F6:F8"/>
    <mergeCell ref="M5:Q5"/>
    <mergeCell ref="M7:M8"/>
    <mergeCell ref="P7:P8"/>
  </mergeCells>
  <pageMargins left="0.25" right="0.25" top="0.75" bottom="0.5" header="0.3" footer="0.3"/>
  <pageSetup paperSize="768" scale="75" pageOrder="overThenDown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2"/>
  <sheetViews>
    <sheetView view="pageBreakPreview" topLeftCell="A143" zoomScale="60" workbookViewId="0">
      <selection sqref="A1:R162"/>
    </sheetView>
  </sheetViews>
  <sheetFormatPr defaultRowHeight="15" customHeight="1"/>
  <cols>
    <col min="1" max="2" width="3.7109375" style="2" customWidth="1"/>
    <col min="3" max="3" width="3.7109375" style="3" customWidth="1"/>
    <col min="4" max="4" width="38" style="2" customWidth="1"/>
    <col min="5" max="5" width="19.140625" style="2" customWidth="1"/>
    <col min="6" max="6" width="8.140625" style="2" customWidth="1"/>
    <col min="7" max="7" width="13" style="2" customWidth="1"/>
    <col min="8" max="8" width="8.42578125" style="2" customWidth="1"/>
    <col min="9" max="9" width="12.5703125" style="2" customWidth="1"/>
    <col min="10" max="10" width="13.140625" style="2" customWidth="1"/>
    <col min="11" max="11" width="9.85546875" style="2" customWidth="1"/>
    <col min="12" max="12" width="8.5703125" style="2" customWidth="1"/>
    <col min="13" max="13" width="11.5703125" style="2" customWidth="1"/>
    <col min="14" max="15" width="10.5703125" style="2" customWidth="1"/>
    <col min="16" max="16" width="12.42578125" style="2" customWidth="1"/>
    <col min="17" max="17" width="15.5703125" style="2" customWidth="1"/>
    <col min="18" max="18" width="10.7109375" style="2" customWidth="1"/>
    <col min="19" max="20" width="19.140625" style="2" customWidth="1"/>
    <col min="21" max="21" width="9.140625" style="2"/>
    <col min="22" max="22" width="11.42578125" style="2" bestFit="1" customWidth="1"/>
    <col min="23" max="23" width="14.42578125" style="2" bestFit="1" customWidth="1"/>
    <col min="24" max="24" width="10" style="2" bestFit="1" customWidth="1"/>
    <col min="25" max="16384" width="9.140625" style="2"/>
  </cols>
  <sheetData>
    <row r="1" spans="1:24" s="1" customFormat="1" ht="15" customHeight="1">
      <c r="A1" s="373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118"/>
      <c r="T1" s="118"/>
    </row>
    <row r="2" spans="1:24" s="1" customFormat="1" ht="15" customHeight="1">
      <c r="A2" s="373" t="s">
        <v>178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118"/>
      <c r="T2" s="118"/>
    </row>
    <row r="3" spans="1:24" s="1" customFormat="1" ht="1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4" ht="15" customHeight="1">
      <c r="B4" s="4" t="s">
        <v>182</v>
      </c>
      <c r="H4" s="2" t="s">
        <v>29</v>
      </c>
      <c r="L4" s="2" t="s">
        <v>29</v>
      </c>
      <c r="R4" s="2" t="s">
        <v>29</v>
      </c>
    </row>
    <row r="5" spans="1:24" s="4" customFormat="1" ht="15" customHeight="1">
      <c r="A5" s="374" t="s">
        <v>1</v>
      </c>
      <c r="B5" s="375" t="s">
        <v>2</v>
      </c>
      <c r="C5" s="376"/>
      <c r="D5" s="377"/>
      <c r="E5" s="370" t="s">
        <v>27</v>
      </c>
      <c r="F5" s="372"/>
      <c r="G5" s="5"/>
      <c r="H5" s="381" t="s">
        <v>7</v>
      </c>
      <c r="I5" s="119"/>
      <c r="J5" s="370" t="s">
        <v>10</v>
      </c>
      <c r="K5" s="371"/>
      <c r="L5" s="371"/>
      <c r="M5" s="370" t="s">
        <v>167</v>
      </c>
      <c r="N5" s="371"/>
      <c r="O5" s="371"/>
      <c r="P5" s="371"/>
      <c r="Q5" s="372"/>
      <c r="R5" s="5"/>
      <c r="S5" s="121"/>
      <c r="T5" s="121"/>
    </row>
    <row r="6" spans="1:24" s="4" customFormat="1" ht="15" customHeight="1">
      <c r="A6" s="369"/>
      <c r="B6" s="378"/>
      <c r="C6" s="379"/>
      <c r="D6" s="380"/>
      <c r="E6" s="119"/>
      <c r="F6" s="380" t="s">
        <v>5</v>
      </c>
      <c r="G6" s="120"/>
      <c r="H6" s="382"/>
      <c r="I6" s="120"/>
      <c r="J6" s="119"/>
      <c r="K6" s="119"/>
      <c r="L6" s="119"/>
      <c r="M6" s="119"/>
      <c r="N6" s="119"/>
      <c r="O6" s="119"/>
      <c r="P6" s="119"/>
      <c r="Q6" s="119" t="s">
        <v>172</v>
      </c>
      <c r="R6" s="120"/>
      <c r="S6" s="121"/>
      <c r="T6" s="121"/>
    </row>
    <row r="7" spans="1:24" s="4" customFormat="1" ht="15" customHeight="1">
      <c r="A7" s="369"/>
      <c r="B7" s="378"/>
      <c r="C7" s="379"/>
      <c r="D7" s="380"/>
      <c r="E7" s="120" t="s">
        <v>3</v>
      </c>
      <c r="F7" s="380"/>
      <c r="G7" s="120" t="s">
        <v>6</v>
      </c>
      <c r="H7" s="382"/>
      <c r="I7" s="120" t="s">
        <v>8</v>
      </c>
      <c r="J7" s="120" t="s">
        <v>11</v>
      </c>
      <c r="K7" s="120" t="s">
        <v>14</v>
      </c>
      <c r="L7" s="120" t="s">
        <v>14</v>
      </c>
      <c r="M7" s="369" t="s">
        <v>165</v>
      </c>
      <c r="N7" s="120" t="s">
        <v>168</v>
      </c>
      <c r="O7" s="120" t="s">
        <v>168</v>
      </c>
      <c r="P7" s="369" t="s">
        <v>171</v>
      </c>
      <c r="Q7" s="120" t="s">
        <v>173</v>
      </c>
      <c r="R7" s="120" t="s">
        <v>176</v>
      </c>
      <c r="S7" s="121"/>
      <c r="T7" s="121"/>
    </row>
    <row r="8" spans="1:24" s="4" customFormat="1" ht="15" customHeight="1">
      <c r="A8" s="369"/>
      <c r="B8" s="378"/>
      <c r="C8" s="379"/>
      <c r="D8" s="380"/>
      <c r="E8" s="120" t="s">
        <v>4</v>
      </c>
      <c r="F8" s="380"/>
      <c r="G8" s="6"/>
      <c r="H8" s="382"/>
      <c r="I8" s="120" t="s">
        <v>9</v>
      </c>
      <c r="J8" s="120" t="s">
        <v>12</v>
      </c>
      <c r="K8" s="120" t="s">
        <v>166</v>
      </c>
      <c r="L8" s="120" t="s">
        <v>13</v>
      </c>
      <c r="M8" s="369"/>
      <c r="N8" s="120" t="s">
        <v>169</v>
      </c>
      <c r="O8" s="120" t="s">
        <v>170</v>
      </c>
      <c r="P8" s="369"/>
      <c r="Q8" s="120" t="s">
        <v>174</v>
      </c>
      <c r="R8" s="120"/>
      <c r="S8" s="121"/>
      <c r="T8" s="121"/>
      <c r="X8" s="4">
        <f>64337000+13940000</f>
        <v>78277000</v>
      </c>
    </row>
    <row r="9" spans="1:24" s="4" customFormat="1" ht="15" customHeight="1">
      <c r="A9" s="101"/>
      <c r="B9" s="101"/>
      <c r="C9" s="102"/>
      <c r="D9" s="103"/>
      <c r="E9" s="7"/>
      <c r="F9" s="103"/>
      <c r="G9" s="104"/>
      <c r="H9" s="100"/>
      <c r="I9" s="7"/>
      <c r="J9" s="7"/>
      <c r="K9" s="7"/>
      <c r="L9" s="7"/>
      <c r="M9" s="7"/>
      <c r="N9" s="7"/>
      <c r="O9" s="7"/>
      <c r="P9" s="7"/>
      <c r="Q9" s="7" t="s">
        <v>175</v>
      </c>
      <c r="R9" s="7"/>
      <c r="S9" s="121"/>
      <c r="T9" s="121"/>
    </row>
    <row r="10" spans="1:24" s="4" customFormat="1" ht="15" customHeight="1">
      <c r="A10" s="115">
        <v>1</v>
      </c>
      <c r="B10" s="370">
        <v>2</v>
      </c>
      <c r="C10" s="371"/>
      <c r="D10" s="372"/>
      <c r="E10" s="8">
        <v>3</v>
      </c>
      <c r="F10" s="117">
        <v>4</v>
      </c>
      <c r="G10" s="8">
        <v>5</v>
      </c>
      <c r="H10" s="116">
        <v>6</v>
      </c>
      <c r="I10" s="8">
        <v>7</v>
      </c>
      <c r="J10" s="8">
        <v>8</v>
      </c>
      <c r="K10" s="8"/>
      <c r="L10" s="8">
        <v>9</v>
      </c>
      <c r="M10" s="8"/>
      <c r="N10" s="8"/>
      <c r="O10" s="8"/>
      <c r="P10" s="8"/>
      <c r="Q10" s="8"/>
      <c r="R10" s="8">
        <v>10</v>
      </c>
      <c r="S10" s="121"/>
      <c r="T10" s="121"/>
    </row>
    <row r="11" spans="1:24" ht="15" customHeight="1">
      <c r="A11" s="18"/>
      <c r="B11" s="9" t="s">
        <v>15</v>
      </c>
      <c r="C11" s="34"/>
      <c r="D11" s="55"/>
      <c r="E11" s="18"/>
      <c r="F11" s="18"/>
      <c r="G11" s="59" t="s">
        <v>29</v>
      </c>
      <c r="H11" s="19"/>
      <c r="I11" s="19"/>
      <c r="J11" s="19"/>
      <c r="K11" s="19"/>
      <c r="L11" s="45"/>
      <c r="M11" s="45"/>
      <c r="N11" s="45"/>
      <c r="O11" s="45"/>
      <c r="P11" s="45"/>
      <c r="Q11" s="45"/>
      <c r="R11" s="14"/>
      <c r="S11" s="56"/>
      <c r="T11" s="56"/>
    </row>
    <row r="12" spans="1:24" s="4" customFormat="1" ht="30" customHeight="1">
      <c r="A12" s="15"/>
      <c r="B12" s="10" t="s">
        <v>16</v>
      </c>
      <c r="C12" s="35"/>
      <c r="D12" s="86" t="s">
        <v>17</v>
      </c>
      <c r="E12" s="15"/>
      <c r="F12" s="15"/>
      <c r="G12" s="60"/>
      <c r="H12" s="20">
        <f>H13</f>
        <v>1</v>
      </c>
      <c r="I12" s="20">
        <f>I13</f>
        <v>50000000</v>
      </c>
      <c r="J12" s="20">
        <f>J13</f>
        <v>0</v>
      </c>
      <c r="K12" s="20"/>
      <c r="L12" s="15"/>
      <c r="M12" s="15"/>
      <c r="N12" s="15"/>
      <c r="O12" s="15"/>
      <c r="P12" s="15"/>
      <c r="Q12" s="15"/>
      <c r="R12" s="15"/>
      <c r="S12" s="57"/>
      <c r="T12" s="57"/>
    </row>
    <row r="13" spans="1:24" s="28" customFormat="1" ht="30" customHeight="1">
      <c r="A13" s="24"/>
      <c r="B13" s="25">
        <v>1</v>
      </c>
      <c r="C13" s="37"/>
      <c r="D13" s="33" t="s">
        <v>30</v>
      </c>
      <c r="E13" s="26" t="s">
        <v>150</v>
      </c>
      <c r="F13" s="41">
        <v>1</v>
      </c>
      <c r="G13" s="61" t="s">
        <v>28</v>
      </c>
      <c r="H13" s="24">
        <v>1</v>
      </c>
      <c r="I13" s="27">
        <v>50000000</v>
      </c>
      <c r="J13" s="27">
        <v>0</v>
      </c>
      <c r="K13" s="27"/>
      <c r="L13" s="40"/>
      <c r="M13" s="40"/>
      <c r="N13" s="40"/>
      <c r="O13" s="40"/>
      <c r="P13" s="40"/>
      <c r="Q13" s="40"/>
      <c r="R13" s="24"/>
      <c r="S13" s="54" t="s">
        <v>29</v>
      </c>
      <c r="T13" s="54"/>
    </row>
    <row r="14" spans="1:24" ht="13.5" customHeight="1">
      <c r="A14" s="16"/>
      <c r="B14" s="11"/>
      <c r="C14" s="36"/>
      <c r="D14" s="87"/>
      <c r="E14" s="16"/>
      <c r="F14" s="16"/>
      <c r="G14" s="62"/>
      <c r="H14" s="16"/>
      <c r="I14" s="21"/>
      <c r="J14" s="21"/>
      <c r="K14" s="21"/>
      <c r="L14" s="16"/>
      <c r="M14" s="16"/>
      <c r="N14" s="16"/>
      <c r="O14" s="16"/>
      <c r="P14" s="16"/>
      <c r="Q14" s="16"/>
      <c r="R14" s="16"/>
      <c r="S14" s="56"/>
      <c r="T14" s="56"/>
    </row>
    <row r="15" spans="1:24" s="4" customFormat="1" ht="30" customHeight="1">
      <c r="A15" s="15"/>
      <c r="B15" s="10" t="s">
        <v>18</v>
      </c>
      <c r="C15" s="35"/>
      <c r="D15" s="86" t="s">
        <v>31</v>
      </c>
      <c r="E15" s="15"/>
      <c r="F15" s="15"/>
      <c r="G15" s="60"/>
      <c r="H15" s="20">
        <f>H16</f>
        <v>1</v>
      </c>
      <c r="I15" s="20">
        <f>I16</f>
        <v>30000000</v>
      </c>
      <c r="J15" s="20">
        <f>J16</f>
        <v>0</v>
      </c>
      <c r="K15" s="20"/>
      <c r="L15" s="15"/>
      <c r="M15" s="15"/>
      <c r="N15" s="15"/>
      <c r="O15" s="15"/>
      <c r="P15" s="15"/>
      <c r="Q15" s="15"/>
      <c r="R15" s="15"/>
      <c r="S15" s="57"/>
      <c r="T15" s="57"/>
    </row>
    <row r="16" spans="1:24" s="28" customFormat="1" ht="30" customHeight="1">
      <c r="A16" s="24"/>
      <c r="B16" s="25">
        <v>1</v>
      </c>
      <c r="C16" s="37"/>
      <c r="D16" s="33" t="s">
        <v>32</v>
      </c>
      <c r="E16" s="26" t="s">
        <v>151</v>
      </c>
      <c r="F16" s="41">
        <v>1</v>
      </c>
      <c r="G16" s="61" t="s">
        <v>28</v>
      </c>
      <c r="H16" s="24">
        <v>1</v>
      </c>
      <c r="I16" s="27">
        <v>30000000</v>
      </c>
      <c r="J16" s="27">
        <v>0</v>
      </c>
      <c r="K16" s="27"/>
      <c r="L16" s="42"/>
      <c r="M16" s="42"/>
      <c r="N16" s="42"/>
      <c r="O16" s="42"/>
      <c r="P16" s="42"/>
      <c r="Q16" s="42"/>
      <c r="R16" s="26"/>
      <c r="S16" s="53"/>
      <c r="T16" s="53" t="s">
        <v>29</v>
      </c>
      <c r="V16" s="46">
        <f>J16-100000000</f>
        <v>-100000000</v>
      </c>
      <c r="X16" s="46">
        <f>100000000-1223000</f>
        <v>98777000</v>
      </c>
    </row>
    <row r="17" spans="1:24" s="28" customFormat="1" ht="12.75" customHeight="1">
      <c r="A17" s="24"/>
      <c r="B17" s="25"/>
      <c r="C17" s="37"/>
      <c r="D17" s="33"/>
      <c r="E17" s="26"/>
      <c r="F17" s="41"/>
      <c r="G17" s="61"/>
      <c r="H17" s="24"/>
      <c r="I17" s="27"/>
      <c r="J17" s="27"/>
      <c r="K17" s="27"/>
      <c r="L17" s="42"/>
      <c r="M17" s="42"/>
      <c r="N17" s="42"/>
      <c r="O17" s="42"/>
      <c r="P17" s="42"/>
      <c r="Q17" s="42"/>
      <c r="R17" s="26"/>
      <c r="S17" s="53"/>
      <c r="T17" s="53"/>
      <c r="V17" s="46"/>
      <c r="X17" s="46"/>
    </row>
    <row r="18" spans="1:24" s="94" customFormat="1" ht="50.25" customHeight="1">
      <c r="A18" s="31"/>
      <c r="B18" s="30" t="s">
        <v>19</v>
      </c>
      <c r="C18" s="38"/>
      <c r="D18" s="88" t="s">
        <v>33</v>
      </c>
      <c r="E18" s="89"/>
      <c r="F18" s="90"/>
      <c r="G18" s="91"/>
      <c r="H18" s="31"/>
      <c r="I18" s="32">
        <f>I19</f>
        <v>20000000</v>
      </c>
      <c r="J18" s="32">
        <f>J19</f>
        <v>0</v>
      </c>
      <c r="K18" s="32"/>
      <c r="L18" s="92"/>
      <c r="M18" s="92"/>
      <c r="N18" s="92"/>
      <c r="O18" s="92"/>
      <c r="P18" s="92"/>
      <c r="Q18" s="92"/>
      <c r="R18" s="89"/>
      <c r="S18" s="93"/>
      <c r="T18" s="93"/>
      <c r="V18" s="95"/>
      <c r="X18" s="95"/>
    </row>
    <row r="19" spans="1:24" s="28" customFormat="1" ht="38.25" customHeight="1">
      <c r="A19" s="24"/>
      <c r="B19" s="25"/>
      <c r="C19" s="37"/>
      <c r="D19" s="33" t="s">
        <v>34</v>
      </c>
      <c r="E19" s="26" t="s">
        <v>152</v>
      </c>
      <c r="F19" s="41">
        <v>1</v>
      </c>
      <c r="G19" s="61" t="s">
        <v>28</v>
      </c>
      <c r="H19" s="24">
        <v>1</v>
      </c>
      <c r="I19" s="27">
        <v>20000000</v>
      </c>
      <c r="J19" s="27">
        <v>0</v>
      </c>
      <c r="K19" s="27"/>
      <c r="L19" s="42"/>
      <c r="M19" s="42"/>
      <c r="N19" s="42"/>
      <c r="O19" s="42"/>
      <c r="P19" s="42"/>
      <c r="Q19" s="42"/>
      <c r="R19" s="26"/>
      <c r="S19" s="53"/>
      <c r="T19" s="53"/>
      <c r="V19" s="46"/>
      <c r="X19" s="46"/>
    </row>
    <row r="20" spans="1:24" s="28" customFormat="1" ht="15.75" customHeight="1">
      <c r="A20" s="24"/>
      <c r="B20" s="25"/>
      <c r="C20" s="37"/>
      <c r="D20" s="33"/>
      <c r="E20" s="26"/>
      <c r="F20" s="41"/>
      <c r="G20" s="61"/>
      <c r="H20" s="24"/>
      <c r="I20" s="27"/>
      <c r="J20" s="27"/>
      <c r="K20" s="27"/>
      <c r="L20" s="42"/>
      <c r="M20" s="42"/>
      <c r="N20" s="42"/>
      <c r="O20" s="42"/>
      <c r="P20" s="42"/>
      <c r="Q20" s="42"/>
      <c r="R20" s="26"/>
      <c r="S20" s="53"/>
      <c r="T20" s="53"/>
      <c r="V20" s="46"/>
      <c r="X20" s="46"/>
    </row>
    <row r="21" spans="1:24" s="94" customFormat="1" ht="30" customHeight="1">
      <c r="A21" s="31"/>
      <c r="B21" s="30" t="s">
        <v>24</v>
      </c>
      <c r="C21" s="38"/>
      <c r="D21" s="88" t="s">
        <v>35</v>
      </c>
      <c r="E21" s="89"/>
      <c r="F21" s="90"/>
      <c r="G21" s="91"/>
      <c r="H21" s="31"/>
      <c r="I21" s="32">
        <f>I22+I23</f>
        <v>100000000</v>
      </c>
      <c r="J21" s="32">
        <f>J22+J23</f>
        <v>54170000</v>
      </c>
      <c r="K21" s="32"/>
      <c r="L21" s="92"/>
      <c r="M21" s="92"/>
      <c r="N21" s="92"/>
      <c r="O21" s="92"/>
      <c r="P21" s="92"/>
      <c r="Q21" s="92"/>
      <c r="R21" s="89"/>
      <c r="S21" s="93"/>
      <c r="T21" s="93"/>
      <c r="V21" s="95"/>
      <c r="X21" s="95"/>
    </row>
    <row r="22" spans="1:24" s="28" customFormat="1" ht="49.5" customHeight="1">
      <c r="A22" s="24"/>
      <c r="B22" s="25"/>
      <c r="C22" s="37"/>
      <c r="D22" s="33" t="s">
        <v>36</v>
      </c>
      <c r="E22" s="26" t="s">
        <v>153</v>
      </c>
      <c r="F22" s="41">
        <v>1</v>
      </c>
      <c r="G22" s="61" t="s">
        <v>28</v>
      </c>
      <c r="H22" s="24">
        <v>1</v>
      </c>
      <c r="I22" s="27">
        <v>50000000</v>
      </c>
      <c r="J22" s="27">
        <v>5000000</v>
      </c>
      <c r="K22" s="27"/>
      <c r="L22" s="42"/>
      <c r="M22" s="42"/>
      <c r="N22" s="42"/>
      <c r="O22" s="42"/>
      <c r="P22" s="42"/>
      <c r="Q22" s="42"/>
      <c r="R22" s="26"/>
      <c r="S22" s="53"/>
      <c r="T22" s="53"/>
      <c r="V22" s="46"/>
      <c r="X22" s="46"/>
    </row>
    <row r="23" spans="1:24" s="28" customFormat="1" ht="36.75" customHeight="1">
      <c r="A23" s="24"/>
      <c r="B23" s="25"/>
      <c r="C23" s="37"/>
      <c r="D23" s="33" t="s">
        <v>37</v>
      </c>
      <c r="E23" s="26" t="s">
        <v>154</v>
      </c>
      <c r="F23" s="41">
        <v>1</v>
      </c>
      <c r="G23" s="61" t="s">
        <v>28</v>
      </c>
      <c r="H23" s="24">
        <v>1</v>
      </c>
      <c r="I23" s="27">
        <v>50000000</v>
      </c>
      <c r="J23" s="27">
        <v>49170000</v>
      </c>
      <c r="K23" s="27">
        <f>J23/I23*100</f>
        <v>98.34</v>
      </c>
      <c r="L23" s="129" t="s">
        <v>187</v>
      </c>
      <c r="M23" s="105" t="s">
        <v>177</v>
      </c>
      <c r="N23" s="42" t="s">
        <v>188</v>
      </c>
      <c r="O23" s="42" t="s">
        <v>189</v>
      </c>
      <c r="P23" s="27">
        <v>49170000</v>
      </c>
      <c r="Q23" s="105" t="s">
        <v>186</v>
      </c>
      <c r="R23" s="26"/>
      <c r="S23" s="53"/>
      <c r="T23" s="53"/>
      <c r="V23" s="46"/>
      <c r="X23" s="46"/>
    </row>
    <row r="24" spans="1:24" s="28" customFormat="1" ht="17.25" customHeight="1">
      <c r="A24" s="24"/>
      <c r="B24" s="25"/>
      <c r="C24" s="37"/>
      <c r="D24" s="33"/>
      <c r="E24" s="26"/>
      <c r="F24" s="41"/>
      <c r="G24" s="61"/>
      <c r="H24" s="24"/>
      <c r="I24" s="27"/>
      <c r="J24" s="27"/>
      <c r="K24" s="27"/>
      <c r="L24" s="42"/>
      <c r="M24" s="42"/>
      <c r="N24" s="42"/>
      <c r="O24" s="42"/>
      <c r="P24" s="42"/>
      <c r="Q24" s="42"/>
      <c r="R24" s="26"/>
      <c r="S24" s="53"/>
      <c r="T24" s="53"/>
      <c r="V24" s="46"/>
      <c r="X24" s="46"/>
    </row>
    <row r="25" spans="1:24" s="94" customFormat="1" ht="30" customHeight="1">
      <c r="A25" s="31"/>
      <c r="B25" s="30" t="s">
        <v>141</v>
      </c>
      <c r="C25" s="38"/>
      <c r="D25" s="88" t="s">
        <v>38</v>
      </c>
      <c r="E25" s="89"/>
      <c r="F25" s="90"/>
      <c r="G25" s="91"/>
      <c r="H25" s="31"/>
      <c r="I25" s="32"/>
      <c r="J25" s="32"/>
      <c r="K25" s="32"/>
      <c r="L25" s="92"/>
      <c r="M25" s="92"/>
      <c r="N25" s="92"/>
      <c r="O25" s="92"/>
      <c r="P25" s="92"/>
      <c r="Q25" s="92"/>
      <c r="R25" s="89"/>
      <c r="S25" s="93"/>
      <c r="T25" s="93"/>
      <c r="V25" s="95"/>
      <c r="X25" s="95"/>
    </row>
    <row r="26" spans="1:24" s="28" customFormat="1" ht="40.5" customHeight="1">
      <c r="A26" s="24"/>
      <c r="B26" s="25"/>
      <c r="C26" s="37"/>
      <c r="D26" s="33" t="s">
        <v>39</v>
      </c>
      <c r="E26" s="26" t="s">
        <v>155</v>
      </c>
      <c r="F26" s="41">
        <v>1</v>
      </c>
      <c r="G26" s="61" t="s">
        <v>28</v>
      </c>
      <c r="H26" s="24">
        <v>1</v>
      </c>
      <c r="I26" s="27">
        <v>30000000</v>
      </c>
      <c r="J26" s="27">
        <v>0</v>
      </c>
      <c r="K26" s="27"/>
      <c r="L26" s="42"/>
      <c r="M26" s="42"/>
      <c r="N26" s="42"/>
      <c r="O26" s="42"/>
      <c r="P26" s="42"/>
      <c r="Q26" s="42"/>
      <c r="R26" s="26"/>
      <c r="S26" s="53"/>
      <c r="T26" s="53"/>
      <c r="V26" s="46"/>
      <c r="X26" s="46"/>
    </row>
    <row r="27" spans="1:24" s="28" customFormat="1" ht="16.5" customHeight="1">
      <c r="A27" s="24"/>
      <c r="B27" s="25"/>
      <c r="C27" s="37"/>
      <c r="D27" s="33"/>
      <c r="E27" s="26"/>
      <c r="F27" s="41"/>
      <c r="G27" s="61"/>
      <c r="H27" s="24"/>
      <c r="I27" s="27"/>
      <c r="J27" s="27"/>
      <c r="K27" s="27"/>
      <c r="L27" s="42"/>
      <c r="M27" s="42"/>
      <c r="N27" s="42"/>
      <c r="O27" s="42"/>
      <c r="P27" s="42"/>
      <c r="Q27" s="42"/>
      <c r="R27" s="26"/>
      <c r="S27" s="53"/>
      <c r="T27" s="53"/>
      <c r="V27" s="46"/>
      <c r="X27" s="46"/>
    </row>
    <row r="28" spans="1:24" s="94" customFormat="1" ht="30" customHeight="1">
      <c r="A28" s="31"/>
      <c r="B28" s="30" t="s">
        <v>26</v>
      </c>
      <c r="C28" s="38"/>
      <c r="D28" s="88" t="s">
        <v>40</v>
      </c>
      <c r="E28" s="89"/>
      <c r="F28" s="90"/>
      <c r="G28" s="91"/>
      <c r="H28" s="31"/>
      <c r="I28" s="32">
        <f>I29</f>
        <v>55000000</v>
      </c>
      <c r="J28" s="32">
        <f>J29</f>
        <v>0</v>
      </c>
      <c r="K28" s="32"/>
      <c r="L28" s="92"/>
      <c r="M28" s="92"/>
      <c r="N28" s="92"/>
      <c r="O28" s="92"/>
      <c r="P28" s="92"/>
      <c r="Q28" s="92"/>
      <c r="R28" s="89"/>
      <c r="S28" s="93"/>
      <c r="T28" s="93"/>
      <c r="V28" s="95"/>
      <c r="X28" s="95"/>
    </row>
    <row r="29" spans="1:24" s="28" customFormat="1" ht="39.75" customHeight="1">
      <c r="A29" s="24"/>
      <c r="B29" s="25"/>
      <c r="C29" s="37"/>
      <c r="D29" s="33" t="s">
        <v>41</v>
      </c>
      <c r="E29" s="26" t="s">
        <v>156</v>
      </c>
      <c r="F29" s="41">
        <v>1</v>
      </c>
      <c r="G29" s="61" t="s">
        <v>28</v>
      </c>
      <c r="H29" s="24">
        <v>1</v>
      </c>
      <c r="I29" s="27">
        <v>55000000</v>
      </c>
      <c r="J29" s="27">
        <v>0</v>
      </c>
      <c r="K29" s="27"/>
      <c r="L29" s="42"/>
      <c r="M29" s="42"/>
      <c r="N29" s="42"/>
      <c r="O29" s="42"/>
      <c r="P29" s="42"/>
      <c r="Q29" s="42"/>
      <c r="R29" s="26"/>
      <c r="S29" s="53"/>
      <c r="T29" s="53"/>
      <c r="V29" s="46"/>
      <c r="X29" s="46"/>
    </row>
    <row r="30" spans="1:24" s="28" customFormat="1" ht="15.75" customHeight="1">
      <c r="A30" s="24"/>
      <c r="B30" s="25"/>
      <c r="C30" s="37"/>
      <c r="D30" s="33"/>
      <c r="E30" s="26"/>
      <c r="F30" s="41"/>
      <c r="G30" s="61"/>
      <c r="H30" s="24"/>
      <c r="I30" s="27"/>
      <c r="J30" s="27"/>
      <c r="K30" s="27"/>
      <c r="L30" s="42"/>
      <c r="M30" s="42"/>
      <c r="N30" s="42"/>
      <c r="O30" s="42"/>
      <c r="P30" s="42"/>
      <c r="Q30" s="42"/>
      <c r="R30" s="26"/>
      <c r="S30" s="53"/>
      <c r="T30" s="53"/>
      <c r="V30" s="46"/>
      <c r="X30" s="46"/>
    </row>
    <row r="31" spans="1:24" s="94" customFormat="1" ht="30" customHeight="1">
      <c r="A31" s="31"/>
      <c r="B31" s="30" t="s">
        <v>142</v>
      </c>
      <c r="C31" s="38"/>
      <c r="D31" s="88" t="s">
        <v>42</v>
      </c>
      <c r="E31" s="89"/>
      <c r="F31" s="90"/>
      <c r="G31" s="91"/>
      <c r="H31" s="31"/>
      <c r="I31" s="32">
        <f>I32</f>
        <v>105000000</v>
      </c>
      <c r="J31" s="32">
        <f>J32</f>
        <v>10530000</v>
      </c>
      <c r="K31" s="32"/>
      <c r="L31" s="92"/>
      <c r="M31" s="92"/>
      <c r="N31" s="92"/>
      <c r="O31" s="92"/>
      <c r="P31" s="92"/>
      <c r="Q31" s="92"/>
      <c r="R31" s="89"/>
      <c r="S31" s="93"/>
      <c r="T31" s="93"/>
      <c r="V31" s="95"/>
      <c r="X31" s="95"/>
    </row>
    <row r="32" spans="1:24" s="28" customFormat="1" ht="38.25" customHeight="1">
      <c r="A32" s="24"/>
      <c r="B32" s="25"/>
      <c r="C32" s="37"/>
      <c r="D32" s="33" t="s">
        <v>43</v>
      </c>
      <c r="E32" s="26" t="s">
        <v>157</v>
      </c>
      <c r="F32" s="41">
        <v>1</v>
      </c>
      <c r="G32" s="61" t="s">
        <v>28</v>
      </c>
      <c r="H32" s="24">
        <v>1</v>
      </c>
      <c r="I32" s="27">
        <v>105000000</v>
      </c>
      <c r="J32" s="27">
        <v>10530000</v>
      </c>
      <c r="K32" s="27"/>
      <c r="L32" s="42"/>
      <c r="M32" s="42"/>
      <c r="N32" s="42"/>
      <c r="O32" s="42"/>
      <c r="P32" s="42"/>
      <c r="Q32" s="42"/>
      <c r="R32" s="26"/>
      <c r="S32" s="53"/>
      <c r="T32" s="53"/>
      <c r="V32" s="46"/>
      <c r="X32" s="46"/>
    </row>
    <row r="33" spans="1:24" s="28" customFormat="1" ht="15.75" customHeight="1">
      <c r="A33" s="24"/>
      <c r="B33" s="25"/>
      <c r="C33" s="37"/>
      <c r="D33" s="33"/>
      <c r="E33" s="26"/>
      <c r="F33" s="41"/>
      <c r="G33" s="61"/>
      <c r="H33" s="24"/>
      <c r="I33" s="27"/>
      <c r="J33" s="27"/>
      <c r="K33" s="27"/>
      <c r="L33" s="42"/>
      <c r="M33" s="42"/>
      <c r="N33" s="42"/>
      <c r="O33" s="42"/>
      <c r="P33" s="42"/>
      <c r="Q33" s="42"/>
      <c r="R33" s="26"/>
      <c r="S33" s="53"/>
      <c r="T33" s="53"/>
      <c r="V33" s="46"/>
      <c r="X33" s="46"/>
    </row>
    <row r="34" spans="1:24" s="94" customFormat="1" ht="30" customHeight="1">
      <c r="A34" s="31"/>
      <c r="B34" s="30" t="s">
        <v>143</v>
      </c>
      <c r="C34" s="38"/>
      <c r="D34" s="88" t="s">
        <v>44</v>
      </c>
      <c r="E34" s="89"/>
      <c r="F34" s="90"/>
      <c r="G34" s="91"/>
      <c r="H34" s="31"/>
      <c r="I34" s="32">
        <f>I35</f>
        <v>60000000</v>
      </c>
      <c r="J34" s="32">
        <f>J35</f>
        <v>0</v>
      </c>
      <c r="K34" s="32"/>
      <c r="L34" s="92"/>
      <c r="M34" s="92"/>
      <c r="N34" s="92"/>
      <c r="O34" s="92"/>
      <c r="P34" s="92"/>
      <c r="Q34" s="92"/>
      <c r="R34" s="89"/>
      <c r="S34" s="93"/>
      <c r="T34" s="93"/>
      <c r="V34" s="95"/>
      <c r="X34" s="95"/>
    </row>
    <row r="35" spans="1:24" s="28" customFormat="1" ht="30" customHeight="1">
      <c r="A35" s="24"/>
      <c r="B35" s="25"/>
      <c r="C35" s="37"/>
      <c r="D35" s="33" t="s">
        <v>45</v>
      </c>
      <c r="E35" s="26" t="s">
        <v>158</v>
      </c>
      <c r="F35" s="41">
        <v>1</v>
      </c>
      <c r="G35" s="61" t="s">
        <v>28</v>
      </c>
      <c r="H35" s="24">
        <v>1</v>
      </c>
      <c r="I35" s="27">
        <v>60000000</v>
      </c>
      <c r="J35" s="27">
        <v>0</v>
      </c>
      <c r="K35" s="27"/>
      <c r="L35" s="42"/>
      <c r="M35" s="42"/>
      <c r="N35" s="42"/>
      <c r="O35" s="42"/>
      <c r="P35" s="42"/>
      <c r="Q35" s="42"/>
      <c r="R35" s="26"/>
      <c r="S35" s="53"/>
      <c r="T35" s="53"/>
      <c r="V35" s="46"/>
      <c r="X35" s="46"/>
    </row>
    <row r="36" spans="1:24" s="28" customFormat="1" ht="15.75" customHeight="1">
      <c r="A36" s="24"/>
      <c r="B36" s="25"/>
      <c r="C36" s="37"/>
      <c r="D36" s="33"/>
      <c r="E36" s="26"/>
      <c r="F36" s="41"/>
      <c r="G36" s="61"/>
      <c r="H36" s="24"/>
      <c r="I36" s="27"/>
      <c r="J36" s="27"/>
      <c r="K36" s="27"/>
      <c r="L36" s="42"/>
      <c r="M36" s="42"/>
      <c r="N36" s="42"/>
      <c r="O36" s="42"/>
      <c r="P36" s="42"/>
      <c r="Q36" s="42"/>
      <c r="R36" s="26"/>
      <c r="S36" s="53"/>
      <c r="T36" s="53"/>
      <c r="V36" s="46"/>
      <c r="X36" s="46"/>
    </row>
    <row r="37" spans="1:24" s="94" customFormat="1" ht="30" customHeight="1">
      <c r="A37" s="31"/>
      <c r="B37" s="30" t="s">
        <v>144</v>
      </c>
      <c r="C37" s="38"/>
      <c r="D37" s="88" t="s">
        <v>46</v>
      </c>
      <c r="E37" s="89"/>
      <c r="F37" s="90"/>
      <c r="G37" s="91"/>
      <c r="H37" s="31"/>
      <c r="I37" s="32">
        <f>I38</f>
        <v>60000000</v>
      </c>
      <c r="J37" s="32">
        <f>J38</f>
        <v>15000000</v>
      </c>
      <c r="K37" s="32"/>
      <c r="L37" s="92"/>
      <c r="M37" s="92"/>
      <c r="N37" s="92"/>
      <c r="O37" s="92"/>
      <c r="P37" s="92"/>
      <c r="Q37" s="92"/>
      <c r="R37" s="89"/>
      <c r="S37" s="93"/>
      <c r="T37" s="93"/>
      <c r="V37" s="95"/>
      <c r="X37" s="95"/>
    </row>
    <row r="38" spans="1:24" s="28" customFormat="1" ht="47.25" customHeight="1">
      <c r="A38" s="24"/>
      <c r="B38" s="25"/>
      <c r="C38" s="37"/>
      <c r="D38" s="33" t="s">
        <v>47</v>
      </c>
      <c r="E38" s="26" t="s">
        <v>159</v>
      </c>
      <c r="F38" s="41">
        <v>1</v>
      </c>
      <c r="G38" s="61" t="s">
        <v>28</v>
      </c>
      <c r="H38" s="24">
        <v>1</v>
      </c>
      <c r="I38" s="27">
        <v>60000000</v>
      </c>
      <c r="J38" s="27">
        <v>15000000</v>
      </c>
      <c r="K38" s="27"/>
      <c r="L38" s="42"/>
      <c r="M38" s="42"/>
      <c r="N38" s="42"/>
      <c r="O38" s="42"/>
      <c r="P38" s="42"/>
      <c r="Q38" s="42"/>
      <c r="R38" s="26"/>
      <c r="S38" s="53"/>
      <c r="T38" s="53"/>
      <c r="V38" s="46"/>
      <c r="X38" s="46"/>
    </row>
    <row r="39" spans="1:24" s="28" customFormat="1" ht="16.5" customHeight="1">
      <c r="A39" s="24"/>
      <c r="B39" s="25"/>
      <c r="C39" s="37"/>
      <c r="D39" s="33"/>
      <c r="E39" s="26"/>
      <c r="F39" s="41"/>
      <c r="G39" s="61"/>
      <c r="H39" s="24"/>
      <c r="I39" s="27"/>
      <c r="J39" s="27"/>
      <c r="K39" s="27"/>
      <c r="L39" s="42"/>
      <c r="M39" s="42"/>
      <c r="N39" s="42"/>
      <c r="O39" s="42"/>
      <c r="P39" s="42"/>
      <c r="Q39" s="42"/>
      <c r="R39" s="26"/>
      <c r="S39" s="53"/>
      <c r="T39" s="53"/>
      <c r="V39" s="46"/>
      <c r="X39" s="46"/>
    </row>
    <row r="40" spans="1:24" s="94" customFormat="1" ht="30" customHeight="1">
      <c r="A40" s="31"/>
      <c r="B40" s="30" t="s">
        <v>145</v>
      </c>
      <c r="C40" s="38"/>
      <c r="D40" s="88" t="s">
        <v>25</v>
      </c>
      <c r="E40" s="89"/>
      <c r="F40" s="90"/>
      <c r="G40" s="91"/>
      <c r="H40" s="31"/>
      <c r="I40" s="32">
        <f>I41</f>
        <v>15000000</v>
      </c>
      <c r="J40" s="32">
        <f>J41</f>
        <v>0</v>
      </c>
      <c r="K40" s="32"/>
      <c r="L40" s="92"/>
      <c r="M40" s="92"/>
      <c r="N40" s="92"/>
      <c r="O40" s="92"/>
      <c r="P40" s="92"/>
      <c r="Q40" s="92"/>
      <c r="R40" s="89"/>
      <c r="S40" s="93"/>
      <c r="T40" s="93"/>
      <c r="V40" s="95"/>
      <c r="X40" s="95"/>
    </row>
    <row r="41" spans="1:24" s="28" customFormat="1" ht="39" customHeight="1">
      <c r="A41" s="24"/>
      <c r="B41" s="25"/>
      <c r="C41" s="37"/>
      <c r="D41" s="33" t="s">
        <v>48</v>
      </c>
      <c r="E41" s="26" t="s">
        <v>160</v>
      </c>
      <c r="F41" s="41">
        <v>1</v>
      </c>
      <c r="G41" s="61" t="s">
        <v>28</v>
      </c>
      <c r="H41" s="24">
        <v>1</v>
      </c>
      <c r="I41" s="27">
        <v>15000000</v>
      </c>
      <c r="J41" s="27">
        <v>0</v>
      </c>
      <c r="K41" s="27"/>
      <c r="L41" s="42"/>
      <c r="M41" s="42"/>
      <c r="N41" s="42"/>
      <c r="O41" s="42"/>
      <c r="P41" s="42"/>
      <c r="Q41" s="42"/>
      <c r="R41" s="26"/>
      <c r="S41" s="53"/>
      <c r="T41" s="53"/>
      <c r="V41" s="46"/>
      <c r="X41" s="46"/>
    </row>
    <row r="42" spans="1:24" s="28" customFormat="1" ht="17.25" customHeight="1">
      <c r="A42" s="24"/>
      <c r="B42" s="25"/>
      <c r="C42" s="37"/>
      <c r="D42" s="33"/>
      <c r="E42" s="26"/>
      <c r="F42" s="41"/>
      <c r="G42" s="61"/>
      <c r="H42" s="24"/>
      <c r="I42" s="27"/>
      <c r="J42" s="27"/>
      <c r="K42" s="27"/>
      <c r="L42" s="42"/>
      <c r="M42" s="42"/>
      <c r="N42" s="42"/>
      <c r="O42" s="42"/>
      <c r="P42" s="42"/>
      <c r="Q42" s="42"/>
      <c r="R42" s="26"/>
      <c r="S42" s="53"/>
      <c r="T42" s="53"/>
      <c r="V42" s="46"/>
      <c r="X42" s="46"/>
    </row>
    <row r="43" spans="1:24" s="94" customFormat="1" ht="30" customHeight="1">
      <c r="A43" s="31"/>
      <c r="B43" s="30" t="s">
        <v>146</v>
      </c>
      <c r="C43" s="38"/>
      <c r="D43" s="88" t="s">
        <v>49</v>
      </c>
      <c r="E43" s="89"/>
      <c r="F43" s="90"/>
      <c r="G43" s="91"/>
      <c r="H43" s="31"/>
      <c r="I43" s="32">
        <f>I44</f>
        <v>20000000</v>
      </c>
      <c r="J43" s="32">
        <f>J44</f>
        <v>0</v>
      </c>
      <c r="K43" s="32"/>
      <c r="L43" s="92"/>
      <c r="M43" s="92"/>
      <c r="N43" s="92"/>
      <c r="O43" s="92"/>
      <c r="P43" s="92"/>
      <c r="Q43" s="92"/>
      <c r="R43" s="89"/>
      <c r="S43" s="93"/>
      <c r="T43" s="93"/>
      <c r="V43" s="95"/>
      <c r="X43" s="95"/>
    </row>
    <row r="44" spans="1:24" s="28" customFormat="1" ht="50.25" customHeight="1">
      <c r="A44" s="24"/>
      <c r="B44" s="25"/>
      <c r="C44" s="37"/>
      <c r="D44" s="33" t="s">
        <v>50</v>
      </c>
      <c r="E44" s="26" t="s">
        <v>161</v>
      </c>
      <c r="F44" s="41">
        <v>1</v>
      </c>
      <c r="G44" s="61" t="s">
        <v>28</v>
      </c>
      <c r="H44" s="24">
        <v>1</v>
      </c>
      <c r="I44" s="27">
        <v>20000000</v>
      </c>
      <c r="J44" s="27">
        <v>0</v>
      </c>
      <c r="K44" s="27"/>
      <c r="L44" s="42"/>
      <c r="M44" s="42"/>
      <c r="N44" s="42"/>
      <c r="O44" s="42"/>
      <c r="P44" s="42"/>
      <c r="Q44" s="42"/>
      <c r="R44" s="26"/>
      <c r="S44" s="53"/>
      <c r="T44" s="53"/>
      <c r="V44" s="46"/>
      <c r="X44" s="46"/>
    </row>
    <row r="45" spans="1:24" s="28" customFormat="1" ht="15" customHeight="1">
      <c r="A45" s="24"/>
      <c r="B45" s="25"/>
      <c r="C45" s="37"/>
      <c r="D45" s="33"/>
      <c r="E45" s="26"/>
      <c r="F45" s="41"/>
      <c r="G45" s="61"/>
      <c r="H45" s="24"/>
      <c r="I45" s="27"/>
      <c r="J45" s="27"/>
      <c r="K45" s="27"/>
      <c r="L45" s="42"/>
      <c r="M45" s="42"/>
      <c r="N45" s="42"/>
      <c r="O45" s="42"/>
      <c r="P45" s="42"/>
      <c r="Q45" s="42"/>
      <c r="R45" s="26"/>
      <c r="S45" s="53"/>
      <c r="T45" s="53"/>
      <c r="V45" s="46"/>
      <c r="X45" s="46"/>
    </row>
    <row r="46" spans="1:24" s="94" customFormat="1" ht="30" customHeight="1">
      <c r="A46" s="31"/>
      <c r="B46" s="30" t="s">
        <v>147</v>
      </c>
      <c r="C46" s="38"/>
      <c r="D46" s="88" t="s">
        <v>51</v>
      </c>
      <c r="E46" s="89"/>
      <c r="F46" s="90"/>
      <c r="G46" s="91"/>
      <c r="H46" s="31"/>
      <c r="I46" s="32">
        <f>I47</f>
        <v>20000000</v>
      </c>
      <c r="J46" s="32">
        <f>J47</f>
        <v>0</v>
      </c>
      <c r="K46" s="32"/>
      <c r="L46" s="92"/>
      <c r="M46" s="92"/>
      <c r="N46" s="92"/>
      <c r="O46" s="92"/>
      <c r="P46" s="92"/>
      <c r="Q46" s="92"/>
      <c r="R46" s="89"/>
      <c r="S46" s="93"/>
      <c r="T46" s="93"/>
      <c r="V46" s="95"/>
      <c r="X46" s="95"/>
    </row>
    <row r="47" spans="1:24" s="28" customFormat="1" ht="30" customHeight="1">
      <c r="A47" s="24"/>
      <c r="B47" s="25"/>
      <c r="C47" s="37"/>
      <c r="D47" s="33" t="s">
        <v>52</v>
      </c>
      <c r="E47" s="26" t="s">
        <v>162</v>
      </c>
      <c r="F47" s="41">
        <v>1</v>
      </c>
      <c r="G47" s="61" t="s">
        <v>28</v>
      </c>
      <c r="H47" s="24">
        <v>1</v>
      </c>
      <c r="I47" s="27">
        <v>20000000</v>
      </c>
      <c r="J47" s="27">
        <v>0</v>
      </c>
      <c r="K47" s="27"/>
      <c r="L47" s="42"/>
      <c r="M47" s="42"/>
      <c r="N47" s="42"/>
      <c r="O47" s="42"/>
      <c r="P47" s="42"/>
      <c r="Q47" s="42"/>
      <c r="R47" s="26"/>
      <c r="S47" s="53"/>
      <c r="T47" s="53"/>
      <c r="V47" s="46"/>
      <c r="X47" s="46"/>
    </row>
    <row r="48" spans="1:24" s="28" customFormat="1" ht="15" customHeight="1">
      <c r="A48" s="24"/>
      <c r="B48" s="25"/>
      <c r="C48" s="37"/>
      <c r="D48" s="33"/>
      <c r="E48" s="26"/>
      <c r="F48" s="41"/>
      <c r="G48" s="61"/>
      <c r="H48" s="24"/>
      <c r="I48" s="27"/>
      <c r="J48" s="27"/>
      <c r="K48" s="27"/>
      <c r="L48" s="42"/>
      <c r="M48" s="42"/>
      <c r="N48" s="42"/>
      <c r="O48" s="42"/>
      <c r="P48" s="42"/>
      <c r="Q48" s="42"/>
      <c r="R48" s="26"/>
      <c r="S48" s="53"/>
      <c r="T48" s="53"/>
      <c r="V48" s="46"/>
      <c r="X48" s="46"/>
    </row>
    <row r="49" spans="1:24" s="94" customFormat="1" ht="30" customHeight="1">
      <c r="A49" s="31"/>
      <c r="B49" s="30" t="s">
        <v>148</v>
      </c>
      <c r="C49" s="38"/>
      <c r="D49" s="88" t="s">
        <v>53</v>
      </c>
      <c r="E49" s="89"/>
      <c r="F49" s="90"/>
      <c r="G49" s="91"/>
      <c r="H49" s="31"/>
      <c r="I49" s="32">
        <f>I50</f>
        <v>30000000</v>
      </c>
      <c r="J49" s="32"/>
      <c r="K49" s="32"/>
      <c r="L49" s="92"/>
      <c r="M49" s="92"/>
      <c r="N49" s="92"/>
      <c r="O49" s="92"/>
      <c r="P49" s="92"/>
      <c r="Q49" s="92"/>
      <c r="R49" s="89"/>
      <c r="S49" s="93"/>
      <c r="T49" s="93"/>
      <c r="V49" s="95"/>
      <c r="X49" s="95"/>
    </row>
    <row r="50" spans="1:24" s="28" customFormat="1" ht="48.75" customHeight="1">
      <c r="A50" s="24"/>
      <c r="B50" s="25"/>
      <c r="C50" s="37"/>
      <c r="D50" s="33" t="s">
        <v>54</v>
      </c>
      <c r="E50" s="26" t="s">
        <v>163</v>
      </c>
      <c r="F50" s="41">
        <v>1</v>
      </c>
      <c r="G50" s="61" t="s">
        <v>28</v>
      </c>
      <c r="H50" s="24">
        <v>1</v>
      </c>
      <c r="I50" s="27">
        <v>30000000</v>
      </c>
      <c r="J50" s="27">
        <v>0</v>
      </c>
      <c r="K50" s="27"/>
      <c r="L50" s="42"/>
      <c r="M50" s="42"/>
      <c r="N50" s="42"/>
      <c r="O50" s="42"/>
      <c r="P50" s="42"/>
      <c r="Q50" s="42"/>
      <c r="R50" s="26"/>
      <c r="S50" s="53"/>
      <c r="T50" s="53"/>
      <c r="V50" s="46"/>
      <c r="X50" s="46"/>
    </row>
    <row r="51" spans="1:24" s="28" customFormat="1" ht="16.5" customHeight="1">
      <c r="A51" s="24"/>
      <c r="B51" s="25"/>
      <c r="C51" s="37"/>
      <c r="D51" s="33"/>
      <c r="E51" s="26"/>
      <c r="F51" s="41"/>
      <c r="G51" s="61"/>
      <c r="H51" s="24"/>
      <c r="I51" s="27"/>
      <c r="J51" s="27"/>
      <c r="K51" s="27"/>
      <c r="L51" s="42"/>
      <c r="M51" s="42"/>
      <c r="N51" s="42"/>
      <c r="O51" s="42"/>
      <c r="P51" s="42"/>
      <c r="Q51" s="42"/>
      <c r="R51" s="26"/>
      <c r="S51" s="53"/>
      <c r="T51" s="53"/>
      <c r="V51" s="46"/>
      <c r="X51" s="46"/>
    </row>
    <row r="52" spans="1:24" s="94" customFormat="1" ht="30" customHeight="1">
      <c r="A52" s="31"/>
      <c r="B52" s="30" t="s">
        <v>149</v>
      </c>
      <c r="C52" s="38"/>
      <c r="D52" s="88" t="s">
        <v>20</v>
      </c>
      <c r="E52" s="89"/>
      <c r="F52" s="90"/>
      <c r="G52" s="91"/>
      <c r="H52" s="31">
        <f>SUM(H54:H150)</f>
        <v>79</v>
      </c>
      <c r="I52" s="32">
        <f>I53+I75+I87+I91+I130+I134+I144</f>
        <v>13605000000</v>
      </c>
      <c r="J52" s="32">
        <f t="shared" ref="J52:K52" si="0">J53+J75+J87+J91+J130+J134+J144</f>
        <v>0</v>
      </c>
      <c r="K52" s="32">
        <f t="shared" si="0"/>
        <v>0</v>
      </c>
      <c r="L52" s="92"/>
      <c r="M52" s="92"/>
      <c r="N52" s="92"/>
      <c r="O52" s="92"/>
      <c r="P52" s="92"/>
      <c r="Q52" s="92"/>
      <c r="R52" s="89"/>
      <c r="S52" s="93"/>
      <c r="T52" s="98">
        <f>13605000000-I52</f>
        <v>0</v>
      </c>
      <c r="V52" s="95"/>
      <c r="X52" s="95"/>
    </row>
    <row r="53" spans="1:24" s="28" customFormat="1" ht="30" customHeight="1">
      <c r="A53" s="24"/>
      <c r="B53" s="25"/>
      <c r="C53" s="37"/>
      <c r="D53" s="33" t="s">
        <v>55</v>
      </c>
      <c r="E53" s="26" t="s">
        <v>164</v>
      </c>
      <c r="F53" s="41">
        <v>1</v>
      </c>
      <c r="G53" s="61" t="s">
        <v>28</v>
      </c>
      <c r="H53" s="24"/>
      <c r="I53" s="32">
        <f>SUM(I54:I73)</f>
        <v>3280000000</v>
      </c>
      <c r="J53" s="32">
        <f t="shared" ref="J53:K53" si="1">SUM(J54:J73)</f>
        <v>0</v>
      </c>
      <c r="K53" s="32">
        <f t="shared" si="1"/>
        <v>0</v>
      </c>
      <c r="L53" s="42"/>
      <c r="M53" s="42"/>
      <c r="N53" s="42"/>
      <c r="O53" s="42"/>
      <c r="P53" s="42"/>
      <c r="Q53" s="42"/>
      <c r="R53" s="26"/>
      <c r="S53" s="53"/>
      <c r="T53" s="53"/>
      <c r="V53" s="46"/>
      <c r="X53" s="46"/>
    </row>
    <row r="54" spans="1:24" s="28" customFormat="1" ht="30" customHeight="1">
      <c r="A54" s="24"/>
      <c r="B54" s="25"/>
      <c r="C54" s="96" t="s">
        <v>56</v>
      </c>
      <c r="D54" s="29" t="s">
        <v>57</v>
      </c>
      <c r="E54" s="26" t="s">
        <v>164</v>
      </c>
      <c r="F54" s="41">
        <v>1</v>
      </c>
      <c r="G54" s="61" t="s">
        <v>28</v>
      </c>
      <c r="H54" s="24">
        <v>1</v>
      </c>
      <c r="I54" s="27">
        <v>194000000</v>
      </c>
      <c r="J54" s="27">
        <v>0</v>
      </c>
      <c r="K54" s="27"/>
      <c r="L54" s="42"/>
      <c r="M54" s="105" t="s">
        <v>177</v>
      </c>
      <c r="N54" s="42"/>
      <c r="O54" s="42"/>
      <c r="P54" s="42"/>
      <c r="Q54" s="42"/>
      <c r="R54" s="26"/>
      <c r="S54" s="53"/>
      <c r="T54" s="53"/>
      <c r="V54" s="46"/>
      <c r="X54" s="46"/>
    </row>
    <row r="55" spans="1:24" s="28" customFormat="1" ht="30" customHeight="1">
      <c r="A55" s="24"/>
      <c r="B55" s="25"/>
      <c r="C55" s="96" t="s">
        <v>56</v>
      </c>
      <c r="D55" s="29" t="s">
        <v>58</v>
      </c>
      <c r="E55" s="26" t="s">
        <v>164</v>
      </c>
      <c r="F55" s="41">
        <v>1</v>
      </c>
      <c r="G55" s="61" t="s">
        <v>28</v>
      </c>
      <c r="H55" s="24">
        <v>1</v>
      </c>
      <c r="I55" s="27">
        <v>145500000</v>
      </c>
      <c r="J55" s="27">
        <v>0</v>
      </c>
      <c r="K55" s="27"/>
      <c r="L55" s="42"/>
      <c r="M55" s="105" t="s">
        <v>177</v>
      </c>
      <c r="N55" s="42"/>
      <c r="O55" s="42"/>
      <c r="P55" s="42"/>
      <c r="Q55" s="42"/>
      <c r="R55" s="26"/>
      <c r="S55" s="53"/>
      <c r="T55" s="53"/>
      <c r="V55" s="46"/>
      <c r="X55" s="46"/>
    </row>
    <row r="56" spans="1:24" s="28" customFormat="1" ht="30" customHeight="1">
      <c r="A56" s="24"/>
      <c r="B56" s="25"/>
      <c r="C56" s="97" t="s">
        <v>56</v>
      </c>
      <c r="D56" s="23" t="s">
        <v>59</v>
      </c>
      <c r="E56" s="26" t="s">
        <v>164</v>
      </c>
      <c r="F56" s="41">
        <v>1</v>
      </c>
      <c r="G56" s="61" t="s">
        <v>28</v>
      </c>
      <c r="H56" s="24">
        <v>1</v>
      </c>
      <c r="I56" s="27">
        <v>169750000</v>
      </c>
      <c r="J56" s="27">
        <v>0</v>
      </c>
      <c r="K56" s="27"/>
      <c r="L56" s="42"/>
      <c r="M56" s="105" t="s">
        <v>177</v>
      </c>
      <c r="N56" s="42"/>
      <c r="O56" s="42"/>
      <c r="P56" s="42"/>
      <c r="Q56" s="42"/>
      <c r="R56" s="26"/>
      <c r="S56" s="53"/>
      <c r="T56" s="53"/>
      <c r="V56" s="46"/>
      <c r="X56" s="46"/>
    </row>
    <row r="57" spans="1:24" s="28" customFormat="1" ht="30" customHeight="1">
      <c r="A57" s="24"/>
      <c r="B57" s="25"/>
      <c r="C57" s="96" t="s">
        <v>56</v>
      </c>
      <c r="D57" s="23" t="s">
        <v>60</v>
      </c>
      <c r="E57" s="26" t="s">
        <v>164</v>
      </c>
      <c r="F57" s="41">
        <v>1</v>
      </c>
      <c r="G57" s="61" t="s">
        <v>28</v>
      </c>
      <c r="H57" s="24">
        <v>1</v>
      </c>
      <c r="I57" s="27">
        <v>194000000</v>
      </c>
      <c r="J57" s="27">
        <v>0</v>
      </c>
      <c r="K57" s="27"/>
      <c r="L57" s="42"/>
      <c r="M57" s="105" t="s">
        <v>177</v>
      </c>
      <c r="N57" s="42"/>
      <c r="O57" s="42"/>
      <c r="P57" s="42"/>
      <c r="Q57" s="42"/>
      <c r="R57" s="26"/>
      <c r="S57" s="53"/>
      <c r="T57" s="53"/>
      <c r="V57" s="46"/>
      <c r="X57" s="46"/>
    </row>
    <row r="58" spans="1:24" s="28" customFormat="1" ht="30" customHeight="1">
      <c r="A58" s="24"/>
      <c r="B58" s="25"/>
      <c r="C58" s="96" t="s">
        <v>56</v>
      </c>
      <c r="D58" s="23" t="s">
        <v>61</v>
      </c>
      <c r="E58" s="26" t="s">
        <v>164</v>
      </c>
      <c r="F58" s="41">
        <v>1</v>
      </c>
      <c r="G58" s="61" t="s">
        <v>28</v>
      </c>
      <c r="H58" s="24">
        <v>1</v>
      </c>
      <c r="I58" s="27">
        <v>145500000</v>
      </c>
      <c r="J58" s="27">
        <v>0</v>
      </c>
      <c r="K58" s="27"/>
      <c r="L58" s="42"/>
      <c r="M58" s="105" t="s">
        <v>177</v>
      </c>
      <c r="N58" s="42"/>
      <c r="O58" s="42"/>
      <c r="P58" s="42"/>
      <c r="Q58" s="42"/>
      <c r="R58" s="26"/>
      <c r="S58" s="53"/>
      <c r="T58" s="53"/>
      <c r="V58" s="46"/>
      <c r="X58" s="46"/>
    </row>
    <row r="59" spans="1:24" s="28" customFormat="1" ht="30" customHeight="1">
      <c r="A59" s="24"/>
      <c r="B59" s="25"/>
      <c r="C59" s="97" t="s">
        <v>56</v>
      </c>
      <c r="D59" s="23" t="s">
        <v>62</v>
      </c>
      <c r="E59" s="26" t="s">
        <v>164</v>
      </c>
      <c r="F59" s="41">
        <v>1</v>
      </c>
      <c r="G59" s="61" t="s">
        <v>28</v>
      </c>
      <c r="H59" s="24">
        <v>1</v>
      </c>
      <c r="I59" s="27">
        <v>145500000</v>
      </c>
      <c r="J59" s="27">
        <v>0</v>
      </c>
      <c r="K59" s="27"/>
      <c r="L59" s="42"/>
      <c r="M59" s="105" t="s">
        <v>177</v>
      </c>
      <c r="N59" s="42"/>
      <c r="O59" s="42"/>
      <c r="P59" s="42"/>
      <c r="Q59" s="42"/>
      <c r="R59" s="26"/>
      <c r="S59" s="53"/>
      <c r="T59" s="53"/>
      <c r="V59" s="46"/>
      <c r="X59" s="46"/>
    </row>
    <row r="60" spans="1:24" s="28" customFormat="1" ht="30" customHeight="1">
      <c r="A60" s="24"/>
      <c r="B60" s="25"/>
      <c r="C60" s="96" t="s">
        <v>56</v>
      </c>
      <c r="D60" s="23" t="s">
        <v>63</v>
      </c>
      <c r="E60" s="26" t="s">
        <v>164</v>
      </c>
      <c r="F60" s="41">
        <v>1</v>
      </c>
      <c r="G60" s="61" t="s">
        <v>28</v>
      </c>
      <c r="H60" s="24">
        <v>1</v>
      </c>
      <c r="I60" s="27">
        <v>194000000</v>
      </c>
      <c r="J60" s="27">
        <v>0</v>
      </c>
      <c r="K60" s="27"/>
      <c r="L60" s="42"/>
      <c r="M60" s="105" t="s">
        <v>177</v>
      </c>
      <c r="N60" s="42"/>
      <c r="O60" s="42"/>
      <c r="P60" s="42"/>
      <c r="Q60" s="42"/>
      <c r="R60" s="26"/>
      <c r="S60" s="53"/>
      <c r="T60" s="53"/>
      <c r="V60" s="46"/>
      <c r="X60" s="46"/>
    </row>
    <row r="61" spans="1:24" s="28" customFormat="1" ht="30" customHeight="1">
      <c r="A61" s="24"/>
      <c r="B61" s="25"/>
      <c r="C61" s="96" t="s">
        <v>56</v>
      </c>
      <c r="D61" s="23" t="s">
        <v>64</v>
      </c>
      <c r="E61" s="26" t="s">
        <v>164</v>
      </c>
      <c r="F61" s="41">
        <v>1</v>
      </c>
      <c r="G61" s="61" t="s">
        <v>28</v>
      </c>
      <c r="H61" s="24">
        <v>1</v>
      </c>
      <c r="I61" s="27">
        <v>97000000</v>
      </c>
      <c r="J61" s="27">
        <v>0</v>
      </c>
      <c r="K61" s="27"/>
      <c r="L61" s="42"/>
      <c r="M61" s="105" t="s">
        <v>177</v>
      </c>
      <c r="N61" s="42"/>
      <c r="O61" s="42"/>
      <c r="P61" s="42"/>
      <c r="Q61" s="42"/>
      <c r="R61" s="26"/>
      <c r="S61" s="53"/>
      <c r="T61" s="53"/>
      <c r="V61" s="46"/>
      <c r="X61" s="46"/>
    </row>
    <row r="62" spans="1:24" s="28" customFormat="1" ht="30" customHeight="1">
      <c r="A62" s="24"/>
      <c r="B62" s="25"/>
      <c r="C62" s="97" t="s">
        <v>56</v>
      </c>
      <c r="D62" s="29" t="s">
        <v>65</v>
      </c>
      <c r="E62" s="26" t="s">
        <v>164</v>
      </c>
      <c r="F62" s="41">
        <v>1</v>
      </c>
      <c r="G62" s="61" t="s">
        <v>28</v>
      </c>
      <c r="H62" s="24">
        <v>1</v>
      </c>
      <c r="I62" s="27">
        <v>145500000</v>
      </c>
      <c r="J62" s="27">
        <v>0</v>
      </c>
      <c r="K62" s="27"/>
      <c r="L62" s="42"/>
      <c r="M62" s="105" t="s">
        <v>177</v>
      </c>
      <c r="N62" s="42"/>
      <c r="O62" s="42"/>
      <c r="P62" s="42"/>
      <c r="Q62" s="42"/>
      <c r="R62" s="26"/>
      <c r="S62" s="53"/>
      <c r="T62" s="53"/>
      <c r="V62" s="46"/>
      <c r="X62" s="46"/>
    </row>
    <row r="63" spans="1:24" s="28" customFormat="1" ht="30" customHeight="1">
      <c r="A63" s="24"/>
      <c r="B63" s="25"/>
      <c r="C63" s="96" t="s">
        <v>56</v>
      </c>
      <c r="D63" s="29" t="s">
        <v>66</v>
      </c>
      <c r="E63" s="26" t="s">
        <v>164</v>
      </c>
      <c r="F63" s="41">
        <v>1</v>
      </c>
      <c r="G63" s="61" t="s">
        <v>28</v>
      </c>
      <c r="H63" s="24">
        <v>1</v>
      </c>
      <c r="I63" s="27">
        <v>194000000</v>
      </c>
      <c r="J63" s="27">
        <v>0</v>
      </c>
      <c r="K63" s="27"/>
      <c r="L63" s="42"/>
      <c r="M63" s="105" t="s">
        <v>177</v>
      </c>
      <c r="N63" s="42"/>
      <c r="O63" s="42"/>
      <c r="P63" s="42"/>
      <c r="Q63" s="42"/>
      <c r="R63" s="26"/>
      <c r="S63" s="53"/>
      <c r="T63" s="53"/>
      <c r="V63" s="46"/>
      <c r="X63" s="46"/>
    </row>
    <row r="64" spans="1:24" s="28" customFormat="1" ht="30" customHeight="1">
      <c r="A64" s="24"/>
      <c r="B64" s="25"/>
      <c r="C64" s="96" t="s">
        <v>56</v>
      </c>
      <c r="D64" s="29" t="s">
        <v>67</v>
      </c>
      <c r="E64" s="26" t="s">
        <v>164</v>
      </c>
      <c r="F64" s="41">
        <v>1</v>
      </c>
      <c r="G64" s="61" t="s">
        <v>28</v>
      </c>
      <c r="H64" s="24">
        <v>1</v>
      </c>
      <c r="I64" s="27">
        <v>97000000</v>
      </c>
      <c r="J64" s="27">
        <v>0</v>
      </c>
      <c r="K64" s="27"/>
      <c r="L64" s="42"/>
      <c r="M64" s="105" t="s">
        <v>177</v>
      </c>
      <c r="N64" s="42"/>
      <c r="O64" s="42"/>
      <c r="P64" s="42"/>
      <c r="Q64" s="42"/>
      <c r="R64" s="26"/>
      <c r="S64" s="53"/>
      <c r="T64" s="53"/>
      <c r="V64" s="46"/>
      <c r="X64" s="46"/>
    </row>
    <row r="65" spans="1:24" s="28" customFormat="1" ht="37.5" customHeight="1">
      <c r="A65" s="24"/>
      <c r="B65" s="25"/>
      <c r="C65" s="96" t="s">
        <v>56</v>
      </c>
      <c r="D65" s="29" t="s">
        <v>68</v>
      </c>
      <c r="E65" s="26" t="s">
        <v>164</v>
      </c>
      <c r="F65" s="41">
        <v>1</v>
      </c>
      <c r="G65" s="61" t="s">
        <v>28</v>
      </c>
      <c r="H65" s="24">
        <v>1</v>
      </c>
      <c r="I65" s="27">
        <v>194000000</v>
      </c>
      <c r="J65" s="27">
        <v>0</v>
      </c>
      <c r="K65" s="27"/>
      <c r="L65" s="42"/>
      <c r="M65" s="105" t="s">
        <v>177</v>
      </c>
      <c r="N65" s="42"/>
      <c r="O65" s="42"/>
      <c r="P65" s="42"/>
      <c r="Q65" s="42"/>
      <c r="R65" s="26"/>
      <c r="S65" s="53"/>
      <c r="T65" s="53"/>
      <c r="V65" s="46"/>
      <c r="X65" s="46"/>
    </row>
    <row r="66" spans="1:24" s="28" customFormat="1" ht="30" customHeight="1">
      <c r="A66" s="24"/>
      <c r="B66" s="25"/>
      <c r="C66" s="97" t="s">
        <v>56</v>
      </c>
      <c r="D66" s="29" t="s">
        <v>69</v>
      </c>
      <c r="E66" s="26" t="s">
        <v>164</v>
      </c>
      <c r="F66" s="41">
        <v>1</v>
      </c>
      <c r="G66" s="61" t="s">
        <v>28</v>
      </c>
      <c r="H66" s="24">
        <v>1</v>
      </c>
      <c r="I66" s="27">
        <v>194000000</v>
      </c>
      <c r="J66" s="27">
        <v>0</v>
      </c>
      <c r="K66" s="27"/>
      <c r="L66" s="42"/>
      <c r="M66" s="105" t="s">
        <v>177</v>
      </c>
      <c r="N66" s="42"/>
      <c r="O66" s="42"/>
      <c r="P66" s="42"/>
      <c r="Q66" s="42"/>
      <c r="R66" s="26"/>
      <c r="S66" s="53"/>
      <c r="T66" s="53"/>
      <c r="V66" s="46"/>
      <c r="X66" s="46"/>
    </row>
    <row r="67" spans="1:24" s="28" customFormat="1" ht="30" customHeight="1">
      <c r="A67" s="24"/>
      <c r="B67" s="25"/>
      <c r="C67" s="96" t="s">
        <v>56</v>
      </c>
      <c r="D67" s="29" t="s">
        <v>70</v>
      </c>
      <c r="E67" s="26" t="s">
        <v>164</v>
      </c>
      <c r="F67" s="41">
        <v>1</v>
      </c>
      <c r="G67" s="61" t="s">
        <v>28</v>
      </c>
      <c r="H67" s="24">
        <v>1</v>
      </c>
      <c r="I67" s="27">
        <v>194000000</v>
      </c>
      <c r="J67" s="27">
        <v>0</v>
      </c>
      <c r="K67" s="27"/>
      <c r="L67" s="42"/>
      <c r="M67" s="105" t="s">
        <v>177</v>
      </c>
      <c r="N67" s="42"/>
      <c r="O67" s="42"/>
      <c r="P67" s="42"/>
      <c r="Q67" s="42"/>
      <c r="R67" s="26"/>
      <c r="S67" s="53"/>
      <c r="T67" s="53"/>
      <c r="V67" s="46"/>
      <c r="X67" s="46"/>
    </row>
    <row r="68" spans="1:24" s="28" customFormat="1" ht="30" customHeight="1">
      <c r="A68" s="24"/>
      <c r="B68" s="25"/>
      <c r="C68" s="96" t="s">
        <v>56</v>
      </c>
      <c r="D68" s="29" t="s">
        <v>71</v>
      </c>
      <c r="E68" s="26" t="s">
        <v>164</v>
      </c>
      <c r="F68" s="41">
        <v>1</v>
      </c>
      <c r="G68" s="61" t="s">
        <v>28</v>
      </c>
      <c r="H68" s="24">
        <v>1</v>
      </c>
      <c r="I68" s="27">
        <v>194000000</v>
      </c>
      <c r="J68" s="27">
        <v>0</v>
      </c>
      <c r="K68" s="27"/>
      <c r="L68" s="42"/>
      <c r="M68" s="105" t="s">
        <v>177</v>
      </c>
      <c r="N68" s="42"/>
      <c r="O68" s="42"/>
      <c r="P68" s="42"/>
      <c r="Q68" s="42"/>
      <c r="R68" s="26"/>
      <c r="S68" s="53"/>
      <c r="T68" s="53"/>
      <c r="V68" s="46"/>
      <c r="X68" s="46"/>
    </row>
    <row r="69" spans="1:24" s="28" customFormat="1" ht="30" customHeight="1">
      <c r="A69" s="24"/>
      <c r="B69" s="25"/>
      <c r="C69" s="96" t="s">
        <v>56</v>
      </c>
      <c r="D69" s="29" t="s">
        <v>72</v>
      </c>
      <c r="E69" s="26" t="s">
        <v>164</v>
      </c>
      <c r="F69" s="41">
        <v>1</v>
      </c>
      <c r="G69" s="61" t="s">
        <v>28</v>
      </c>
      <c r="H69" s="24">
        <v>1</v>
      </c>
      <c r="I69" s="27">
        <v>194000000</v>
      </c>
      <c r="J69" s="27">
        <v>0</v>
      </c>
      <c r="K69" s="27"/>
      <c r="L69" s="42"/>
      <c r="M69" s="105" t="s">
        <v>177</v>
      </c>
      <c r="N69" s="42"/>
      <c r="O69" s="42"/>
      <c r="P69" s="42"/>
      <c r="Q69" s="42"/>
      <c r="R69" s="26"/>
      <c r="S69" s="53"/>
      <c r="T69" s="53"/>
      <c r="V69" s="46"/>
      <c r="X69" s="46"/>
    </row>
    <row r="70" spans="1:24" s="28" customFormat="1" ht="30" customHeight="1">
      <c r="A70" s="24"/>
      <c r="B70" s="25"/>
      <c r="C70" s="97" t="s">
        <v>56</v>
      </c>
      <c r="D70" s="29" t="s">
        <v>73</v>
      </c>
      <c r="E70" s="26" t="s">
        <v>164</v>
      </c>
      <c r="F70" s="41">
        <v>1</v>
      </c>
      <c r="G70" s="61" t="s">
        <v>28</v>
      </c>
      <c r="H70" s="24">
        <v>1</v>
      </c>
      <c r="I70" s="27">
        <v>174600000</v>
      </c>
      <c r="J70" s="27">
        <v>0</v>
      </c>
      <c r="K70" s="27"/>
      <c r="L70" s="42"/>
      <c r="M70" s="105" t="s">
        <v>177</v>
      </c>
      <c r="N70" s="42"/>
      <c r="O70" s="42"/>
      <c r="P70" s="42"/>
      <c r="Q70" s="42"/>
      <c r="R70" s="26"/>
      <c r="S70" s="53"/>
      <c r="T70" s="53"/>
      <c r="V70" s="46"/>
      <c r="X70" s="46"/>
    </row>
    <row r="71" spans="1:24" s="28" customFormat="1" ht="30" customHeight="1">
      <c r="A71" s="24"/>
      <c r="B71" s="25"/>
      <c r="C71" s="96" t="s">
        <v>56</v>
      </c>
      <c r="D71" s="29" t="s">
        <v>74</v>
      </c>
      <c r="E71" s="26" t="s">
        <v>164</v>
      </c>
      <c r="F71" s="41">
        <v>1</v>
      </c>
      <c r="G71" s="61" t="s">
        <v>28</v>
      </c>
      <c r="H71" s="24">
        <v>1</v>
      </c>
      <c r="I71" s="27">
        <v>169750000</v>
      </c>
      <c r="J71" s="27">
        <v>0</v>
      </c>
      <c r="K71" s="27"/>
      <c r="L71" s="42"/>
      <c r="M71" s="105" t="s">
        <v>177</v>
      </c>
      <c r="N71" s="42"/>
      <c r="O71" s="42"/>
      <c r="P71" s="42"/>
      <c r="Q71" s="42"/>
      <c r="R71" s="26"/>
      <c r="S71" s="53"/>
      <c r="T71" s="53"/>
      <c r="V71" s="46"/>
      <c r="X71" s="46"/>
    </row>
    <row r="72" spans="1:24" s="28" customFormat="1" ht="36.75" customHeight="1">
      <c r="A72" s="24"/>
      <c r="B72" s="25"/>
      <c r="C72" s="96" t="s">
        <v>56</v>
      </c>
      <c r="D72" s="29" t="s">
        <v>75</v>
      </c>
      <c r="E72" s="26" t="s">
        <v>164</v>
      </c>
      <c r="F72" s="41">
        <v>1</v>
      </c>
      <c r="G72" s="61" t="s">
        <v>28</v>
      </c>
      <c r="H72" s="24">
        <v>1</v>
      </c>
      <c r="I72" s="27">
        <v>145500000</v>
      </c>
      <c r="J72" s="27">
        <v>0</v>
      </c>
      <c r="K72" s="27"/>
      <c r="L72" s="42"/>
      <c r="M72" s="105" t="s">
        <v>177</v>
      </c>
      <c r="N72" s="42"/>
      <c r="O72" s="42"/>
      <c r="P72" s="42"/>
      <c r="Q72" s="42"/>
      <c r="R72" s="26"/>
      <c r="S72" s="53"/>
      <c r="T72" s="53"/>
      <c r="V72" s="46"/>
      <c r="X72" s="46"/>
    </row>
    <row r="73" spans="1:24" s="28" customFormat="1" ht="21" customHeight="1">
      <c r="A73" s="24"/>
      <c r="B73" s="25"/>
      <c r="C73" s="37"/>
      <c r="D73" s="88" t="s">
        <v>23</v>
      </c>
      <c r="E73" s="26"/>
      <c r="F73" s="41"/>
      <c r="G73" s="61"/>
      <c r="H73" s="24"/>
      <c r="I73" s="27">
        <v>98400000</v>
      </c>
      <c r="J73" s="27">
        <v>0</v>
      </c>
      <c r="K73" s="27"/>
      <c r="L73" s="42"/>
      <c r="M73" s="42"/>
      <c r="N73" s="42"/>
      <c r="O73" s="42"/>
      <c r="P73" s="42"/>
      <c r="Q73" s="42"/>
      <c r="R73" s="26"/>
      <c r="S73" s="53"/>
      <c r="T73" s="53"/>
      <c r="V73" s="46"/>
      <c r="X73" s="46"/>
    </row>
    <row r="74" spans="1:24" s="28" customFormat="1" ht="16.5" customHeight="1">
      <c r="A74" s="24"/>
      <c r="B74" s="25"/>
      <c r="C74" s="37"/>
      <c r="D74" s="33"/>
      <c r="E74" s="26"/>
      <c r="F74" s="41"/>
      <c r="G74" s="61"/>
      <c r="H74" s="24"/>
      <c r="I74" s="27"/>
      <c r="J74" s="27"/>
      <c r="K74" s="27"/>
      <c r="L74" s="42"/>
      <c r="M74" s="42"/>
      <c r="N74" s="42"/>
      <c r="O74" s="42"/>
      <c r="P74" s="42"/>
      <c r="Q74" s="42"/>
      <c r="R74" s="26"/>
      <c r="S74" s="53"/>
      <c r="T74" s="53"/>
      <c r="V74" s="46"/>
      <c r="X74" s="46"/>
    </row>
    <row r="75" spans="1:24" s="28" customFormat="1" ht="16.5" customHeight="1">
      <c r="A75" s="24"/>
      <c r="B75" s="25"/>
      <c r="C75" s="37"/>
      <c r="D75" s="88" t="s">
        <v>87</v>
      </c>
      <c r="E75" s="26"/>
      <c r="F75" s="41"/>
      <c r="G75" s="61"/>
      <c r="H75" s="24"/>
      <c r="I75" s="32">
        <f>SUM(I76:I85)</f>
        <v>1700000000</v>
      </c>
      <c r="J75" s="32">
        <f t="shared" ref="J75:K75" si="2">SUM(J76:J85)</f>
        <v>0</v>
      </c>
      <c r="K75" s="32">
        <f t="shared" si="2"/>
        <v>0</v>
      </c>
      <c r="L75" s="42"/>
      <c r="M75" s="42"/>
      <c r="N75" s="42"/>
      <c r="O75" s="42"/>
      <c r="P75" s="42"/>
      <c r="Q75" s="42"/>
      <c r="R75" s="26"/>
      <c r="S75" s="53"/>
      <c r="T75" s="99">
        <f>I75+I87</f>
        <v>1850000000</v>
      </c>
      <c r="V75" s="46"/>
      <c r="X75" s="46"/>
    </row>
    <row r="76" spans="1:24" s="28" customFormat="1" ht="30" customHeight="1">
      <c r="A76" s="24"/>
      <c r="B76" s="25"/>
      <c r="C76" s="106" t="s">
        <v>56</v>
      </c>
      <c r="D76" s="23" t="s">
        <v>76</v>
      </c>
      <c r="E76" s="26" t="s">
        <v>164</v>
      </c>
      <c r="F76" s="41">
        <v>1</v>
      </c>
      <c r="G76" s="61" t="s">
        <v>28</v>
      </c>
      <c r="H76" s="24">
        <v>1</v>
      </c>
      <c r="I76" s="27">
        <v>194000000</v>
      </c>
      <c r="J76" s="27">
        <v>0</v>
      </c>
      <c r="K76" s="27"/>
      <c r="L76" s="42"/>
      <c r="M76" s="105" t="s">
        <v>177</v>
      </c>
      <c r="N76" s="42"/>
      <c r="O76" s="42"/>
      <c r="P76" s="42"/>
      <c r="Q76" s="42"/>
      <c r="R76" s="26"/>
      <c r="S76" s="53"/>
      <c r="T76" s="99">
        <f>I75+I87+I91+I130+I134+I144</f>
        <v>10325000000</v>
      </c>
      <c r="V76" s="46"/>
      <c r="X76" s="46"/>
    </row>
    <row r="77" spans="1:24" s="28" customFormat="1" ht="30" customHeight="1">
      <c r="A77" s="24"/>
      <c r="B77" s="25"/>
      <c r="C77" s="106" t="s">
        <v>56</v>
      </c>
      <c r="D77" s="23" t="s">
        <v>77</v>
      </c>
      <c r="E77" s="26" t="s">
        <v>164</v>
      </c>
      <c r="F77" s="41">
        <v>1</v>
      </c>
      <c r="G77" s="61" t="s">
        <v>28</v>
      </c>
      <c r="H77" s="24">
        <v>1</v>
      </c>
      <c r="I77" s="27">
        <v>194000000</v>
      </c>
      <c r="J77" s="27">
        <v>0</v>
      </c>
      <c r="K77" s="27"/>
      <c r="L77" s="42"/>
      <c r="M77" s="105" t="s">
        <v>177</v>
      </c>
      <c r="N77" s="42"/>
      <c r="O77" s="42"/>
      <c r="P77" s="42"/>
      <c r="Q77" s="42"/>
      <c r="R77" s="26"/>
      <c r="S77" s="53"/>
      <c r="T77" s="53"/>
      <c r="V77" s="46"/>
      <c r="X77" s="46"/>
    </row>
    <row r="78" spans="1:24" s="28" customFormat="1" ht="30" customHeight="1">
      <c r="A78" s="24"/>
      <c r="B78" s="25"/>
      <c r="C78" s="106" t="s">
        <v>56</v>
      </c>
      <c r="D78" s="23" t="s">
        <v>78</v>
      </c>
      <c r="E78" s="26" t="s">
        <v>164</v>
      </c>
      <c r="F78" s="41">
        <v>1</v>
      </c>
      <c r="G78" s="61" t="s">
        <v>28</v>
      </c>
      <c r="H78" s="24">
        <v>1</v>
      </c>
      <c r="I78" s="27">
        <v>194000000</v>
      </c>
      <c r="J78" s="27">
        <v>0</v>
      </c>
      <c r="K78" s="27"/>
      <c r="L78" s="42"/>
      <c r="M78" s="105" t="s">
        <v>177</v>
      </c>
      <c r="N78" s="42"/>
      <c r="O78" s="42"/>
      <c r="P78" s="42"/>
      <c r="Q78" s="42"/>
      <c r="R78" s="26"/>
      <c r="S78" s="53"/>
      <c r="T78" s="53"/>
      <c r="V78" s="46"/>
      <c r="X78" s="46"/>
    </row>
    <row r="79" spans="1:24" s="28" customFormat="1" ht="30" customHeight="1">
      <c r="A79" s="24"/>
      <c r="B79" s="25"/>
      <c r="C79" s="106" t="s">
        <v>56</v>
      </c>
      <c r="D79" s="23" t="s">
        <v>79</v>
      </c>
      <c r="E79" s="26" t="s">
        <v>164</v>
      </c>
      <c r="F79" s="41">
        <v>1</v>
      </c>
      <c r="G79" s="61" t="s">
        <v>28</v>
      </c>
      <c r="H79" s="24">
        <v>1</v>
      </c>
      <c r="I79" s="27">
        <v>194000000</v>
      </c>
      <c r="J79" s="27">
        <v>0</v>
      </c>
      <c r="K79" s="27"/>
      <c r="L79" s="42"/>
      <c r="M79" s="105" t="s">
        <v>177</v>
      </c>
      <c r="N79" s="42"/>
      <c r="O79" s="42"/>
      <c r="P79" s="42"/>
      <c r="Q79" s="42"/>
      <c r="R79" s="26"/>
      <c r="S79" s="53"/>
      <c r="T79" s="53"/>
      <c r="V79" s="46"/>
      <c r="X79" s="46"/>
    </row>
    <row r="80" spans="1:24" s="28" customFormat="1" ht="30" customHeight="1">
      <c r="A80" s="24"/>
      <c r="B80" s="25"/>
      <c r="C80" s="106" t="s">
        <v>56</v>
      </c>
      <c r="D80" s="23" t="s">
        <v>80</v>
      </c>
      <c r="E80" s="26" t="s">
        <v>164</v>
      </c>
      <c r="F80" s="41">
        <v>1</v>
      </c>
      <c r="G80" s="61" t="s">
        <v>28</v>
      </c>
      <c r="H80" s="24">
        <v>1</v>
      </c>
      <c r="I80" s="27">
        <v>194000000</v>
      </c>
      <c r="J80" s="27">
        <v>0</v>
      </c>
      <c r="K80" s="27"/>
      <c r="L80" s="42"/>
      <c r="M80" s="105" t="s">
        <v>177</v>
      </c>
      <c r="N80" s="42"/>
      <c r="O80" s="42"/>
      <c r="P80" s="42"/>
      <c r="Q80" s="42"/>
      <c r="R80" s="26"/>
      <c r="S80" s="53"/>
      <c r="T80" s="53"/>
      <c r="V80" s="46"/>
      <c r="X80" s="46"/>
    </row>
    <row r="81" spans="1:24" s="28" customFormat="1" ht="30" customHeight="1">
      <c r="A81" s="24"/>
      <c r="B81" s="25"/>
      <c r="C81" s="106" t="s">
        <v>56</v>
      </c>
      <c r="D81" s="23" t="s">
        <v>81</v>
      </c>
      <c r="E81" s="26" t="s">
        <v>164</v>
      </c>
      <c r="F81" s="41">
        <v>1</v>
      </c>
      <c r="G81" s="61" t="s">
        <v>28</v>
      </c>
      <c r="H81" s="24">
        <v>1</v>
      </c>
      <c r="I81" s="27">
        <v>194000000</v>
      </c>
      <c r="J81" s="27">
        <v>0</v>
      </c>
      <c r="K81" s="27"/>
      <c r="L81" s="42"/>
      <c r="M81" s="105" t="s">
        <v>177</v>
      </c>
      <c r="N81" s="42"/>
      <c r="O81" s="42"/>
      <c r="P81" s="42"/>
      <c r="Q81" s="42"/>
      <c r="R81" s="26"/>
      <c r="S81" s="53"/>
      <c r="T81" s="53"/>
      <c r="V81" s="46"/>
      <c r="X81" s="46"/>
    </row>
    <row r="82" spans="1:24" s="28" customFormat="1" ht="37.5" customHeight="1">
      <c r="A82" s="24"/>
      <c r="B82" s="25"/>
      <c r="C82" s="106" t="s">
        <v>56</v>
      </c>
      <c r="D82" s="23" t="s">
        <v>82</v>
      </c>
      <c r="E82" s="26" t="s">
        <v>164</v>
      </c>
      <c r="F82" s="41">
        <v>1</v>
      </c>
      <c r="G82" s="61" t="s">
        <v>28</v>
      </c>
      <c r="H82" s="24">
        <v>1</v>
      </c>
      <c r="I82" s="27">
        <v>194000000</v>
      </c>
      <c r="J82" s="27">
        <v>0</v>
      </c>
      <c r="K82" s="27"/>
      <c r="L82" s="42"/>
      <c r="M82" s="105" t="s">
        <v>177</v>
      </c>
      <c r="N82" s="42"/>
      <c r="O82" s="42"/>
      <c r="P82" s="42"/>
      <c r="Q82" s="42"/>
      <c r="R82" s="26"/>
      <c r="S82" s="53"/>
      <c r="T82" s="53"/>
      <c r="V82" s="46"/>
      <c r="X82" s="46"/>
    </row>
    <row r="83" spans="1:24" s="28" customFormat="1" ht="30" customHeight="1">
      <c r="A83" s="24"/>
      <c r="B83" s="25"/>
      <c r="C83" s="106" t="s">
        <v>56</v>
      </c>
      <c r="D83" s="23" t="s">
        <v>83</v>
      </c>
      <c r="E83" s="26" t="s">
        <v>164</v>
      </c>
      <c r="F83" s="41">
        <v>1</v>
      </c>
      <c r="G83" s="61" t="s">
        <v>28</v>
      </c>
      <c r="H83" s="24">
        <v>1</v>
      </c>
      <c r="I83" s="27">
        <v>145500000</v>
      </c>
      <c r="J83" s="27">
        <v>0</v>
      </c>
      <c r="K83" s="27"/>
      <c r="L83" s="42"/>
      <c r="M83" s="105" t="s">
        <v>177</v>
      </c>
      <c r="N83" s="42"/>
      <c r="O83" s="42"/>
      <c r="P83" s="42"/>
      <c r="Q83" s="42"/>
      <c r="R83" s="26"/>
      <c r="S83" s="53"/>
      <c r="T83" s="53"/>
      <c r="V83" s="46"/>
      <c r="X83" s="46"/>
    </row>
    <row r="84" spans="1:24" s="28" customFormat="1" ht="30" customHeight="1">
      <c r="A84" s="24"/>
      <c r="B84" s="25"/>
      <c r="C84" s="106" t="s">
        <v>56</v>
      </c>
      <c r="D84" s="23" t="s">
        <v>84</v>
      </c>
      <c r="E84" s="26" t="s">
        <v>164</v>
      </c>
      <c r="F84" s="41">
        <v>1</v>
      </c>
      <c r="G84" s="61" t="s">
        <v>28</v>
      </c>
      <c r="H84" s="24">
        <v>1</v>
      </c>
      <c r="I84" s="27">
        <v>145500000</v>
      </c>
      <c r="J84" s="27">
        <v>0</v>
      </c>
      <c r="K84" s="27"/>
      <c r="L84" s="42"/>
      <c r="M84" s="105" t="s">
        <v>177</v>
      </c>
      <c r="N84" s="42"/>
      <c r="O84" s="42"/>
      <c r="P84" s="42"/>
      <c r="Q84" s="42"/>
      <c r="R84" s="26"/>
      <c r="S84" s="53"/>
      <c r="T84" s="53"/>
      <c r="V84" s="46"/>
      <c r="X84" s="46"/>
    </row>
    <row r="85" spans="1:24" s="28" customFormat="1" ht="23.25" customHeight="1">
      <c r="A85" s="24"/>
      <c r="B85" s="25"/>
      <c r="C85" s="37"/>
      <c r="D85" s="88" t="s">
        <v>23</v>
      </c>
      <c r="E85" s="26"/>
      <c r="F85" s="41"/>
      <c r="G85" s="61"/>
      <c r="H85" s="24"/>
      <c r="I85" s="27">
        <v>51000000</v>
      </c>
      <c r="J85" s="27">
        <v>0</v>
      </c>
      <c r="K85" s="27"/>
      <c r="L85" s="42"/>
      <c r="M85" s="42"/>
      <c r="N85" s="42"/>
      <c r="O85" s="42"/>
      <c r="P85" s="42"/>
      <c r="Q85" s="42"/>
      <c r="R85" s="26"/>
      <c r="S85" s="53"/>
      <c r="T85" s="53"/>
      <c r="V85" s="46"/>
      <c r="X85" s="46"/>
    </row>
    <row r="86" spans="1:24" s="28" customFormat="1" ht="12.75" customHeight="1">
      <c r="A86" s="24"/>
      <c r="B86" s="25"/>
      <c r="C86" s="37"/>
      <c r="D86" s="33"/>
      <c r="E86" s="26"/>
      <c r="F86" s="41"/>
      <c r="G86" s="61"/>
      <c r="H86" s="24"/>
      <c r="I86" s="27"/>
      <c r="J86" s="27"/>
      <c r="K86" s="27"/>
      <c r="L86" s="42"/>
      <c r="M86" s="42"/>
      <c r="N86" s="42"/>
      <c r="O86" s="42"/>
      <c r="P86" s="42"/>
      <c r="Q86" s="42"/>
      <c r="R86" s="26"/>
      <c r="S86" s="53"/>
      <c r="T86" s="53"/>
      <c r="V86" s="46"/>
      <c r="X86" s="46"/>
    </row>
    <row r="87" spans="1:24" s="28" customFormat="1" ht="30" customHeight="1">
      <c r="A87" s="24"/>
      <c r="B87" s="25"/>
      <c r="C87" s="37"/>
      <c r="D87" s="88" t="s">
        <v>85</v>
      </c>
      <c r="E87" s="26"/>
      <c r="F87" s="41"/>
      <c r="G87" s="61"/>
      <c r="H87" s="24"/>
      <c r="I87" s="32">
        <f>I89+I88</f>
        <v>150000000</v>
      </c>
      <c r="J87" s="32">
        <f t="shared" ref="J87:K87" si="3">J89+J88</f>
        <v>0</v>
      </c>
      <c r="K87" s="32">
        <f t="shared" si="3"/>
        <v>0</v>
      </c>
      <c r="L87" s="42"/>
      <c r="M87" s="42"/>
      <c r="N87" s="42"/>
      <c r="O87" s="42"/>
      <c r="P87" s="42"/>
      <c r="Q87" s="42"/>
      <c r="R87" s="26"/>
      <c r="S87" s="53"/>
      <c r="T87" s="53"/>
      <c r="V87" s="46"/>
      <c r="X87" s="46"/>
    </row>
    <row r="88" spans="1:24" s="28" customFormat="1" ht="30" customHeight="1">
      <c r="A88" s="24"/>
      <c r="B88" s="25"/>
      <c r="C88" s="79" t="s">
        <v>56</v>
      </c>
      <c r="D88" s="33" t="s">
        <v>86</v>
      </c>
      <c r="E88" s="26" t="s">
        <v>164</v>
      </c>
      <c r="F88" s="41">
        <v>1</v>
      </c>
      <c r="G88" s="61" t="s">
        <v>28</v>
      </c>
      <c r="H88" s="24">
        <v>1</v>
      </c>
      <c r="I88" s="27">
        <v>147000000</v>
      </c>
      <c r="J88" s="27">
        <v>0</v>
      </c>
      <c r="K88" s="27"/>
      <c r="L88" s="42"/>
      <c r="M88" s="105" t="s">
        <v>177</v>
      </c>
      <c r="N88" s="42"/>
      <c r="O88" s="42"/>
      <c r="P88" s="42"/>
      <c r="Q88" s="42"/>
      <c r="R88" s="26"/>
      <c r="S88" s="53"/>
      <c r="T88" s="53"/>
      <c r="V88" s="46"/>
      <c r="X88" s="46"/>
    </row>
    <row r="89" spans="1:24" s="28" customFormat="1" ht="21.75" customHeight="1">
      <c r="A89" s="24"/>
      <c r="B89" s="25"/>
      <c r="C89" s="37"/>
      <c r="D89" s="88" t="s">
        <v>23</v>
      </c>
      <c r="E89" s="26"/>
      <c r="F89" s="41"/>
      <c r="G89" s="61"/>
      <c r="H89" s="24"/>
      <c r="I89" s="27">
        <v>3000000</v>
      </c>
      <c r="J89" s="27">
        <v>0</v>
      </c>
      <c r="K89" s="27"/>
      <c r="L89" s="42"/>
      <c r="M89" s="42"/>
      <c r="N89" s="42"/>
      <c r="O89" s="42"/>
      <c r="P89" s="42"/>
      <c r="Q89" s="42"/>
      <c r="R89" s="26"/>
      <c r="S89" s="53"/>
      <c r="T89" s="53"/>
      <c r="V89" s="46"/>
      <c r="X89" s="46"/>
    </row>
    <row r="90" spans="1:24" s="28" customFormat="1" ht="14.25" customHeight="1">
      <c r="A90" s="24"/>
      <c r="B90" s="25"/>
      <c r="C90" s="37"/>
      <c r="D90" s="33"/>
      <c r="E90" s="26"/>
      <c r="F90" s="41"/>
      <c r="G90" s="61"/>
      <c r="H90" s="24"/>
      <c r="I90" s="27"/>
      <c r="J90" s="27"/>
      <c r="K90" s="27"/>
      <c r="L90" s="42"/>
      <c r="M90" s="42"/>
      <c r="N90" s="42"/>
      <c r="O90" s="42"/>
      <c r="P90" s="42"/>
      <c r="Q90" s="42"/>
      <c r="R90" s="26"/>
      <c r="S90" s="53"/>
      <c r="T90" s="53"/>
      <c r="V90" s="46"/>
      <c r="X90" s="46"/>
    </row>
    <row r="91" spans="1:24" s="28" customFormat="1" ht="21" customHeight="1">
      <c r="A91" s="24"/>
      <c r="B91" s="25"/>
      <c r="C91" s="37"/>
      <c r="D91" s="88" t="s">
        <v>21</v>
      </c>
      <c r="E91" s="26"/>
      <c r="F91" s="41"/>
      <c r="G91" s="61"/>
      <c r="H91" s="24"/>
      <c r="I91" s="32">
        <f>SUM(I92:I128)</f>
        <v>6250000000</v>
      </c>
      <c r="J91" s="32">
        <f t="shared" ref="J91:K91" si="4">SUM(J92:J128)</f>
        <v>0</v>
      </c>
      <c r="K91" s="32">
        <f t="shared" si="4"/>
        <v>0</v>
      </c>
      <c r="L91" s="42"/>
      <c r="M91" s="42"/>
      <c r="N91" s="42"/>
      <c r="O91" s="42"/>
      <c r="P91" s="42"/>
      <c r="Q91" s="42"/>
      <c r="R91" s="26"/>
      <c r="S91" s="53"/>
      <c r="T91" s="53"/>
      <c r="V91" s="46"/>
      <c r="X91" s="46"/>
    </row>
    <row r="92" spans="1:24" s="28" customFormat="1" ht="30" customHeight="1">
      <c r="A92" s="24"/>
      <c r="B92" s="25"/>
      <c r="C92" s="106" t="s">
        <v>56</v>
      </c>
      <c r="D92" s="23" t="s">
        <v>88</v>
      </c>
      <c r="E92" s="26" t="s">
        <v>164</v>
      </c>
      <c r="F92" s="41">
        <v>1</v>
      </c>
      <c r="G92" s="61" t="s">
        <v>28</v>
      </c>
      <c r="H92" s="24">
        <v>1</v>
      </c>
      <c r="I92" s="27">
        <v>195000000</v>
      </c>
      <c r="J92" s="27">
        <v>0</v>
      </c>
      <c r="K92" s="27"/>
      <c r="L92" s="42"/>
      <c r="M92" s="105" t="s">
        <v>177</v>
      </c>
      <c r="N92" s="42"/>
      <c r="O92" s="42"/>
      <c r="P92" s="42"/>
      <c r="Q92" s="42"/>
      <c r="R92" s="26"/>
      <c r="S92" s="53"/>
      <c r="T92" s="53"/>
      <c r="V92" s="46"/>
      <c r="X92" s="46"/>
    </row>
    <row r="93" spans="1:24" s="28" customFormat="1" ht="30" customHeight="1">
      <c r="A93" s="24"/>
      <c r="B93" s="25"/>
      <c r="C93" s="106" t="s">
        <v>56</v>
      </c>
      <c r="D93" s="23" t="s">
        <v>89</v>
      </c>
      <c r="E93" s="26" t="s">
        <v>164</v>
      </c>
      <c r="F93" s="41">
        <v>1</v>
      </c>
      <c r="G93" s="61" t="s">
        <v>28</v>
      </c>
      <c r="H93" s="24">
        <v>1</v>
      </c>
      <c r="I93" s="27">
        <v>195000000</v>
      </c>
      <c r="J93" s="27">
        <v>0</v>
      </c>
      <c r="K93" s="27"/>
      <c r="L93" s="42"/>
      <c r="M93" s="105" t="s">
        <v>177</v>
      </c>
      <c r="N93" s="42"/>
      <c r="O93" s="42"/>
      <c r="P93" s="42"/>
      <c r="Q93" s="42"/>
      <c r="R93" s="26"/>
      <c r="S93" s="53"/>
      <c r="T93" s="53"/>
      <c r="V93" s="46"/>
      <c r="X93" s="46"/>
    </row>
    <row r="94" spans="1:24" s="28" customFormat="1" ht="30" customHeight="1">
      <c r="A94" s="24"/>
      <c r="B94" s="25"/>
      <c r="C94" s="106" t="s">
        <v>56</v>
      </c>
      <c r="D94" s="23" t="s">
        <v>90</v>
      </c>
      <c r="E94" s="26" t="s">
        <v>164</v>
      </c>
      <c r="F94" s="41">
        <v>1</v>
      </c>
      <c r="G94" s="61" t="s">
        <v>28</v>
      </c>
      <c r="H94" s="24">
        <v>1</v>
      </c>
      <c r="I94" s="27">
        <v>146250000</v>
      </c>
      <c r="J94" s="27">
        <v>0</v>
      </c>
      <c r="K94" s="27"/>
      <c r="L94" s="42"/>
      <c r="M94" s="105" t="s">
        <v>177</v>
      </c>
      <c r="N94" s="42"/>
      <c r="O94" s="42"/>
      <c r="P94" s="42"/>
      <c r="Q94" s="42"/>
      <c r="R94" s="26"/>
      <c r="S94" s="53"/>
      <c r="T94" s="53"/>
      <c r="V94" s="46"/>
      <c r="X94" s="46"/>
    </row>
    <row r="95" spans="1:24" s="28" customFormat="1" ht="36" customHeight="1">
      <c r="A95" s="24"/>
      <c r="B95" s="25"/>
      <c r="C95" s="106" t="s">
        <v>56</v>
      </c>
      <c r="D95" s="23" t="s">
        <v>91</v>
      </c>
      <c r="E95" s="26" t="s">
        <v>164</v>
      </c>
      <c r="F95" s="41">
        <v>1</v>
      </c>
      <c r="G95" s="61" t="s">
        <v>28</v>
      </c>
      <c r="H95" s="24">
        <v>1</v>
      </c>
      <c r="I95" s="27">
        <v>195000000</v>
      </c>
      <c r="J95" s="27">
        <v>0</v>
      </c>
      <c r="K95" s="27"/>
      <c r="L95" s="42"/>
      <c r="M95" s="105" t="s">
        <v>177</v>
      </c>
      <c r="N95" s="42"/>
      <c r="O95" s="42"/>
      <c r="P95" s="42"/>
      <c r="Q95" s="42"/>
      <c r="R95" s="26"/>
      <c r="S95" s="53"/>
      <c r="T95" s="53"/>
      <c r="V95" s="46"/>
      <c r="X95" s="46"/>
    </row>
    <row r="96" spans="1:24" s="28" customFormat="1" ht="30" customHeight="1">
      <c r="A96" s="24"/>
      <c r="B96" s="25"/>
      <c r="C96" s="106" t="s">
        <v>56</v>
      </c>
      <c r="D96" s="23" t="s">
        <v>92</v>
      </c>
      <c r="E96" s="26" t="s">
        <v>164</v>
      </c>
      <c r="F96" s="41">
        <v>1</v>
      </c>
      <c r="G96" s="61" t="s">
        <v>28</v>
      </c>
      <c r="H96" s="24">
        <v>1</v>
      </c>
      <c r="I96" s="27">
        <v>195000000</v>
      </c>
      <c r="J96" s="27">
        <v>0</v>
      </c>
      <c r="K96" s="27"/>
      <c r="L96" s="42"/>
      <c r="M96" s="105" t="s">
        <v>177</v>
      </c>
      <c r="N96" s="42"/>
      <c r="O96" s="42"/>
      <c r="P96" s="42"/>
      <c r="Q96" s="42"/>
      <c r="R96" s="26"/>
      <c r="S96" s="53"/>
      <c r="T96" s="53"/>
      <c r="V96" s="46"/>
      <c r="X96" s="46"/>
    </row>
    <row r="97" spans="1:24" s="28" customFormat="1" ht="30" customHeight="1">
      <c r="A97" s="24"/>
      <c r="B97" s="25"/>
      <c r="C97" s="106" t="s">
        <v>56</v>
      </c>
      <c r="D97" s="23" t="s">
        <v>93</v>
      </c>
      <c r="E97" s="26" t="s">
        <v>164</v>
      </c>
      <c r="F97" s="41">
        <v>1</v>
      </c>
      <c r="G97" s="61" t="s">
        <v>28</v>
      </c>
      <c r="H97" s="24">
        <v>1</v>
      </c>
      <c r="I97" s="27">
        <v>195000000</v>
      </c>
      <c r="J97" s="27">
        <v>0</v>
      </c>
      <c r="K97" s="27"/>
      <c r="L97" s="42"/>
      <c r="M97" s="105" t="s">
        <v>177</v>
      </c>
      <c r="N97" s="42"/>
      <c r="O97" s="42"/>
      <c r="P97" s="42"/>
      <c r="Q97" s="42"/>
      <c r="R97" s="26"/>
      <c r="S97" s="53"/>
      <c r="T97" s="53"/>
      <c r="V97" s="46"/>
      <c r="X97" s="46"/>
    </row>
    <row r="98" spans="1:24" s="28" customFormat="1" ht="30" customHeight="1">
      <c r="A98" s="24"/>
      <c r="B98" s="25"/>
      <c r="C98" s="106" t="s">
        <v>56</v>
      </c>
      <c r="D98" s="23" t="s">
        <v>94</v>
      </c>
      <c r="E98" s="26" t="s">
        <v>164</v>
      </c>
      <c r="F98" s="41">
        <v>1</v>
      </c>
      <c r="G98" s="61" t="s">
        <v>28</v>
      </c>
      <c r="H98" s="24">
        <v>1</v>
      </c>
      <c r="I98" s="27">
        <v>195000000</v>
      </c>
      <c r="J98" s="27">
        <v>0</v>
      </c>
      <c r="K98" s="27"/>
      <c r="L98" s="42"/>
      <c r="M98" s="105" t="s">
        <v>177</v>
      </c>
      <c r="N98" s="42"/>
      <c r="O98" s="42"/>
      <c r="P98" s="42"/>
      <c r="Q98" s="42"/>
      <c r="R98" s="26"/>
      <c r="S98" s="53"/>
      <c r="T98" s="53"/>
      <c r="V98" s="46"/>
      <c r="X98" s="46"/>
    </row>
    <row r="99" spans="1:24" s="28" customFormat="1" ht="30" customHeight="1">
      <c r="A99" s="24"/>
      <c r="B99" s="25"/>
      <c r="C99" s="106" t="s">
        <v>56</v>
      </c>
      <c r="D99" s="23" t="s">
        <v>95</v>
      </c>
      <c r="E99" s="26" t="s">
        <v>164</v>
      </c>
      <c r="F99" s="41">
        <v>1</v>
      </c>
      <c r="G99" s="61" t="s">
        <v>28</v>
      </c>
      <c r="H99" s="24">
        <v>1</v>
      </c>
      <c r="I99" s="27">
        <v>195000000</v>
      </c>
      <c r="J99" s="27">
        <v>0</v>
      </c>
      <c r="K99" s="27"/>
      <c r="L99" s="42"/>
      <c r="M99" s="105" t="s">
        <v>177</v>
      </c>
      <c r="N99" s="42"/>
      <c r="O99" s="42"/>
      <c r="P99" s="42"/>
      <c r="Q99" s="42"/>
      <c r="R99" s="26"/>
      <c r="S99" s="53"/>
      <c r="T99" s="53"/>
      <c r="V99" s="46"/>
      <c r="X99" s="46"/>
    </row>
    <row r="100" spans="1:24" s="28" customFormat="1" ht="40.5" customHeight="1">
      <c r="A100" s="24"/>
      <c r="B100" s="25"/>
      <c r="C100" s="106" t="s">
        <v>56</v>
      </c>
      <c r="D100" s="23" t="s">
        <v>96</v>
      </c>
      <c r="E100" s="26" t="s">
        <v>164</v>
      </c>
      <c r="F100" s="41">
        <v>1</v>
      </c>
      <c r="G100" s="61" t="s">
        <v>28</v>
      </c>
      <c r="H100" s="24">
        <v>1</v>
      </c>
      <c r="I100" s="27">
        <v>97500000</v>
      </c>
      <c r="J100" s="27">
        <v>0</v>
      </c>
      <c r="K100" s="27"/>
      <c r="L100" s="42"/>
      <c r="M100" s="105" t="s">
        <v>177</v>
      </c>
      <c r="N100" s="42"/>
      <c r="O100" s="42"/>
      <c r="P100" s="42"/>
      <c r="Q100" s="42"/>
      <c r="R100" s="26"/>
      <c r="S100" s="53"/>
      <c r="T100" s="53"/>
      <c r="V100" s="46"/>
      <c r="X100" s="46"/>
    </row>
    <row r="101" spans="1:24" s="28" customFormat="1" ht="30" customHeight="1">
      <c r="A101" s="24"/>
      <c r="B101" s="25"/>
      <c r="C101" s="106" t="s">
        <v>56</v>
      </c>
      <c r="D101" s="23" t="s">
        <v>97</v>
      </c>
      <c r="E101" s="26" t="s">
        <v>164</v>
      </c>
      <c r="F101" s="41">
        <v>1</v>
      </c>
      <c r="G101" s="61" t="s">
        <v>28</v>
      </c>
      <c r="H101" s="24">
        <v>1</v>
      </c>
      <c r="I101" s="27">
        <v>146250000</v>
      </c>
      <c r="J101" s="27">
        <v>0</v>
      </c>
      <c r="K101" s="27"/>
      <c r="L101" s="42"/>
      <c r="M101" s="105" t="s">
        <v>177</v>
      </c>
      <c r="N101" s="42"/>
      <c r="O101" s="42"/>
      <c r="P101" s="42"/>
      <c r="Q101" s="42"/>
      <c r="R101" s="26"/>
      <c r="S101" s="53"/>
      <c r="T101" s="53"/>
      <c r="V101" s="46"/>
      <c r="X101" s="46"/>
    </row>
    <row r="102" spans="1:24" s="28" customFormat="1" ht="30" customHeight="1">
      <c r="A102" s="24"/>
      <c r="B102" s="25"/>
      <c r="C102" s="106" t="s">
        <v>56</v>
      </c>
      <c r="D102" s="23" t="s">
        <v>98</v>
      </c>
      <c r="E102" s="26" t="s">
        <v>164</v>
      </c>
      <c r="F102" s="41">
        <v>1</v>
      </c>
      <c r="G102" s="61" t="s">
        <v>28</v>
      </c>
      <c r="H102" s="24">
        <v>1</v>
      </c>
      <c r="I102" s="27">
        <v>146250000</v>
      </c>
      <c r="J102" s="27">
        <v>0</v>
      </c>
      <c r="K102" s="27"/>
      <c r="L102" s="42"/>
      <c r="M102" s="105" t="s">
        <v>177</v>
      </c>
      <c r="N102" s="42"/>
      <c r="O102" s="42"/>
      <c r="P102" s="42"/>
      <c r="Q102" s="42"/>
      <c r="R102" s="26"/>
      <c r="S102" s="53"/>
      <c r="T102" s="53"/>
      <c r="V102" s="46"/>
      <c r="X102" s="46"/>
    </row>
    <row r="103" spans="1:24" s="28" customFormat="1" ht="30" customHeight="1">
      <c r="A103" s="24"/>
      <c r="B103" s="25"/>
      <c r="C103" s="106" t="s">
        <v>56</v>
      </c>
      <c r="D103" s="23" t="s">
        <v>99</v>
      </c>
      <c r="E103" s="26" t="s">
        <v>164</v>
      </c>
      <c r="F103" s="41">
        <v>1</v>
      </c>
      <c r="G103" s="61" t="s">
        <v>28</v>
      </c>
      <c r="H103" s="24">
        <v>1</v>
      </c>
      <c r="I103" s="27">
        <v>195000000</v>
      </c>
      <c r="J103" s="27">
        <v>0</v>
      </c>
      <c r="K103" s="27"/>
      <c r="L103" s="42"/>
      <c r="M103" s="105" t="s">
        <v>177</v>
      </c>
      <c r="N103" s="42"/>
      <c r="O103" s="42"/>
      <c r="P103" s="42"/>
      <c r="Q103" s="42"/>
      <c r="R103" s="26"/>
      <c r="S103" s="53"/>
      <c r="T103" s="53"/>
      <c r="V103" s="46"/>
      <c r="X103" s="46"/>
    </row>
    <row r="104" spans="1:24" s="28" customFormat="1" ht="30" customHeight="1">
      <c r="A104" s="24"/>
      <c r="B104" s="25"/>
      <c r="C104" s="106" t="s">
        <v>56</v>
      </c>
      <c r="D104" s="23" t="s">
        <v>100</v>
      </c>
      <c r="E104" s="26" t="s">
        <v>164</v>
      </c>
      <c r="F104" s="41">
        <v>1</v>
      </c>
      <c r="G104" s="61" t="s">
        <v>28</v>
      </c>
      <c r="H104" s="24">
        <v>1</v>
      </c>
      <c r="I104" s="27">
        <v>195000000</v>
      </c>
      <c r="J104" s="27">
        <v>0</v>
      </c>
      <c r="K104" s="27"/>
      <c r="L104" s="42"/>
      <c r="M104" s="105" t="s">
        <v>177</v>
      </c>
      <c r="N104" s="42"/>
      <c r="O104" s="42"/>
      <c r="P104" s="42"/>
      <c r="Q104" s="42"/>
      <c r="R104" s="26"/>
      <c r="S104" s="53"/>
      <c r="T104" s="53"/>
      <c r="V104" s="46"/>
      <c r="X104" s="46"/>
    </row>
    <row r="105" spans="1:24" s="28" customFormat="1" ht="30" customHeight="1">
      <c r="A105" s="24"/>
      <c r="B105" s="25"/>
      <c r="C105" s="106" t="s">
        <v>56</v>
      </c>
      <c r="D105" s="23" t="s">
        <v>101</v>
      </c>
      <c r="E105" s="26" t="s">
        <v>164</v>
      </c>
      <c r="F105" s="41">
        <v>1</v>
      </c>
      <c r="G105" s="61" t="s">
        <v>28</v>
      </c>
      <c r="H105" s="24">
        <v>1</v>
      </c>
      <c r="I105" s="27">
        <v>195000000</v>
      </c>
      <c r="J105" s="27">
        <v>0</v>
      </c>
      <c r="K105" s="27"/>
      <c r="L105" s="42"/>
      <c r="M105" s="105" t="s">
        <v>177</v>
      </c>
      <c r="N105" s="42"/>
      <c r="O105" s="42"/>
      <c r="P105" s="42"/>
      <c r="Q105" s="42"/>
      <c r="R105" s="26"/>
      <c r="S105" s="53"/>
      <c r="T105" s="53"/>
      <c r="V105" s="46"/>
      <c r="X105" s="46"/>
    </row>
    <row r="106" spans="1:24" s="28" customFormat="1" ht="30" customHeight="1">
      <c r="A106" s="24"/>
      <c r="B106" s="25"/>
      <c r="C106" s="107" t="s">
        <v>56</v>
      </c>
      <c r="D106" s="23" t="s">
        <v>102</v>
      </c>
      <c r="E106" s="26" t="s">
        <v>164</v>
      </c>
      <c r="F106" s="41">
        <v>1</v>
      </c>
      <c r="G106" s="61" t="s">
        <v>28</v>
      </c>
      <c r="H106" s="24">
        <v>1</v>
      </c>
      <c r="I106" s="27">
        <v>195000000</v>
      </c>
      <c r="J106" s="27">
        <v>0</v>
      </c>
      <c r="K106" s="27"/>
      <c r="L106" s="42"/>
      <c r="M106" s="105" t="s">
        <v>177</v>
      </c>
      <c r="N106" s="42"/>
      <c r="O106" s="42"/>
      <c r="P106" s="42"/>
      <c r="Q106" s="42"/>
      <c r="R106" s="26"/>
      <c r="S106" s="53"/>
      <c r="T106" s="53"/>
      <c r="V106" s="46"/>
      <c r="X106" s="46"/>
    </row>
    <row r="107" spans="1:24" s="28" customFormat="1" ht="39.75" customHeight="1">
      <c r="A107" s="24"/>
      <c r="B107" s="25"/>
      <c r="C107" s="107" t="s">
        <v>56</v>
      </c>
      <c r="D107" s="23" t="s">
        <v>103</v>
      </c>
      <c r="E107" s="26" t="s">
        <v>164</v>
      </c>
      <c r="F107" s="41">
        <v>1</v>
      </c>
      <c r="G107" s="61" t="s">
        <v>28</v>
      </c>
      <c r="H107" s="24">
        <v>1</v>
      </c>
      <c r="I107" s="27">
        <v>195000000</v>
      </c>
      <c r="J107" s="27">
        <v>0</v>
      </c>
      <c r="K107" s="27"/>
      <c r="L107" s="42"/>
      <c r="M107" s="105" t="s">
        <v>177</v>
      </c>
      <c r="N107" s="42"/>
      <c r="O107" s="42"/>
      <c r="P107" s="42"/>
      <c r="Q107" s="42"/>
      <c r="R107" s="26"/>
      <c r="S107" s="53"/>
      <c r="T107" s="53"/>
      <c r="V107" s="46"/>
      <c r="X107" s="46"/>
    </row>
    <row r="108" spans="1:24" s="28" customFormat="1" ht="30" customHeight="1">
      <c r="A108" s="24"/>
      <c r="B108" s="25"/>
      <c r="C108" s="107" t="s">
        <v>56</v>
      </c>
      <c r="D108" s="23" t="s">
        <v>104</v>
      </c>
      <c r="E108" s="26" t="s">
        <v>164</v>
      </c>
      <c r="F108" s="41">
        <v>1</v>
      </c>
      <c r="G108" s="61" t="s">
        <v>28</v>
      </c>
      <c r="H108" s="24">
        <v>1</v>
      </c>
      <c r="I108" s="27">
        <v>195000000</v>
      </c>
      <c r="J108" s="27">
        <v>0</v>
      </c>
      <c r="K108" s="27"/>
      <c r="L108" s="42"/>
      <c r="M108" s="105" t="s">
        <v>177</v>
      </c>
      <c r="N108" s="42"/>
      <c r="O108" s="42"/>
      <c r="P108" s="42"/>
      <c r="Q108" s="42"/>
      <c r="R108" s="26"/>
      <c r="S108" s="53"/>
      <c r="T108" s="53"/>
      <c r="V108" s="46"/>
      <c r="X108" s="46"/>
    </row>
    <row r="109" spans="1:24" s="28" customFormat="1" ht="30" customHeight="1">
      <c r="A109" s="24"/>
      <c r="B109" s="25"/>
      <c r="C109" s="107" t="s">
        <v>56</v>
      </c>
      <c r="D109" s="23" t="s">
        <v>105</v>
      </c>
      <c r="E109" s="26" t="s">
        <v>164</v>
      </c>
      <c r="F109" s="41">
        <v>1</v>
      </c>
      <c r="G109" s="61" t="s">
        <v>28</v>
      </c>
      <c r="H109" s="24">
        <v>1</v>
      </c>
      <c r="I109" s="27">
        <v>195000000</v>
      </c>
      <c r="J109" s="27">
        <v>0</v>
      </c>
      <c r="K109" s="27"/>
      <c r="L109" s="42"/>
      <c r="M109" s="105" t="s">
        <v>177</v>
      </c>
      <c r="N109" s="42"/>
      <c r="O109" s="42"/>
      <c r="P109" s="42"/>
      <c r="Q109" s="42"/>
      <c r="R109" s="26"/>
      <c r="S109" s="53"/>
      <c r="T109" s="53"/>
      <c r="V109" s="46"/>
      <c r="X109" s="46"/>
    </row>
    <row r="110" spans="1:24" s="28" customFormat="1" ht="39" customHeight="1">
      <c r="A110" s="24"/>
      <c r="B110" s="25"/>
      <c r="C110" s="107" t="s">
        <v>56</v>
      </c>
      <c r="D110" s="23" t="s">
        <v>106</v>
      </c>
      <c r="E110" s="26" t="s">
        <v>164</v>
      </c>
      <c r="F110" s="41">
        <v>1</v>
      </c>
      <c r="G110" s="61" t="s">
        <v>28</v>
      </c>
      <c r="H110" s="24">
        <v>1</v>
      </c>
      <c r="I110" s="27">
        <v>195000000</v>
      </c>
      <c r="J110" s="27">
        <v>0</v>
      </c>
      <c r="K110" s="27"/>
      <c r="L110" s="42"/>
      <c r="M110" s="105" t="s">
        <v>177</v>
      </c>
      <c r="N110" s="42"/>
      <c r="O110" s="42"/>
      <c r="P110" s="42"/>
      <c r="Q110" s="42"/>
      <c r="R110" s="26"/>
      <c r="S110" s="53"/>
      <c r="T110" s="53"/>
      <c r="V110" s="46"/>
      <c r="X110" s="46"/>
    </row>
    <row r="111" spans="1:24" s="28" customFormat="1" ht="38.25" customHeight="1">
      <c r="A111" s="24"/>
      <c r="B111" s="25"/>
      <c r="C111" s="107" t="s">
        <v>56</v>
      </c>
      <c r="D111" s="23" t="s">
        <v>107</v>
      </c>
      <c r="E111" s="26" t="s">
        <v>164</v>
      </c>
      <c r="F111" s="41">
        <v>1</v>
      </c>
      <c r="G111" s="61" t="s">
        <v>28</v>
      </c>
      <c r="H111" s="24">
        <v>1</v>
      </c>
      <c r="I111" s="27">
        <v>97500000</v>
      </c>
      <c r="J111" s="27">
        <v>0</v>
      </c>
      <c r="K111" s="27"/>
      <c r="L111" s="42"/>
      <c r="M111" s="105" t="s">
        <v>177</v>
      </c>
      <c r="N111" s="42"/>
      <c r="O111" s="42"/>
      <c r="P111" s="42"/>
      <c r="Q111" s="42"/>
      <c r="R111" s="26"/>
      <c r="S111" s="53"/>
      <c r="T111" s="53"/>
      <c r="V111" s="46"/>
      <c r="X111" s="46"/>
    </row>
    <row r="112" spans="1:24" s="28" customFormat="1" ht="30" customHeight="1">
      <c r="A112" s="24"/>
      <c r="B112" s="25"/>
      <c r="C112" s="107" t="s">
        <v>56</v>
      </c>
      <c r="D112" s="23" t="s">
        <v>108</v>
      </c>
      <c r="E112" s="26" t="s">
        <v>164</v>
      </c>
      <c r="F112" s="41">
        <v>1</v>
      </c>
      <c r="G112" s="61" t="s">
        <v>28</v>
      </c>
      <c r="H112" s="24">
        <v>1</v>
      </c>
      <c r="I112" s="27">
        <v>195000000</v>
      </c>
      <c r="J112" s="27">
        <v>0</v>
      </c>
      <c r="K112" s="27"/>
      <c r="L112" s="42"/>
      <c r="M112" s="105" t="s">
        <v>177</v>
      </c>
      <c r="N112" s="42"/>
      <c r="O112" s="42"/>
      <c r="P112" s="42"/>
      <c r="Q112" s="42"/>
      <c r="R112" s="26"/>
      <c r="S112" s="53"/>
      <c r="T112" s="53"/>
      <c r="V112" s="46"/>
      <c r="X112" s="46"/>
    </row>
    <row r="113" spans="1:24" s="28" customFormat="1" ht="30" customHeight="1">
      <c r="A113" s="24"/>
      <c r="B113" s="25"/>
      <c r="C113" s="107" t="s">
        <v>56</v>
      </c>
      <c r="D113" s="23" t="s">
        <v>109</v>
      </c>
      <c r="E113" s="26" t="s">
        <v>164</v>
      </c>
      <c r="F113" s="41">
        <v>1</v>
      </c>
      <c r="G113" s="61" t="s">
        <v>28</v>
      </c>
      <c r="H113" s="24">
        <v>1</v>
      </c>
      <c r="I113" s="27">
        <v>195000000</v>
      </c>
      <c r="J113" s="27">
        <v>0</v>
      </c>
      <c r="K113" s="27"/>
      <c r="L113" s="42"/>
      <c r="M113" s="105" t="s">
        <v>177</v>
      </c>
      <c r="N113" s="42"/>
      <c r="O113" s="42"/>
      <c r="P113" s="42"/>
      <c r="Q113" s="42"/>
      <c r="R113" s="26"/>
      <c r="S113" s="53"/>
      <c r="T113" s="53"/>
      <c r="V113" s="46"/>
      <c r="X113" s="46"/>
    </row>
    <row r="114" spans="1:24" s="28" customFormat="1" ht="30" customHeight="1">
      <c r="A114" s="24"/>
      <c r="B114" s="25"/>
      <c r="C114" s="107" t="s">
        <v>56</v>
      </c>
      <c r="D114" s="23" t="s">
        <v>110</v>
      </c>
      <c r="E114" s="26" t="s">
        <v>164</v>
      </c>
      <c r="F114" s="41">
        <v>1</v>
      </c>
      <c r="G114" s="61" t="s">
        <v>28</v>
      </c>
      <c r="H114" s="24">
        <v>1</v>
      </c>
      <c r="I114" s="27">
        <v>97500000</v>
      </c>
      <c r="J114" s="27">
        <v>0</v>
      </c>
      <c r="K114" s="27"/>
      <c r="L114" s="42"/>
      <c r="M114" s="105" t="s">
        <v>177</v>
      </c>
      <c r="N114" s="42"/>
      <c r="O114" s="42"/>
      <c r="P114" s="42"/>
      <c r="Q114" s="42"/>
      <c r="R114" s="26"/>
      <c r="S114" s="53"/>
      <c r="T114" s="53"/>
      <c r="V114" s="46"/>
      <c r="X114" s="46"/>
    </row>
    <row r="115" spans="1:24" s="28" customFormat="1" ht="39" customHeight="1">
      <c r="A115" s="24"/>
      <c r="B115" s="25"/>
      <c r="C115" s="107" t="s">
        <v>56</v>
      </c>
      <c r="D115" s="23" t="s">
        <v>111</v>
      </c>
      <c r="E115" s="26" t="s">
        <v>164</v>
      </c>
      <c r="F115" s="41">
        <v>1</v>
      </c>
      <c r="G115" s="61" t="s">
        <v>28</v>
      </c>
      <c r="H115" s="24">
        <v>1</v>
      </c>
      <c r="I115" s="27">
        <v>195000000</v>
      </c>
      <c r="J115" s="27">
        <v>0</v>
      </c>
      <c r="K115" s="27"/>
      <c r="L115" s="42"/>
      <c r="M115" s="105" t="s">
        <v>177</v>
      </c>
      <c r="N115" s="42"/>
      <c r="O115" s="42"/>
      <c r="P115" s="42"/>
      <c r="Q115" s="42"/>
      <c r="R115" s="26"/>
      <c r="S115" s="53"/>
      <c r="T115" s="53"/>
      <c r="V115" s="46"/>
      <c r="X115" s="46"/>
    </row>
    <row r="116" spans="1:24" s="28" customFormat="1" ht="30" customHeight="1">
      <c r="A116" s="24"/>
      <c r="B116" s="25"/>
      <c r="C116" s="107" t="s">
        <v>56</v>
      </c>
      <c r="D116" s="23" t="s">
        <v>112</v>
      </c>
      <c r="E116" s="26" t="s">
        <v>164</v>
      </c>
      <c r="F116" s="41">
        <v>1</v>
      </c>
      <c r="G116" s="61" t="s">
        <v>28</v>
      </c>
      <c r="H116" s="24">
        <v>1</v>
      </c>
      <c r="I116" s="27">
        <v>48750000</v>
      </c>
      <c r="J116" s="27">
        <v>0</v>
      </c>
      <c r="K116" s="27"/>
      <c r="L116" s="42"/>
      <c r="M116" s="105" t="s">
        <v>177</v>
      </c>
      <c r="N116" s="42"/>
      <c r="O116" s="42"/>
      <c r="P116" s="42"/>
      <c r="Q116" s="42"/>
      <c r="R116" s="26"/>
      <c r="S116" s="53"/>
      <c r="T116" s="53"/>
      <c r="V116" s="46"/>
      <c r="X116" s="46"/>
    </row>
    <row r="117" spans="1:24" s="28" customFormat="1" ht="30" customHeight="1">
      <c r="A117" s="24"/>
      <c r="B117" s="25"/>
      <c r="C117" s="107" t="s">
        <v>56</v>
      </c>
      <c r="D117" s="23" t="s">
        <v>113</v>
      </c>
      <c r="E117" s="26" t="s">
        <v>164</v>
      </c>
      <c r="F117" s="41">
        <v>1</v>
      </c>
      <c r="G117" s="61" t="s">
        <v>28</v>
      </c>
      <c r="H117" s="24">
        <v>1</v>
      </c>
      <c r="I117" s="27">
        <v>97500000</v>
      </c>
      <c r="J117" s="27">
        <v>0</v>
      </c>
      <c r="K117" s="27"/>
      <c r="L117" s="42"/>
      <c r="M117" s="105" t="s">
        <v>177</v>
      </c>
      <c r="N117" s="42"/>
      <c r="O117" s="42"/>
      <c r="P117" s="42"/>
      <c r="Q117" s="42"/>
      <c r="R117" s="26"/>
      <c r="S117" s="53"/>
      <c r="T117" s="53"/>
      <c r="V117" s="46"/>
      <c r="X117" s="46"/>
    </row>
    <row r="118" spans="1:24" s="28" customFormat="1" ht="30" customHeight="1">
      <c r="A118" s="24"/>
      <c r="B118" s="25"/>
      <c r="C118" s="107" t="s">
        <v>56</v>
      </c>
      <c r="D118" s="23" t="s">
        <v>114</v>
      </c>
      <c r="E118" s="26" t="s">
        <v>164</v>
      </c>
      <c r="F118" s="41">
        <v>1</v>
      </c>
      <c r="G118" s="61" t="s">
        <v>28</v>
      </c>
      <c r="H118" s="24">
        <v>1</v>
      </c>
      <c r="I118" s="27">
        <v>195000000</v>
      </c>
      <c r="J118" s="27">
        <v>0</v>
      </c>
      <c r="K118" s="27"/>
      <c r="L118" s="42"/>
      <c r="M118" s="105" t="s">
        <v>177</v>
      </c>
      <c r="N118" s="42"/>
      <c r="O118" s="42"/>
      <c r="P118" s="42"/>
      <c r="Q118" s="42"/>
      <c r="R118" s="26"/>
      <c r="S118" s="53"/>
      <c r="T118" s="53"/>
      <c r="V118" s="46"/>
      <c r="X118" s="46"/>
    </row>
    <row r="119" spans="1:24" s="28" customFormat="1" ht="30" customHeight="1">
      <c r="A119" s="24"/>
      <c r="B119" s="25"/>
      <c r="C119" s="107" t="s">
        <v>56</v>
      </c>
      <c r="D119" s="23" t="s">
        <v>115</v>
      </c>
      <c r="E119" s="26" t="s">
        <v>164</v>
      </c>
      <c r="F119" s="41">
        <v>1</v>
      </c>
      <c r="G119" s="61" t="s">
        <v>28</v>
      </c>
      <c r="H119" s="24">
        <v>1</v>
      </c>
      <c r="I119" s="27">
        <v>195000000</v>
      </c>
      <c r="J119" s="27">
        <v>0</v>
      </c>
      <c r="K119" s="27"/>
      <c r="L119" s="42"/>
      <c r="M119" s="105" t="s">
        <v>177</v>
      </c>
      <c r="N119" s="42"/>
      <c r="O119" s="42"/>
      <c r="P119" s="42"/>
      <c r="Q119" s="42"/>
      <c r="R119" s="26"/>
      <c r="S119" s="53"/>
      <c r="T119" s="53"/>
      <c r="V119" s="46"/>
      <c r="X119" s="46"/>
    </row>
    <row r="120" spans="1:24" s="28" customFormat="1" ht="30" customHeight="1">
      <c r="A120" s="24"/>
      <c r="B120" s="25"/>
      <c r="C120" s="107" t="s">
        <v>56</v>
      </c>
      <c r="D120" s="23" t="s">
        <v>116</v>
      </c>
      <c r="E120" s="26" t="s">
        <v>164</v>
      </c>
      <c r="F120" s="41">
        <v>1</v>
      </c>
      <c r="G120" s="61" t="s">
        <v>28</v>
      </c>
      <c r="H120" s="24">
        <v>1</v>
      </c>
      <c r="I120" s="27">
        <v>195000000</v>
      </c>
      <c r="J120" s="27">
        <v>0</v>
      </c>
      <c r="K120" s="27"/>
      <c r="L120" s="42"/>
      <c r="M120" s="105" t="s">
        <v>177</v>
      </c>
      <c r="N120" s="42"/>
      <c r="O120" s="42"/>
      <c r="P120" s="42"/>
      <c r="Q120" s="42"/>
      <c r="R120" s="26"/>
      <c r="S120" s="53"/>
      <c r="T120" s="53"/>
      <c r="V120" s="46"/>
      <c r="X120" s="46"/>
    </row>
    <row r="121" spans="1:24" s="28" customFormat="1" ht="30" customHeight="1">
      <c r="A121" s="24"/>
      <c r="B121" s="25"/>
      <c r="C121" s="107" t="s">
        <v>56</v>
      </c>
      <c r="D121" s="23" t="s">
        <v>117</v>
      </c>
      <c r="E121" s="26" t="s">
        <v>164</v>
      </c>
      <c r="F121" s="41">
        <v>1</v>
      </c>
      <c r="G121" s="61" t="s">
        <v>28</v>
      </c>
      <c r="H121" s="24">
        <v>1</v>
      </c>
      <c r="I121" s="27">
        <v>195000000</v>
      </c>
      <c r="J121" s="27">
        <v>0</v>
      </c>
      <c r="K121" s="27"/>
      <c r="L121" s="42"/>
      <c r="M121" s="105" t="s">
        <v>177</v>
      </c>
      <c r="N121" s="42"/>
      <c r="O121" s="42"/>
      <c r="P121" s="42"/>
      <c r="Q121" s="42"/>
      <c r="R121" s="26"/>
      <c r="S121" s="53"/>
      <c r="T121" s="53"/>
      <c r="V121" s="46"/>
      <c r="X121" s="46"/>
    </row>
    <row r="122" spans="1:24" s="28" customFormat="1" ht="30" customHeight="1">
      <c r="A122" s="24"/>
      <c r="B122" s="25"/>
      <c r="C122" s="107" t="s">
        <v>56</v>
      </c>
      <c r="D122" s="23" t="s">
        <v>118</v>
      </c>
      <c r="E122" s="26" t="s">
        <v>164</v>
      </c>
      <c r="F122" s="41">
        <v>1</v>
      </c>
      <c r="G122" s="61" t="s">
        <v>28</v>
      </c>
      <c r="H122" s="24">
        <v>1</v>
      </c>
      <c r="I122" s="27">
        <v>195000000</v>
      </c>
      <c r="J122" s="27">
        <v>0</v>
      </c>
      <c r="K122" s="27"/>
      <c r="L122" s="42"/>
      <c r="M122" s="105" t="s">
        <v>177</v>
      </c>
      <c r="N122" s="42"/>
      <c r="O122" s="42"/>
      <c r="P122" s="42"/>
      <c r="Q122" s="42"/>
      <c r="R122" s="26"/>
      <c r="S122" s="53"/>
      <c r="T122" s="53"/>
      <c r="V122" s="46"/>
      <c r="X122" s="46"/>
    </row>
    <row r="123" spans="1:24" s="28" customFormat="1" ht="30" customHeight="1">
      <c r="A123" s="24"/>
      <c r="B123" s="25"/>
      <c r="C123" s="107" t="s">
        <v>56</v>
      </c>
      <c r="D123" s="23" t="s">
        <v>119</v>
      </c>
      <c r="E123" s="26" t="s">
        <v>164</v>
      </c>
      <c r="F123" s="41">
        <v>1</v>
      </c>
      <c r="G123" s="61" t="s">
        <v>28</v>
      </c>
      <c r="H123" s="24">
        <v>1</v>
      </c>
      <c r="I123" s="27">
        <v>146250000</v>
      </c>
      <c r="J123" s="27">
        <v>0</v>
      </c>
      <c r="K123" s="27"/>
      <c r="L123" s="42"/>
      <c r="M123" s="105" t="s">
        <v>177</v>
      </c>
      <c r="N123" s="42"/>
      <c r="O123" s="42"/>
      <c r="P123" s="42"/>
      <c r="Q123" s="42"/>
      <c r="R123" s="26"/>
      <c r="S123" s="53"/>
      <c r="T123" s="53"/>
      <c r="V123" s="46"/>
      <c r="X123" s="46"/>
    </row>
    <row r="124" spans="1:24" s="28" customFormat="1" ht="30" customHeight="1">
      <c r="A124" s="24"/>
      <c r="B124" s="25"/>
      <c r="C124" s="107" t="s">
        <v>56</v>
      </c>
      <c r="D124" s="23" t="s">
        <v>120</v>
      </c>
      <c r="E124" s="26" t="s">
        <v>164</v>
      </c>
      <c r="F124" s="41">
        <v>1</v>
      </c>
      <c r="G124" s="61" t="s">
        <v>28</v>
      </c>
      <c r="H124" s="24">
        <v>1</v>
      </c>
      <c r="I124" s="27">
        <v>146250000</v>
      </c>
      <c r="J124" s="27">
        <v>0</v>
      </c>
      <c r="K124" s="27"/>
      <c r="L124" s="42"/>
      <c r="M124" s="105" t="s">
        <v>177</v>
      </c>
      <c r="N124" s="42"/>
      <c r="O124" s="42"/>
      <c r="P124" s="42"/>
      <c r="Q124" s="42"/>
      <c r="R124" s="26"/>
      <c r="S124" s="53"/>
      <c r="T124" s="53"/>
      <c r="V124" s="46"/>
      <c r="X124" s="46"/>
    </row>
    <row r="125" spans="1:24" s="28" customFormat="1" ht="30" customHeight="1">
      <c r="A125" s="24"/>
      <c r="B125" s="25"/>
      <c r="C125" s="107" t="s">
        <v>56</v>
      </c>
      <c r="D125" s="23" t="s">
        <v>121</v>
      </c>
      <c r="E125" s="26" t="s">
        <v>164</v>
      </c>
      <c r="F125" s="41">
        <v>1</v>
      </c>
      <c r="G125" s="61" t="s">
        <v>28</v>
      </c>
      <c r="H125" s="24">
        <v>1</v>
      </c>
      <c r="I125" s="27">
        <v>97500000</v>
      </c>
      <c r="J125" s="27">
        <v>0</v>
      </c>
      <c r="K125" s="27"/>
      <c r="L125" s="42"/>
      <c r="M125" s="105" t="s">
        <v>177</v>
      </c>
      <c r="N125" s="42"/>
      <c r="O125" s="42"/>
      <c r="P125" s="42"/>
      <c r="Q125" s="42"/>
      <c r="R125" s="26"/>
      <c r="S125" s="53"/>
      <c r="T125" s="53"/>
      <c r="V125" s="46"/>
      <c r="X125" s="46"/>
    </row>
    <row r="126" spans="1:24" s="28" customFormat="1" ht="30" customHeight="1">
      <c r="A126" s="24"/>
      <c r="B126" s="25"/>
      <c r="C126" s="107" t="s">
        <v>56</v>
      </c>
      <c r="D126" s="23" t="s">
        <v>122</v>
      </c>
      <c r="E126" s="26" t="s">
        <v>164</v>
      </c>
      <c r="F126" s="41">
        <v>1</v>
      </c>
      <c r="G126" s="61" t="s">
        <v>28</v>
      </c>
      <c r="H126" s="24">
        <v>1</v>
      </c>
      <c r="I126" s="27">
        <v>195000000</v>
      </c>
      <c r="J126" s="27">
        <v>0</v>
      </c>
      <c r="K126" s="27"/>
      <c r="L126" s="42"/>
      <c r="M126" s="105" t="s">
        <v>177</v>
      </c>
      <c r="N126" s="42"/>
      <c r="O126" s="42"/>
      <c r="P126" s="42"/>
      <c r="Q126" s="42"/>
      <c r="R126" s="26"/>
      <c r="S126" s="53"/>
      <c r="T126" s="53"/>
      <c r="V126" s="46"/>
      <c r="X126" s="46"/>
    </row>
    <row r="127" spans="1:24" s="28" customFormat="1" ht="30" customHeight="1">
      <c r="A127" s="24"/>
      <c r="B127" s="25"/>
      <c r="C127" s="107" t="s">
        <v>56</v>
      </c>
      <c r="D127" s="23" t="s">
        <v>123</v>
      </c>
      <c r="E127" s="26" t="s">
        <v>164</v>
      </c>
      <c r="F127" s="41">
        <v>1</v>
      </c>
      <c r="G127" s="61" t="s">
        <v>28</v>
      </c>
      <c r="H127" s="24">
        <v>1</v>
      </c>
      <c r="I127" s="27">
        <v>146250000</v>
      </c>
      <c r="J127" s="27">
        <v>0</v>
      </c>
      <c r="K127" s="27"/>
      <c r="L127" s="42"/>
      <c r="M127" s="105" t="s">
        <v>177</v>
      </c>
      <c r="N127" s="42"/>
      <c r="O127" s="42"/>
      <c r="P127" s="42"/>
      <c r="Q127" s="42"/>
      <c r="R127" s="26"/>
      <c r="S127" s="53"/>
      <c r="T127" s="53"/>
      <c r="V127" s="46"/>
      <c r="X127" s="46"/>
    </row>
    <row r="128" spans="1:24" s="28" customFormat="1" ht="19.5" customHeight="1">
      <c r="A128" s="24"/>
      <c r="B128" s="25"/>
      <c r="C128" s="107"/>
      <c r="D128" s="88" t="s">
        <v>23</v>
      </c>
      <c r="E128" s="26"/>
      <c r="F128" s="41"/>
      <c r="G128" s="61"/>
      <c r="H128" s="24"/>
      <c r="I128" s="27">
        <v>156250000</v>
      </c>
      <c r="J128" s="27">
        <v>0</v>
      </c>
      <c r="K128" s="27"/>
      <c r="L128" s="42"/>
      <c r="M128" s="42"/>
      <c r="N128" s="42"/>
      <c r="O128" s="42"/>
      <c r="P128" s="42"/>
      <c r="Q128" s="42"/>
      <c r="R128" s="26"/>
      <c r="S128" s="53"/>
      <c r="T128" s="53"/>
      <c r="V128" s="46"/>
      <c r="X128" s="46"/>
    </row>
    <row r="129" spans="1:24" s="28" customFormat="1" ht="16.5" customHeight="1">
      <c r="A129" s="24"/>
      <c r="B129" s="25"/>
      <c r="C129" s="37"/>
      <c r="D129" s="33"/>
      <c r="E129" s="26"/>
      <c r="F129" s="41"/>
      <c r="G129" s="61"/>
      <c r="H129" s="24"/>
      <c r="I129" s="27"/>
      <c r="J129" s="27"/>
      <c r="K129" s="27"/>
      <c r="L129" s="42"/>
      <c r="M129" s="42"/>
      <c r="N129" s="42"/>
      <c r="O129" s="42"/>
      <c r="P129" s="42"/>
      <c r="Q129" s="42"/>
      <c r="R129" s="26"/>
      <c r="S129" s="53"/>
      <c r="T129" s="53"/>
      <c r="V129" s="46"/>
      <c r="X129" s="46"/>
    </row>
    <row r="130" spans="1:24" s="28" customFormat="1" ht="19.5" customHeight="1">
      <c r="A130" s="24"/>
      <c r="B130" s="25"/>
      <c r="C130" s="37"/>
      <c r="D130" s="88" t="s">
        <v>22</v>
      </c>
      <c r="E130" s="26"/>
      <c r="F130" s="41"/>
      <c r="G130" s="61"/>
      <c r="H130" s="24"/>
      <c r="I130" s="32">
        <f>I132+I131</f>
        <v>200000000</v>
      </c>
      <c r="J130" s="32">
        <f t="shared" ref="J130:K130" si="5">J132+J131</f>
        <v>0</v>
      </c>
      <c r="K130" s="32">
        <f t="shared" si="5"/>
        <v>0</v>
      </c>
      <c r="L130" s="42"/>
      <c r="M130" s="42"/>
      <c r="N130" s="42"/>
      <c r="O130" s="42"/>
      <c r="P130" s="42"/>
      <c r="Q130" s="42"/>
      <c r="R130" s="26"/>
      <c r="S130" s="53"/>
      <c r="T130" s="53"/>
      <c r="V130" s="46"/>
      <c r="X130" s="46"/>
    </row>
    <row r="131" spans="1:24" s="28" customFormat="1" ht="30" customHeight="1">
      <c r="A131" s="24"/>
      <c r="B131" s="25"/>
      <c r="C131" s="79" t="s">
        <v>56</v>
      </c>
      <c r="D131" s="33" t="s">
        <v>124</v>
      </c>
      <c r="E131" s="26" t="s">
        <v>164</v>
      </c>
      <c r="F131" s="41">
        <v>1</v>
      </c>
      <c r="G131" s="61" t="s">
        <v>28</v>
      </c>
      <c r="H131" s="24">
        <v>1</v>
      </c>
      <c r="I131" s="27">
        <v>194000000</v>
      </c>
      <c r="J131" s="27">
        <v>0</v>
      </c>
      <c r="K131" s="27"/>
      <c r="L131" s="42"/>
      <c r="M131" s="105" t="s">
        <v>177</v>
      </c>
      <c r="N131" s="42"/>
      <c r="O131" s="42"/>
      <c r="P131" s="42"/>
      <c r="Q131" s="42"/>
      <c r="R131" s="26"/>
      <c r="S131" s="53"/>
      <c r="T131" s="53"/>
      <c r="V131" s="46"/>
      <c r="X131" s="46"/>
    </row>
    <row r="132" spans="1:24" s="28" customFormat="1" ht="18" customHeight="1">
      <c r="A132" s="24"/>
      <c r="B132" s="25"/>
      <c r="C132" s="79"/>
      <c r="D132" s="88" t="s">
        <v>23</v>
      </c>
      <c r="E132" s="26"/>
      <c r="F132" s="41"/>
      <c r="G132" s="61"/>
      <c r="H132" s="24"/>
      <c r="I132" s="27">
        <v>6000000</v>
      </c>
      <c r="J132" s="27">
        <v>0</v>
      </c>
      <c r="K132" s="27"/>
      <c r="L132" s="42"/>
      <c r="M132" s="42"/>
      <c r="N132" s="42"/>
      <c r="O132" s="42"/>
      <c r="P132" s="42"/>
      <c r="Q132" s="42"/>
      <c r="R132" s="26"/>
      <c r="S132" s="53"/>
      <c r="T132" s="53"/>
      <c r="V132" s="46"/>
      <c r="X132" s="46"/>
    </row>
    <row r="133" spans="1:24" s="28" customFormat="1" ht="17.25" customHeight="1">
      <c r="A133" s="24"/>
      <c r="B133" s="25"/>
      <c r="C133" s="37"/>
      <c r="D133" s="33"/>
      <c r="E133" s="26"/>
      <c r="F133" s="41"/>
      <c r="G133" s="61"/>
      <c r="H133" s="24"/>
      <c r="I133" s="27"/>
      <c r="J133" s="27">
        <v>0</v>
      </c>
      <c r="K133" s="27"/>
      <c r="L133" s="42"/>
      <c r="M133" s="42"/>
      <c r="N133" s="42"/>
      <c r="O133" s="42"/>
      <c r="P133" s="42"/>
      <c r="Q133" s="42"/>
      <c r="R133" s="26"/>
      <c r="S133" s="53"/>
      <c r="T133" s="53"/>
      <c r="V133" s="46"/>
      <c r="X133" s="46"/>
    </row>
    <row r="134" spans="1:24" s="28" customFormat="1" ht="17.25" customHeight="1">
      <c r="A134" s="24"/>
      <c r="B134" s="25"/>
      <c r="C134" s="37"/>
      <c r="D134" s="88" t="s">
        <v>133</v>
      </c>
      <c r="E134" s="26"/>
      <c r="F134" s="41"/>
      <c r="G134" s="61"/>
      <c r="H134" s="24"/>
      <c r="I134" s="32">
        <f>SUM(I135:I142)</f>
        <v>1050000000</v>
      </c>
      <c r="J134" s="32">
        <f>SUM(J135:J142)</f>
        <v>0</v>
      </c>
      <c r="K134" s="32">
        <f>SUM(K135:K142)</f>
        <v>0</v>
      </c>
      <c r="L134" s="42"/>
      <c r="M134" s="42"/>
      <c r="N134" s="42"/>
      <c r="O134" s="42"/>
      <c r="P134" s="42"/>
      <c r="Q134" s="42"/>
      <c r="R134" s="26"/>
      <c r="S134" s="53"/>
      <c r="T134" s="53"/>
      <c r="V134" s="46"/>
      <c r="X134" s="46"/>
    </row>
    <row r="135" spans="1:24" s="28" customFormat="1" ht="30" customHeight="1">
      <c r="A135" s="24"/>
      <c r="B135" s="25"/>
      <c r="C135" s="106" t="s">
        <v>56</v>
      </c>
      <c r="D135" s="23" t="s">
        <v>125</v>
      </c>
      <c r="E135" s="26" t="s">
        <v>164</v>
      </c>
      <c r="F135" s="41">
        <v>1</v>
      </c>
      <c r="G135" s="61" t="s">
        <v>28</v>
      </c>
      <c r="H135" s="24">
        <v>1</v>
      </c>
      <c r="I135" s="27">
        <v>145500000</v>
      </c>
      <c r="J135" s="27">
        <v>0</v>
      </c>
      <c r="K135" s="27"/>
      <c r="L135" s="42"/>
      <c r="M135" s="105" t="s">
        <v>177</v>
      </c>
      <c r="N135" s="42"/>
      <c r="O135" s="42"/>
      <c r="P135" s="42"/>
      <c r="Q135" s="42"/>
      <c r="R135" s="26"/>
      <c r="S135" s="53"/>
      <c r="T135" s="53"/>
      <c r="V135" s="46"/>
      <c r="X135" s="46"/>
    </row>
    <row r="136" spans="1:24" s="28" customFormat="1" ht="30" customHeight="1">
      <c r="A136" s="24"/>
      <c r="B136" s="25"/>
      <c r="C136" s="106" t="s">
        <v>56</v>
      </c>
      <c r="D136" s="23" t="s">
        <v>126</v>
      </c>
      <c r="E136" s="26" t="s">
        <v>164</v>
      </c>
      <c r="F136" s="41">
        <v>1</v>
      </c>
      <c r="G136" s="61" t="s">
        <v>28</v>
      </c>
      <c r="H136" s="24">
        <v>1</v>
      </c>
      <c r="I136" s="27">
        <v>194000000</v>
      </c>
      <c r="J136" s="27">
        <v>0</v>
      </c>
      <c r="K136" s="27"/>
      <c r="L136" s="42"/>
      <c r="M136" s="105" t="s">
        <v>177</v>
      </c>
      <c r="N136" s="42"/>
      <c r="O136" s="42"/>
      <c r="P136" s="42"/>
      <c r="Q136" s="42"/>
      <c r="R136" s="26"/>
      <c r="S136" s="53"/>
      <c r="T136" s="53"/>
      <c r="V136" s="46"/>
      <c r="X136" s="46"/>
    </row>
    <row r="137" spans="1:24" s="28" customFormat="1" ht="30" customHeight="1">
      <c r="A137" s="24"/>
      <c r="B137" s="25"/>
      <c r="C137" s="106" t="s">
        <v>56</v>
      </c>
      <c r="D137" s="23" t="s">
        <v>127</v>
      </c>
      <c r="E137" s="26" t="s">
        <v>164</v>
      </c>
      <c r="F137" s="41">
        <v>1</v>
      </c>
      <c r="G137" s="61" t="s">
        <v>28</v>
      </c>
      <c r="H137" s="24">
        <v>1</v>
      </c>
      <c r="I137" s="27">
        <v>97000000</v>
      </c>
      <c r="J137" s="27">
        <v>0</v>
      </c>
      <c r="K137" s="27"/>
      <c r="L137" s="42"/>
      <c r="M137" s="105" t="s">
        <v>177</v>
      </c>
      <c r="N137" s="42"/>
      <c r="O137" s="42"/>
      <c r="P137" s="42"/>
      <c r="Q137" s="42"/>
      <c r="R137" s="26"/>
      <c r="S137" s="53"/>
      <c r="T137" s="53"/>
      <c r="V137" s="46"/>
      <c r="X137" s="46"/>
    </row>
    <row r="138" spans="1:24" s="28" customFormat="1" ht="30" customHeight="1">
      <c r="A138" s="24"/>
      <c r="B138" s="25"/>
      <c r="C138" s="106" t="s">
        <v>56</v>
      </c>
      <c r="D138" s="23" t="s">
        <v>128</v>
      </c>
      <c r="E138" s="26" t="s">
        <v>164</v>
      </c>
      <c r="F138" s="41">
        <v>1</v>
      </c>
      <c r="G138" s="61" t="s">
        <v>28</v>
      </c>
      <c r="H138" s="24">
        <v>1</v>
      </c>
      <c r="I138" s="27">
        <v>97000000</v>
      </c>
      <c r="J138" s="27">
        <v>0</v>
      </c>
      <c r="K138" s="27"/>
      <c r="L138" s="42"/>
      <c r="M138" s="105" t="s">
        <v>177</v>
      </c>
      <c r="N138" s="42"/>
      <c r="O138" s="42"/>
      <c r="P138" s="42"/>
      <c r="Q138" s="42"/>
      <c r="R138" s="26"/>
      <c r="S138" s="53"/>
      <c r="T138" s="53"/>
      <c r="V138" s="46"/>
      <c r="X138" s="46"/>
    </row>
    <row r="139" spans="1:24" s="28" customFormat="1" ht="30" customHeight="1">
      <c r="A139" s="24"/>
      <c r="B139" s="25"/>
      <c r="C139" s="106" t="s">
        <v>56</v>
      </c>
      <c r="D139" s="23" t="s">
        <v>129</v>
      </c>
      <c r="E139" s="26" t="s">
        <v>164</v>
      </c>
      <c r="F139" s="41">
        <v>1</v>
      </c>
      <c r="G139" s="61" t="s">
        <v>28</v>
      </c>
      <c r="H139" s="24">
        <v>1</v>
      </c>
      <c r="I139" s="27">
        <v>194000000</v>
      </c>
      <c r="J139" s="27">
        <v>0</v>
      </c>
      <c r="K139" s="27"/>
      <c r="L139" s="42"/>
      <c r="M139" s="105" t="s">
        <v>177</v>
      </c>
      <c r="N139" s="42"/>
      <c r="O139" s="42"/>
      <c r="P139" s="42"/>
      <c r="Q139" s="42"/>
      <c r="R139" s="26"/>
      <c r="S139" s="53"/>
      <c r="T139" s="53"/>
      <c r="V139" s="46"/>
      <c r="X139" s="46"/>
    </row>
    <row r="140" spans="1:24" s="28" customFormat="1" ht="30" customHeight="1">
      <c r="A140" s="24"/>
      <c r="B140" s="25"/>
      <c r="C140" s="106" t="s">
        <v>56</v>
      </c>
      <c r="D140" s="23" t="s">
        <v>130</v>
      </c>
      <c r="E140" s="26" t="s">
        <v>164</v>
      </c>
      <c r="F140" s="41">
        <v>1</v>
      </c>
      <c r="G140" s="61" t="s">
        <v>28</v>
      </c>
      <c r="H140" s="24">
        <v>1</v>
      </c>
      <c r="I140" s="27">
        <v>97000000</v>
      </c>
      <c r="J140" s="27">
        <v>0</v>
      </c>
      <c r="K140" s="27"/>
      <c r="L140" s="42"/>
      <c r="M140" s="105" t="s">
        <v>177</v>
      </c>
      <c r="N140" s="42"/>
      <c r="O140" s="42"/>
      <c r="P140" s="42"/>
      <c r="Q140" s="42"/>
      <c r="R140" s="26"/>
      <c r="S140" s="53"/>
      <c r="T140" s="53"/>
      <c r="V140" s="46"/>
      <c r="X140" s="46"/>
    </row>
    <row r="141" spans="1:24" s="28" customFormat="1" ht="36.75" customHeight="1">
      <c r="A141" s="24"/>
      <c r="B141" s="25"/>
      <c r="C141" s="106" t="s">
        <v>56</v>
      </c>
      <c r="D141" s="23" t="s">
        <v>131</v>
      </c>
      <c r="E141" s="26" t="s">
        <v>164</v>
      </c>
      <c r="F141" s="41">
        <v>1</v>
      </c>
      <c r="G141" s="61" t="s">
        <v>28</v>
      </c>
      <c r="H141" s="24">
        <v>1</v>
      </c>
      <c r="I141" s="27">
        <v>194000000</v>
      </c>
      <c r="J141" s="27">
        <v>0</v>
      </c>
      <c r="K141" s="27"/>
      <c r="L141" s="42"/>
      <c r="M141" s="105" t="s">
        <v>177</v>
      </c>
      <c r="N141" s="42"/>
      <c r="O141" s="42"/>
      <c r="P141" s="42"/>
      <c r="Q141" s="42"/>
      <c r="R141" s="26"/>
      <c r="S141" s="53"/>
      <c r="T141" s="53"/>
      <c r="V141" s="46"/>
      <c r="X141" s="46"/>
    </row>
    <row r="142" spans="1:24" s="28" customFormat="1" ht="18" customHeight="1">
      <c r="A142" s="24"/>
      <c r="B142" s="25"/>
      <c r="C142" s="106"/>
      <c r="D142" s="88" t="s">
        <v>23</v>
      </c>
      <c r="E142" s="26"/>
      <c r="F142" s="41"/>
      <c r="G142" s="61"/>
      <c r="H142" s="24"/>
      <c r="I142" s="27">
        <v>31500000</v>
      </c>
      <c r="J142" s="27">
        <v>0</v>
      </c>
      <c r="K142" s="27"/>
      <c r="L142" s="42"/>
      <c r="M142" s="42"/>
      <c r="N142" s="42"/>
      <c r="O142" s="42"/>
      <c r="P142" s="42"/>
      <c r="Q142" s="42"/>
      <c r="R142" s="26"/>
      <c r="S142" s="53"/>
      <c r="T142" s="53"/>
      <c r="V142" s="46"/>
      <c r="X142" s="46"/>
    </row>
    <row r="143" spans="1:24" s="28" customFormat="1" ht="18" customHeight="1">
      <c r="A143" s="24"/>
      <c r="B143" s="25"/>
      <c r="C143" s="37"/>
      <c r="D143" s="33"/>
      <c r="E143" s="26"/>
      <c r="F143" s="41"/>
      <c r="G143" s="61"/>
      <c r="H143" s="24"/>
      <c r="I143" s="27"/>
      <c r="J143" s="27"/>
      <c r="K143" s="27"/>
      <c r="L143" s="42"/>
      <c r="M143" s="42"/>
      <c r="N143" s="42"/>
      <c r="O143" s="42"/>
      <c r="P143" s="42"/>
      <c r="Q143" s="42"/>
      <c r="R143" s="26"/>
      <c r="S143" s="53"/>
      <c r="T143" s="53"/>
      <c r="V143" s="46"/>
      <c r="X143" s="46"/>
    </row>
    <row r="144" spans="1:24" s="28" customFormat="1" ht="30" customHeight="1">
      <c r="A144" s="24"/>
      <c r="B144" s="25"/>
      <c r="C144" s="37"/>
      <c r="D144" s="88" t="s">
        <v>134</v>
      </c>
      <c r="E144" s="26"/>
      <c r="F144" s="41"/>
      <c r="G144" s="61"/>
      <c r="H144" s="24"/>
      <c r="I144" s="32">
        <f>SUM(I145:I151)</f>
        <v>975000000</v>
      </c>
      <c r="J144" s="32">
        <f t="shared" ref="J144:K144" si="6">SUM(J145:J151)</f>
        <v>0</v>
      </c>
      <c r="K144" s="32">
        <f t="shared" si="6"/>
        <v>0</v>
      </c>
      <c r="L144" s="42"/>
      <c r="M144" s="42"/>
      <c r="N144" s="42"/>
      <c r="O144" s="42"/>
      <c r="P144" s="42"/>
      <c r="Q144" s="42"/>
      <c r="R144" s="26"/>
      <c r="S144" s="53"/>
      <c r="T144" s="99">
        <f>I144+515000</f>
        <v>975515000</v>
      </c>
      <c r="V144" s="46"/>
      <c r="X144" s="46"/>
    </row>
    <row r="145" spans="1:24" s="28" customFormat="1" ht="30" customHeight="1">
      <c r="A145" s="24"/>
      <c r="B145" s="25"/>
      <c r="C145" s="106" t="s">
        <v>56</v>
      </c>
      <c r="D145" s="23" t="s">
        <v>135</v>
      </c>
      <c r="E145" s="26" t="s">
        <v>164</v>
      </c>
      <c r="F145" s="41">
        <v>1</v>
      </c>
      <c r="G145" s="61" t="s">
        <v>28</v>
      </c>
      <c r="H145" s="24">
        <v>1</v>
      </c>
      <c r="I145" s="27">
        <v>73125000</v>
      </c>
      <c r="J145" s="27">
        <v>0</v>
      </c>
      <c r="K145" s="27"/>
      <c r="L145" s="42"/>
      <c r="M145" s="105" t="s">
        <v>177</v>
      </c>
      <c r="N145" s="42"/>
      <c r="O145" s="42"/>
      <c r="P145" s="42"/>
      <c r="Q145" s="42"/>
      <c r="R145" s="26"/>
      <c r="S145" s="53"/>
      <c r="T145" s="53"/>
      <c r="V145" s="46"/>
      <c r="X145" s="46"/>
    </row>
    <row r="146" spans="1:24" s="28" customFormat="1" ht="30" customHeight="1">
      <c r="A146" s="24"/>
      <c r="B146" s="25"/>
      <c r="C146" s="106" t="s">
        <v>56</v>
      </c>
      <c r="D146" s="23" t="s">
        <v>136</v>
      </c>
      <c r="E146" s="26" t="s">
        <v>164</v>
      </c>
      <c r="F146" s="41">
        <v>1</v>
      </c>
      <c r="G146" s="61" t="s">
        <v>28</v>
      </c>
      <c r="H146" s="24">
        <v>1</v>
      </c>
      <c r="I146" s="27">
        <v>195000000</v>
      </c>
      <c r="J146" s="27">
        <v>0</v>
      </c>
      <c r="K146" s="27"/>
      <c r="L146" s="42"/>
      <c r="M146" s="105" t="s">
        <v>177</v>
      </c>
      <c r="N146" s="42"/>
      <c r="O146" s="42"/>
      <c r="P146" s="42"/>
      <c r="Q146" s="42"/>
      <c r="R146" s="26"/>
      <c r="S146" s="53"/>
      <c r="T146" s="53"/>
      <c r="V146" s="46"/>
      <c r="X146" s="46"/>
    </row>
    <row r="147" spans="1:24" s="28" customFormat="1" ht="30" customHeight="1">
      <c r="A147" s="24"/>
      <c r="B147" s="25"/>
      <c r="C147" s="106" t="s">
        <v>56</v>
      </c>
      <c r="D147" s="23" t="s">
        <v>137</v>
      </c>
      <c r="E147" s="26" t="s">
        <v>164</v>
      </c>
      <c r="F147" s="41">
        <v>1</v>
      </c>
      <c r="G147" s="61" t="s">
        <v>28</v>
      </c>
      <c r="H147" s="24">
        <v>1</v>
      </c>
      <c r="I147" s="27">
        <v>195000000</v>
      </c>
      <c r="J147" s="27">
        <v>0</v>
      </c>
      <c r="K147" s="27"/>
      <c r="L147" s="42"/>
      <c r="M147" s="105" t="s">
        <v>177</v>
      </c>
      <c r="N147" s="42"/>
      <c r="O147" s="42"/>
      <c r="P147" s="42"/>
      <c r="Q147" s="42"/>
      <c r="R147" s="26"/>
      <c r="S147" s="53"/>
      <c r="T147" s="53"/>
      <c r="V147" s="46"/>
      <c r="X147" s="46"/>
    </row>
    <row r="148" spans="1:24" s="28" customFormat="1" ht="30" customHeight="1">
      <c r="A148" s="24"/>
      <c r="B148" s="25"/>
      <c r="C148" s="106" t="s">
        <v>56</v>
      </c>
      <c r="D148" s="23" t="s">
        <v>138</v>
      </c>
      <c r="E148" s="26" t="s">
        <v>164</v>
      </c>
      <c r="F148" s="41">
        <v>1</v>
      </c>
      <c r="G148" s="61" t="s">
        <v>28</v>
      </c>
      <c r="H148" s="24">
        <v>1</v>
      </c>
      <c r="I148" s="27">
        <v>146250000</v>
      </c>
      <c r="J148" s="27">
        <v>0</v>
      </c>
      <c r="K148" s="27"/>
      <c r="L148" s="42"/>
      <c r="M148" s="105" t="s">
        <v>177</v>
      </c>
      <c r="N148" s="42"/>
      <c r="O148" s="42"/>
      <c r="P148" s="42"/>
      <c r="Q148" s="42"/>
      <c r="R148" s="26"/>
      <c r="S148" s="53"/>
      <c r="T148" s="53"/>
      <c r="V148" s="46"/>
      <c r="X148" s="46"/>
    </row>
    <row r="149" spans="1:24" s="28" customFormat="1" ht="30" customHeight="1">
      <c r="A149" s="24"/>
      <c r="B149" s="25"/>
      <c r="C149" s="106" t="s">
        <v>56</v>
      </c>
      <c r="D149" s="23" t="s">
        <v>139</v>
      </c>
      <c r="E149" s="26" t="s">
        <v>164</v>
      </c>
      <c r="F149" s="41">
        <v>1</v>
      </c>
      <c r="G149" s="61" t="s">
        <v>28</v>
      </c>
      <c r="H149" s="24">
        <v>1</v>
      </c>
      <c r="I149" s="27">
        <v>195000000</v>
      </c>
      <c r="J149" s="27">
        <v>0</v>
      </c>
      <c r="K149" s="27"/>
      <c r="L149" s="42"/>
      <c r="M149" s="105" t="s">
        <v>177</v>
      </c>
      <c r="N149" s="42"/>
      <c r="O149" s="42"/>
      <c r="P149" s="42"/>
      <c r="Q149" s="42"/>
      <c r="R149" s="26"/>
      <c r="S149" s="53"/>
      <c r="T149" s="53"/>
      <c r="V149" s="46"/>
      <c r="X149" s="46"/>
    </row>
    <row r="150" spans="1:24" s="28" customFormat="1" ht="30" customHeight="1">
      <c r="A150" s="24"/>
      <c r="B150" s="25"/>
      <c r="C150" s="106" t="s">
        <v>56</v>
      </c>
      <c r="D150" s="23" t="s">
        <v>140</v>
      </c>
      <c r="E150" s="26" t="s">
        <v>164</v>
      </c>
      <c r="F150" s="41">
        <v>1</v>
      </c>
      <c r="G150" s="61" t="s">
        <v>28</v>
      </c>
      <c r="H150" s="24">
        <v>1</v>
      </c>
      <c r="I150" s="27">
        <v>145500000</v>
      </c>
      <c r="J150" s="27">
        <v>0</v>
      </c>
      <c r="K150" s="27"/>
      <c r="L150" s="42"/>
      <c r="M150" s="105" t="s">
        <v>177</v>
      </c>
      <c r="N150" s="42"/>
      <c r="O150" s="42"/>
      <c r="P150" s="42"/>
      <c r="Q150" s="42"/>
      <c r="R150" s="26"/>
      <c r="S150" s="53"/>
      <c r="T150" s="53"/>
      <c r="V150" s="46"/>
      <c r="X150" s="46"/>
    </row>
    <row r="151" spans="1:24" s="28" customFormat="1" ht="19.5" customHeight="1">
      <c r="A151" s="24"/>
      <c r="B151" s="25"/>
      <c r="C151" s="37"/>
      <c r="D151" s="88" t="s">
        <v>23</v>
      </c>
      <c r="E151" s="26"/>
      <c r="F151" s="41"/>
      <c r="G151" s="61"/>
      <c r="H151" s="24"/>
      <c r="I151" s="27">
        <f>24610000+515000</f>
        <v>25125000</v>
      </c>
      <c r="J151" s="27"/>
      <c r="K151" s="27"/>
      <c r="L151" s="42"/>
      <c r="M151" s="42"/>
      <c r="N151" s="42"/>
      <c r="O151" s="42"/>
      <c r="P151" s="42"/>
      <c r="Q151" s="42"/>
      <c r="R151" s="26"/>
      <c r="S151" s="53"/>
      <c r="T151" s="53"/>
      <c r="V151" s="46"/>
      <c r="X151" s="46"/>
    </row>
    <row r="152" spans="1:24" ht="15" customHeight="1">
      <c r="A152" s="16"/>
      <c r="B152" s="11"/>
      <c r="C152" s="36"/>
      <c r="D152" s="64"/>
      <c r="E152" s="16"/>
      <c r="F152" s="16"/>
      <c r="G152" s="62"/>
      <c r="H152" s="16" t="s">
        <v>29</v>
      </c>
      <c r="I152" s="21"/>
      <c r="J152" s="21"/>
      <c r="K152" s="21"/>
      <c r="L152" s="16"/>
      <c r="M152" s="16"/>
      <c r="N152" s="16"/>
      <c r="O152" s="16"/>
      <c r="P152" s="16"/>
      <c r="Q152" s="16"/>
      <c r="R152" s="16"/>
      <c r="S152" s="56"/>
      <c r="T152" s="56"/>
    </row>
    <row r="153" spans="1:24" ht="15" customHeight="1">
      <c r="A153" s="17"/>
      <c r="B153" s="12"/>
      <c r="C153" s="39"/>
      <c r="D153" s="13"/>
      <c r="E153" s="17"/>
      <c r="F153" s="17"/>
      <c r="G153" s="17"/>
      <c r="H153" s="17"/>
      <c r="I153" s="22"/>
      <c r="J153" s="17"/>
      <c r="K153" s="17"/>
      <c r="L153" s="17" t="s">
        <v>29</v>
      </c>
      <c r="M153" s="17"/>
      <c r="N153" s="17"/>
      <c r="O153" s="17"/>
      <c r="P153" s="17"/>
      <c r="Q153" s="17"/>
      <c r="R153" s="17"/>
      <c r="S153" s="56"/>
      <c r="T153" s="56"/>
    </row>
    <row r="155" spans="1:24" ht="15" customHeight="1">
      <c r="H155" s="2" t="s">
        <v>29</v>
      </c>
    </row>
    <row r="157" spans="1:24" ht="15" customHeight="1">
      <c r="O157" s="113" t="s">
        <v>179</v>
      </c>
    </row>
    <row r="158" spans="1:24" ht="15" customHeight="1">
      <c r="O158" s="113"/>
    </row>
    <row r="159" spans="1:24" ht="15" customHeight="1">
      <c r="O159" s="113"/>
    </row>
    <row r="160" spans="1:24" ht="15" customHeight="1">
      <c r="D160" s="2" t="s">
        <v>29</v>
      </c>
      <c r="O160" s="113"/>
    </row>
    <row r="161" spans="15:15" ht="15" customHeight="1">
      <c r="O161" s="114" t="s">
        <v>180</v>
      </c>
    </row>
    <row r="162" spans="15:15" ht="15" customHeight="1">
      <c r="O162" s="113" t="s">
        <v>181</v>
      </c>
    </row>
  </sheetData>
  <mergeCells count="12">
    <mergeCell ref="P7:P8"/>
    <mergeCell ref="B10:D10"/>
    <mergeCell ref="A1:R1"/>
    <mergeCell ref="A2:R2"/>
    <mergeCell ref="A5:A8"/>
    <mergeCell ref="B5:D8"/>
    <mergeCell ref="E5:F5"/>
    <mergeCell ref="H5:H8"/>
    <mergeCell ref="J5:L5"/>
    <mergeCell ref="M5:Q5"/>
    <mergeCell ref="F6:F8"/>
    <mergeCell ref="M7:M8"/>
  </mergeCells>
  <pageMargins left="0.25" right="0.25" top="1" bottom="0.75" header="0.3" footer="0.3"/>
  <pageSetup paperSize="768" scale="75" pageOrder="overThenDown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62"/>
  <sheetViews>
    <sheetView view="pageBreakPreview" zoomScaleSheetLayoutView="100" workbookViewId="0">
      <selection activeCell="N16" sqref="N16"/>
    </sheetView>
  </sheetViews>
  <sheetFormatPr defaultRowHeight="15" customHeight="1"/>
  <cols>
    <col min="1" max="2" width="3.7109375" style="2" customWidth="1"/>
    <col min="3" max="3" width="3.7109375" style="3" customWidth="1"/>
    <col min="4" max="4" width="38" style="2" customWidth="1"/>
    <col min="5" max="5" width="19.140625" style="2" customWidth="1"/>
    <col min="6" max="6" width="8.140625" style="2" customWidth="1"/>
    <col min="7" max="7" width="13" style="2" customWidth="1"/>
    <col min="8" max="8" width="8.42578125" style="2" customWidth="1"/>
    <col min="9" max="9" width="12.5703125" style="2" customWidth="1"/>
    <col min="10" max="10" width="13.140625" style="2" customWidth="1"/>
    <col min="11" max="11" width="9.85546875" style="2" customWidth="1"/>
    <col min="12" max="12" width="8.5703125" style="2" customWidth="1"/>
    <col min="13" max="13" width="11.5703125" style="2" customWidth="1"/>
    <col min="14" max="15" width="10.5703125" style="2" customWidth="1"/>
    <col min="16" max="16" width="12.42578125" style="2" customWidth="1"/>
    <col min="17" max="17" width="15.5703125" style="2" customWidth="1"/>
    <col min="18" max="18" width="10.7109375" style="2" customWidth="1"/>
    <col min="19" max="20" width="19.140625" style="2" customWidth="1"/>
    <col min="21" max="21" width="9.140625" style="2"/>
    <col min="22" max="22" width="11.42578125" style="2" bestFit="1" customWidth="1"/>
    <col min="23" max="23" width="14.42578125" style="2" bestFit="1" customWidth="1"/>
    <col min="24" max="24" width="10" style="2" bestFit="1" customWidth="1"/>
    <col min="25" max="16384" width="9.140625" style="2"/>
  </cols>
  <sheetData>
    <row r="1" spans="1:24" s="1" customFormat="1" ht="15" customHeight="1">
      <c r="A1" s="373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118"/>
      <c r="T1" s="118"/>
    </row>
    <row r="2" spans="1:24" s="1" customFormat="1" ht="15" customHeight="1">
      <c r="A2" s="373" t="s">
        <v>178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118"/>
      <c r="T2" s="118"/>
    </row>
    <row r="3" spans="1:24" s="1" customFormat="1" ht="1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4" ht="15" customHeight="1">
      <c r="B4" s="4" t="s">
        <v>183</v>
      </c>
      <c r="H4" s="2" t="s">
        <v>29</v>
      </c>
      <c r="L4" s="2" t="s">
        <v>29</v>
      </c>
      <c r="R4" s="2" t="s">
        <v>29</v>
      </c>
    </row>
    <row r="5" spans="1:24" s="4" customFormat="1" ht="15" customHeight="1">
      <c r="A5" s="374" t="s">
        <v>1</v>
      </c>
      <c r="B5" s="375" t="s">
        <v>2</v>
      </c>
      <c r="C5" s="376"/>
      <c r="D5" s="377"/>
      <c r="E5" s="370" t="s">
        <v>27</v>
      </c>
      <c r="F5" s="372"/>
      <c r="G5" s="5"/>
      <c r="H5" s="381" t="s">
        <v>7</v>
      </c>
      <c r="I5" s="119"/>
      <c r="J5" s="370" t="s">
        <v>10</v>
      </c>
      <c r="K5" s="371"/>
      <c r="L5" s="371"/>
      <c r="M5" s="370" t="s">
        <v>167</v>
      </c>
      <c r="N5" s="371"/>
      <c r="O5" s="371"/>
      <c r="P5" s="371"/>
      <c r="Q5" s="372"/>
      <c r="R5" s="5"/>
      <c r="S5" s="121"/>
      <c r="T5" s="121"/>
    </row>
    <row r="6" spans="1:24" s="4" customFormat="1" ht="15" customHeight="1">
      <c r="A6" s="369"/>
      <c r="B6" s="378"/>
      <c r="C6" s="379"/>
      <c r="D6" s="380"/>
      <c r="E6" s="119"/>
      <c r="F6" s="380" t="s">
        <v>5</v>
      </c>
      <c r="G6" s="120"/>
      <c r="H6" s="382"/>
      <c r="I6" s="120"/>
      <c r="J6" s="119"/>
      <c r="K6" s="119"/>
      <c r="L6" s="119"/>
      <c r="M6" s="119"/>
      <c r="N6" s="119"/>
      <c r="O6" s="119"/>
      <c r="P6" s="119"/>
      <c r="Q6" s="119" t="s">
        <v>172</v>
      </c>
      <c r="R6" s="120"/>
      <c r="S6" s="121"/>
      <c r="T6" s="121"/>
    </row>
    <row r="7" spans="1:24" s="4" customFormat="1" ht="15" customHeight="1">
      <c r="A7" s="369"/>
      <c r="B7" s="378"/>
      <c r="C7" s="379"/>
      <c r="D7" s="380"/>
      <c r="E7" s="120" t="s">
        <v>3</v>
      </c>
      <c r="F7" s="380"/>
      <c r="G7" s="120" t="s">
        <v>6</v>
      </c>
      <c r="H7" s="382"/>
      <c r="I7" s="120" t="s">
        <v>8</v>
      </c>
      <c r="J7" s="120" t="s">
        <v>11</v>
      </c>
      <c r="K7" s="120" t="s">
        <v>14</v>
      </c>
      <c r="L7" s="120" t="s">
        <v>14</v>
      </c>
      <c r="M7" s="369" t="s">
        <v>165</v>
      </c>
      <c r="N7" s="120" t="s">
        <v>168</v>
      </c>
      <c r="O7" s="120" t="s">
        <v>168</v>
      </c>
      <c r="P7" s="369" t="s">
        <v>171</v>
      </c>
      <c r="Q7" s="120" t="s">
        <v>173</v>
      </c>
      <c r="R7" s="120" t="s">
        <v>176</v>
      </c>
      <c r="S7" s="121"/>
      <c r="T7" s="121"/>
    </row>
    <row r="8" spans="1:24" s="4" customFormat="1" ht="15" customHeight="1">
      <c r="A8" s="369"/>
      <c r="B8" s="378"/>
      <c r="C8" s="379"/>
      <c r="D8" s="380"/>
      <c r="E8" s="120" t="s">
        <v>4</v>
      </c>
      <c r="F8" s="380"/>
      <c r="G8" s="6"/>
      <c r="H8" s="382"/>
      <c r="I8" s="120" t="s">
        <v>9</v>
      </c>
      <c r="J8" s="120" t="s">
        <v>12</v>
      </c>
      <c r="K8" s="120" t="s">
        <v>166</v>
      </c>
      <c r="L8" s="120" t="s">
        <v>13</v>
      </c>
      <c r="M8" s="369"/>
      <c r="N8" s="120" t="s">
        <v>169</v>
      </c>
      <c r="O8" s="120" t="s">
        <v>170</v>
      </c>
      <c r="P8" s="369"/>
      <c r="Q8" s="120" t="s">
        <v>174</v>
      </c>
      <c r="R8" s="120"/>
      <c r="S8" s="121"/>
      <c r="T8" s="121"/>
      <c r="X8" s="4">
        <f>64337000+13940000</f>
        <v>78277000</v>
      </c>
    </row>
    <row r="9" spans="1:24" s="4" customFormat="1" ht="15" customHeight="1">
      <c r="A9" s="101"/>
      <c r="B9" s="101"/>
      <c r="C9" s="102"/>
      <c r="D9" s="103"/>
      <c r="E9" s="7"/>
      <c r="F9" s="103"/>
      <c r="G9" s="104"/>
      <c r="H9" s="100"/>
      <c r="I9" s="7"/>
      <c r="J9" s="7"/>
      <c r="K9" s="7"/>
      <c r="L9" s="7"/>
      <c r="M9" s="7"/>
      <c r="N9" s="7"/>
      <c r="O9" s="7"/>
      <c r="P9" s="7"/>
      <c r="Q9" s="7" t="s">
        <v>175</v>
      </c>
      <c r="R9" s="7"/>
      <c r="S9" s="121"/>
      <c r="T9" s="121"/>
    </row>
    <row r="10" spans="1:24" s="4" customFormat="1" ht="15" customHeight="1">
      <c r="A10" s="115">
        <v>1</v>
      </c>
      <c r="B10" s="370">
        <v>2</v>
      </c>
      <c r="C10" s="371"/>
      <c r="D10" s="372"/>
      <c r="E10" s="8">
        <v>3</v>
      </c>
      <c r="F10" s="117">
        <v>4</v>
      </c>
      <c r="G10" s="8">
        <v>5</v>
      </c>
      <c r="H10" s="116">
        <v>6</v>
      </c>
      <c r="I10" s="8">
        <v>7</v>
      </c>
      <c r="J10" s="8">
        <v>8</v>
      </c>
      <c r="K10" s="8"/>
      <c r="L10" s="8">
        <v>9</v>
      </c>
      <c r="M10" s="8"/>
      <c r="N10" s="8"/>
      <c r="O10" s="8"/>
      <c r="P10" s="8"/>
      <c r="Q10" s="8"/>
      <c r="R10" s="8">
        <v>10</v>
      </c>
      <c r="S10" s="121"/>
      <c r="T10" s="121"/>
    </row>
    <row r="11" spans="1:24" ht="15" customHeight="1">
      <c r="A11" s="18"/>
      <c r="B11" s="9" t="s">
        <v>15</v>
      </c>
      <c r="C11" s="34"/>
      <c r="D11" s="55"/>
      <c r="E11" s="18"/>
      <c r="F11" s="18"/>
      <c r="G11" s="59" t="s">
        <v>29</v>
      </c>
      <c r="H11" s="19"/>
      <c r="I11" s="19"/>
      <c r="J11" s="19"/>
      <c r="K11" s="19"/>
      <c r="L11" s="45"/>
      <c r="M11" s="45"/>
      <c r="N11" s="45"/>
      <c r="O11" s="45"/>
      <c r="P11" s="45"/>
      <c r="Q11" s="45"/>
      <c r="R11" s="14"/>
      <c r="S11" s="56"/>
      <c r="T11" s="56"/>
    </row>
    <row r="12" spans="1:24" s="4" customFormat="1" ht="30" customHeight="1">
      <c r="A12" s="15"/>
      <c r="B12" s="10" t="s">
        <v>16</v>
      </c>
      <c r="C12" s="35"/>
      <c r="D12" s="86" t="s">
        <v>17</v>
      </c>
      <c r="E12" s="15"/>
      <c r="F12" s="15"/>
      <c r="G12" s="60"/>
      <c r="H12" s="20">
        <f>H13</f>
        <v>1</v>
      </c>
      <c r="I12" s="20">
        <f>I13</f>
        <v>50000000</v>
      </c>
      <c r="J12" s="20">
        <f>J13</f>
        <v>0</v>
      </c>
      <c r="K12" s="136"/>
      <c r="L12" s="15"/>
      <c r="M12" s="15"/>
      <c r="N12" s="15"/>
      <c r="O12" s="15"/>
      <c r="P12" s="15"/>
      <c r="Q12" s="15"/>
      <c r="R12" s="15"/>
      <c r="S12" s="57"/>
      <c r="T12" s="57"/>
    </row>
    <row r="13" spans="1:24" s="28" customFormat="1" ht="30" customHeight="1">
      <c r="A13" s="24"/>
      <c r="B13" s="25">
        <v>1</v>
      </c>
      <c r="C13" s="37"/>
      <c r="D13" s="33" t="s">
        <v>30</v>
      </c>
      <c r="E13" s="26" t="s">
        <v>150</v>
      </c>
      <c r="F13" s="41">
        <v>1</v>
      </c>
      <c r="G13" s="61" t="s">
        <v>28</v>
      </c>
      <c r="H13" s="24">
        <v>1</v>
      </c>
      <c r="I13" s="27">
        <v>50000000</v>
      </c>
      <c r="J13" s="27">
        <v>0</v>
      </c>
      <c r="K13" s="137"/>
      <c r="L13" s="40"/>
      <c r="M13" s="40"/>
      <c r="N13" s="40"/>
      <c r="O13" s="40"/>
      <c r="P13" s="40"/>
      <c r="Q13" s="40"/>
      <c r="R13" s="24"/>
      <c r="S13" s="54" t="s">
        <v>29</v>
      </c>
      <c r="T13" s="54"/>
    </row>
    <row r="14" spans="1:24" ht="13.5" customHeight="1">
      <c r="A14" s="16"/>
      <c r="B14" s="11"/>
      <c r="C14" s="36"/>
      <c r="D14" s="87"/>
      <c r="E14" s="16"/>
      <c r="F14" s="16"/>
      <c r="G14" s="62"/>
      <c r="H14" s="16"/>
      <c r="I14" s="21"/>
      <c r="J14" s="21"/>
      <c r="K14" s="138"/>
      <c r="L14" s="16"/>
      <c r="M14" s="16"/>
      <c r="N14" s="16"/>
      <c r="O14" s="16"/>
      <c r="P14" s="16"/>
      <c r="Q14" s="16"/>
      <c r="R14" s="16"/>
      <c r="S14" s="56"/>
      <c r="T14" s="56"/>
    </row>
    <row r="15" spans="1:24" s="4" customFormat="1" ht="30" customHeight="1">
      <c r="A15" s="15"/>
      <c r="B15" s="10" t="s">
        <v>18</v>
      </c>
      <c r="C15" s="35"/>
      <c r="D15" s="86" t="s">
        <v>31</v>
      </c>
      <c r="E15" s="15"/>
      <c r="F15" s="15"/>
      <c r="G15" s="60"/>
      <c r="H15" s="20">
        <f>H16</f>
        <v>1</v>
      </c>
      <c r="I15" s="20">
        <f>I16</f>
        <v>30000000</v>
      </c>
      <c r="J15" s="20">
        <f>J16</f>
        <v>0</v>
      </c>
      <c r="K15" s="136"/>
      <c r="L15" s="15"/>
      <c r="M15" s="15"/>
      <c r="N15" s="15"/>
      <c r="O15" s="15"/>
      <c r="P15" s="15"/>
      <c r="Q15" s="15"/>
      <c r="R15" s="15"/>
      <c r="S15" s="57"/>
      <c r="T15" s="57"/>
    </row>
    <row r="16" spans="1:24" s="28" customFormat="1" ht="30" customHeight="1">
      <c r="A16" s="24"/>
      <c r="B16" s="25">
        <v>1</v>
      </c>
      <c r="C16" s="37"/>
      <c r="D16" s="33" t="s">
        <v>32</v>
      </c>
      <c r="E16" s="26" t="s">
        <v>151</v>
      </c>
      <c r="F16" s="41">
        <v>1</v>
      </c>
      <c r="G16" s="61" t="s">
        <v>28</v>
      </c>
      <c r="H16" s="24">
        <v>1</v>
      </c>
      <c r="I16" s="27">
        <v>30000000</v>
      </c>
      <c r="J16" s="27">
        <v>0</v>
      </c>
      <c r="K16" s="137"/>
      <c r="L16" s="42"/>
      <c r="M16" s="42"/>
      <c r="N16" s="42"/>
      <c r="O16" s="42"/>
      <c r="P16" s="42"/>
      <c r="Q16" s="42"/>
      <c r="R16" s="26"/>
      <c r="S16" s="53"/>
      <c r="T16" s="53" t="s">
        <v>29</v>
      </c>
      <c r="V16" s="46">
        <f>J16-100000000</f>
        <v>-100000000</v>
      </c>
      <c r="X16" s="46">
        <f>100000000-1223000</f>
        <v>98777000</v>
      </c>
    </row>
    <row r="17" spans="1:24" s="28" customFormat="1" ht="12.75" customHeight="1">
      <c r="A17" s="24"/>
      <c r="B17" s="25"/>
      <c r="C17" s="37"/>
      <c r="D17" s="33"/>
      <c r="E17" s="26"/>
      <c r="F17" s="41"/>
      <c r="G17" s="61"/>
      <c r="H17" s="24"/>
      <c r="I17" s="27"/>
      <c r="J17" s="27"/>
      <c r="K17" s="137"/>
      <c r="L17" s="42"/>
      <c r="M17" s="42"/>
      <c r="N17" s="42"/>
      <c r="O17" s="42"/>
      <c r="P17" s="42"/>
      <c r="Q17" s="42"/>
      <c r="R17" s="26"/>
      <c r="S17" s="53"/>
      <c r="T17" s="53"/>
      <c r="V17" s="46"/>
      <c r="X17" s="46"/>
    </row>
    <row r="18" spans="1:24" s="94" customFormat="1" ht="50.25" customHeight="1">
      <c r="A18" s="31"/>
      <c r="B18" s="30" t="s">
        <v>19</v>
      </c>
      <c r="C18" s="38"/>
      <c r="D18" s="88" t="s">
        <v>33</v>
      </c>
      <c r="E18" s="89"/>
      <c r="F18" s="90"/>
      <c r="G18" s="91"/>
      <c r="H18" s="31"/>
      <c r="I18" s="32">
        <f>I19</f>
        <v>20000000</v>
      </c>
      <c r="J18" s="32">
        <f>J19</f>
        <v>0</v>
      </c>
      <c r="K18" s="139"/>
      <c r="L18" s="92"/>
      <c r="M18" s="92"/>
      <c r="N18" s="92"/>
      <c r="O18" s="92"/>
      <c r="P18" s="92"/>
      <c r="Q18" s="92"/>
      <c r="R18" s="89"/>
      <c r="S18" s="93"/>
      <c r="T18" s="93"/>
      <c r="V18" s="95"/>
      <c r="X18" s="95"/>
    </row>
    <row r="19" spans="1:24" s="28" customFormat="1" ht="38.25" customHeight="1">
      <c r="A19" s="24"/>
      <c r="B19" s="25"/>
      <c r="C19" s="37"/>
      <c r="D19" s="33" t="s">
        <v>34</v>
      </c>
      <c r="E19" s="26" t="s">
        <v>152</v>
      </c>
      <c r="F19" s="41">
        <v>1</v>
      </c>
      <c r="G19" s="61" t="s">
        <v>28</v>
      </c>
      <c r="H19" s="24">
        <v>1</v>
      </c>
      <c r="I19" s="27">
        <v>20000000</v>
      </c>
      <c r="J19" s="27">
        <v>0</v>
      </c>
      <c r="K19" s="137"/>
      <c r="L19" s="42"/>
      <c r="M19" s="42"/>
      <c r="N19" s="42"/>
      <c r="O19" s="42"/>
      <c r="P19" s="42"/>
      <c r="Q19" s="42"/>
      <c r="R19" s="26"/>
      <c r="S19" s="53"/>
      <c r="T19" s="53"/>
      <c r="V19" s="46"/>
      <c r="X19" s="46"/>
    </row>
    <row r="20" spans="1:24" s="28" customFormat="1" ht="15.75" customHeight="1">
      <c r="A20" s="24"/>
      <c r="B20" s="25"/>
      <c r="C20" s="37"/>
      <c r="D20" s="33"/>
      <c r="E20" s="26"/>
      <c r="F20" s="41"/>
      <c r="G20" s="61"/>
      <c r="H20" s="24"/>
      <c r="I20" s="27"/>
      <c r="J20" s="27"/>
      <c r="K20" s="137"/>
      <c r="L20" s="42"/>
      <c r="M20" s="42"/>
      <c r="N20" s="42"/>
      <c r="O20" s="42"/>
      <c r="P20" s="42"/>
      <c r="Q20" s="42"/>
      <c r="R20" s="26"/>
      <c r="S20" s="53"/>
      <c r="T20" s="53"/>
      <c r="V20" s="46"/>
      <c r="X20" s="46"/>
    </row>
    <row r="21" spans="1:24" s="94" customFormat="1" ht="30" customHeight="1">
      <c r="A21" s="31"/>
      <c r="B21" s="30" t="s">
        <v>24</v>
      </c>
      <c r="C21" s="38"/>
      <c r="D21" s="88" t="s">
        <v>35</v>
      </c>
      <c r="E21" s="89"/>
      <c r="F21" s="90"/>
      <c r="G21" s="91"/>
      <c r="H21" s="31"/>
      <c r="I21" s="32">
        <f>I22+I23</f>
        <v>100000000</v>
      </c>
      <c r="J21" s="32">
        <f t="shared" ref="J21" si="0">J22+J23</f>
        <v>68174000</v>
      </c>
      <c r="K21" s="137">
        <f>J21/I21*100</f>
        <v>68.174000000000007</v>
      </c>
      <c r="L21" s="92"/>
      <c r="M21" s="92"/>
      <c r="N21" s="92"/>
      <c r="O21" s="92"/>
      <c r="P21" s="92"/>
      <c r="Q21" s="92"/>
      <c r="R21" s="89"/>
      <c r="S21" s="93"/>
      <c r="T21" s="93"/>
      <c r="V21" s="95"/>
      <c r="X21" s="95"/>
    </row>
    <row r="22" spans="1:24" s="28" customFormat="1" ht="49.5" customHeight="1">
      <c r="A22" s="24"/>
      <c r="B22" s="25"/>
      <c r="C22" s="37"/>
      <c r="D22" s="33" t="s">
        <v>36</v>
      </c>
      <c r="E22" s="26" t="s">
        <v>153</v>
      </c>
      <c r="F22" s="41">
        <v>1</v>
      </c>
      <c r="G22" s="61" t="s">
        <v>28</v>
      </c>
      <c r="H22" s="24">
        <v>1</v>
      </c>
      <c r="I22" s="27">
        <v>50000000</v>
      </c>
      <c r="J22" s="27">
        <f>5000000+14004000</f>
        <v>19004000</v>
      </c>
      <c r="K22" s="137">
        <f>J22/I22*100</f>
        <v>38.007999999999996</v>
      </c>
      <c r="L22" s="42"/>
      <c r="M22" s="42"/>
      <c r="N22" s="42"/>
      <c r="O22" s="42"/>
      <c r="P22" s="42"/>
      <c r="Q22" s="42"/>
      <c r="R22" s="26"/>
      <c r="S22" s="53"/>
      <c r="T22" s="53"/>
      <c r="V22" s="46"/>
      <c r="X22" s="46"/>
    </row>
    <row r="23" spans="1:24" s="28" customFormat="1" ht="36.75" customHeight="1">
      <c r="A23" s="24"/>
      <c r="B23" s="25"/>
      <c r="C23" s="37"/>
      <c r="D23" s="33" t="s">
        <v>37</v>
      </c>
      <c r="E23" s="26" t="s">
        <v>154</v>
      </c>
      <c r="F23" s="41">
        <v>1</v>
      </c>
      <c r="G23" s="61" t="s">
        <v>28</v>
      </c>
      <c r="H23" s="24">
        <v>1</v>
      </c>
      <c r="I23" s="27">
        <v>50000000</v>
      </c>
      <c r="J23" s="27">
        <v>49170000</v>
      </c>
      <c r="K23" s="137">
        <f>J23/I23*100</f>
        <v>98.34</v>
      </c>
      <c r="L23" s="129" t="s">
        <v>187</v>
      </c>
      <c r="M23" s="105" t="s">
        <v>177</v>
      </c>
      <c r="N23" s="42" t="s">
        <v>188</v>
      </c>
      <c r="O23" s="42" t="s">
        <v>189</v>
      </c>
      <c r="P23" s="27">
        <v>49170000</v>
      </c>
      <c r="Q23" s="105" t="s">
        <v>186</v>
      </c>
      <c r="R23" s="26"/>
      <c r="S23" s="53"/>
      <c r="T23" s="53"/>
      <c r="V23" s="46"/>
      <c r="X23" s="46"/>
    </row>
    <row r="24" spans="1:24" s="28" customFormat="1" ht="17.25" customHeight="1">
      <c r="A24" s="24"/>
      <c r="B24" s="25"/>
      <c r="C24" s="37"/>
      <c r="D24" s="33"/>
      <c r="E24" s="26"/>
      <c r="F24" s="41"/>
      <c r="G24" s="61"/>
      <c r="H24" s="24"/>
      <c r="I24" s="27"/>
      <c r="J24" s="27"/>
      <c r="K24" s="137"/>
      <c r="L24" s="42"/>
      <c r="M24" s="42"/>
      <c r="N24" s="42"/>
      <c r="O24" s="42"/>
      <c r="P24" s="42"/>
      <c r="Q24" s="42"/>
      <c r="R24" s="26"/>
      <c r="S24" s="53"/>
      <c r="T24" s="53"/>
      <c r="V24" s="46"/>
      <c r="X24" s="46"/>
    </row>
    <row r="25" spans="1:24" s="94" customFormat="1" ht="30" customHeight="1">
      <c r="A25" s="31"/>
      <c r="B25" s="30" t="s">
        <v>141</v>
      </c>
      <c r="C25" s="38"/>
      <c r="D25" s="88" t="s">
        <v>38</v>
      </c>
      <c r="E25" s="89"/>
      <c r="F25" s="90"/>
      <c r="G25" s="91"/>
      <c r="H25" s="31"/>
      <c r="I25" s="32"/>
      <c r="J25" s="32"/>
      <c r="K25" s="139"/>
      <c r="L25" s="92"/>
      <c r="M25" s="92"/>
      <c r="N25" s="92"/>
      <c r="O25" s="92"/>
      <c r="P25" s="92"/>
      <c r="Q25" s="92"/>
      <c r="R25" s="89"/>
      <c r="S25" s="93"/>
      <c r="T25" s="93"/>
      <c r="V25" s="95"/>
      <c r="X25" s="95"/>
    </row>
    <row r="26" spans="1:24" s="28" customFormat="1" ht="40.5" customHeight="1">
      <c r="A26" s="24"/>
      <c r="B26" s="25"/>
      <c r="C26" s="37"/>
      <c r="D26" s="33" t="s">
        <v>39</v>
      </c>
      <c r="E26" s="26" t="s">
        <v>155</v>
      </c>
      <c r="F26" s="41">
        <v>1</v>
      </c>
      <c r="G26" s="61" t="s">
        <v>28</v>
      </c>
      <c r="H26" s="24">
        <v>1</v>
      </c>
      <c r="I26" s="27">
        <v>30000000</v>
      </c>
      <c r="J26" s="27">
        <v>0</v>
      </c>
      <c r="K26" s="137"/>
      <c r="L26" s="42"/>
      <c r="M26" s="42"/>
      <c r="N26" s="42"/>
      <c r="O26" s="42"/>
      <c r="P26" s="42"/>
      <c r="Q26" s="42"/>
      <c r="R26" s="26"/>
      <c r="S26" s="53"/>
      <c r="T26" s="53"/>
      <c r="V26" s="46"/>
      <c r="X26" s="46"/>
    </row>
    <row r="27" spans="1:24" s="28" customFormat="1" ht="16.5" customHeight="1">
      <c r="A27" s="24"/>
      <c r="B27" s="25"/>
      <c r="C27" s="37"/>
      <c r="D27" s="33"/>
      <c r="E27" s="26"/>
      <c r="F27" s="41"/>
      <c r="G27" s="61"/>
      <c r="H27" s="24"/>
      <c r="I27" s="27"/>
      <c r="J27" s="27"/>
      <c r="K27" s="137"/>
      <c r="L27" s="42"/>
      <c r="M27" s="42"/>
      <c r="N27" s="42"/>
      <c r="O27" s="42"/>
      <c r="P27" s="42"/>
      <c r="Q27" s="42"/>
      <c r="R27" s="26"/>
      <c r="S27" s="53"/>
      <c r="T27" s="53"/>
      <c r="V27" s="46"/>
      <c r="X27" s="46"/>
    </row>
    <row r="28" spans="1:24" s="94" customFormat="1" ht="30" customHeight="1">
      <c r="A28" s="31"/>
      <c r="B28" s="30" t="s">
        <v>26</v>
      </c>
      <c r="C28" s="38"/>
      <c r="D28" s="88" t="s">
        <v>40</v>
      </c>
      <c r="E28" s="89"/>
      <c r="F28" s="90"/>
      <c r="G28" s="91"/>
      <c r="H28" s="31"/>
      <c r="I28" s="32">
        <f>I29</f>
        <v>55000000</v>
      </c>
      <c r="J28" s="32">
        <f>J29</f>
        <v>0</v>
      </c>
      <c r="K28" s="139"/>
      <c r="L28" s="92"/>
      <c r="M28" s="92"/>
      <c r="N28" s="92"/>
      <c r="O28" s="92"/>
      <c r="P28" s="92"/>
      <c r="Q28" s="92"/>
      <c r="R28" s="89"/>
      <c r="S28" s="93"/>
      <c r="T28" s="93"/>
      <c r="V28" s="95"/>
      <c r="X28" s="95"/>
    </row>
    <row r="29" spans="1:24" s="28" customFormat="1" ht="39.75" customHeight="1">
      <c r="A29" s="24"/>
      <c r="B29" s="25"/>
      <c r="C29" s="37"/>
      <c r="D29" s="33" t="s">
        <v>41</v>
      </c>
      <c r="E29" s="26" t="s">
        <v>156</v>
      </c>
      <c r="F29" s="41">
        <v>1</v>
      </c>
      <c r="G29" s="61" t="s">
        <v>28</v>
      </c>
      <c r="H29" s="24">
        <v>1</v>
      </c>
      <c r="I29" s="27">
        <v>55000000</v>
      </c>
      <c r="J29" s="27">
        <v>0</v>
      </c>
      <c r="K29" s="137"/>
      <c r="L29" s="42"/>
      <c r="M29" s="42"/>
      <c r="N29" s="42"/>
      <c r="O29" s="42"/>
      <c r="P29" s="42"/>
      <c r="Q29" s="42"/>
      <c r="R29" s="26"/>
      <c r="S29" s="53"/>
      <c r="T29" s="53"/>
      <c r="V29" s="46"/>
      <c r="X29" s="46"/>
    </row>
    <row r="30" spans="1:24" s="28" customFormat="1" ht="15.75" customHeight="1">
      <c r="A30" s="24"/>
      <c r="B30" s="25"/>
      <c r="C30" s="37"/>
      <c r="D30" s="33"/>
      <c r="E30" s="26"/>
      <c r="F30" s="41"/>
      <c r="G30" s="61"/>
      <c r="H30" s="24"/>
      <c r="I30" s="27"/>
      <c r="J30" s="27"/>
      <c r="K30" s="137"/>
      <c r="L30" s="42"/>
      <c r="M30" s="42"/>
      <c r="N30" s="42"/>
      <c r="O30" s="42"/>
      <c r="P30" s="42"/>
      <c r="Q30" s="42"/>
      <c r="R30" s="26"/>
      <c r="S30" s="53"/>
      <c r="T30" s="53"/>
      <c r="V30" s="46"/>
      <c r="X30" s="46"/>
    </row>
    <row r="31" spans="1:24" s="94" customFormat="1" ht="30" customHeight="1">
      <c r="A31" s="31"/>
      <c r="B31" s="30" t="s">
        <v>142</v>
      </c>
      <c r="C31" s="38"/>
      <c r="D31" s="88" t="s">
        <v>42</v>
      </c>
      <c r="E31" s="89"/>
      <c r="F31" s="90"/>
      <c r="G31" s="91"/>
      <c r="H31" s="31"/>
      <c r="I31" s="32">
        <f>I32</f>
        <v>105000000</v>
      </c>
      <c r="J31" s="32">
        <f>J32</f>
        <v>10530000</v>
      </c>
      <c r="K31" s="137">
        <f>J31/I31*100</f>
        <v>10.028571428571428</v>
      </c>
      <c r="L31" s="92"/>
      <c r="M31" s="92"/>
      <c r="N31" s="92"/>
      <c r="O31" s="92"/>
      <c r="P31" s="92"/>
      <c r="Q31" s="92"/>
      <c r="R31" s="89"/>
      <c r="S31" s="93"/>
      <c r="T31" s="93"/>
      <c r="V31" s="95"/>
      <c r="X31" s="95"/>
    </row>
    <row r="32" spans="1:24" s="28" customFormat="1" ht="38.25" customHeight="1">
      <c r="A32" s="24"/>
      <c r="B32" s="25"/>
      <c r="C32" s="37"/>
      <c r="D32" s="33" t="s">
        <v>43</v>
      </c>
      <c r="E32" s="26" t="s">
        <v>157</v>
      </c>
      <c r="F32" s="41">
        <v>1</v>
      </c>
      <c r="G32" s="61" t="s">
        <v>28</v>
      </c>
      <c r="H32" s="24">
        <v>1</v>
      </c>
      <c r="I32" s="27">
        <v>105000000</v>
      </c>
      <c r="J32" s="27">
        <v>10530000</v>
      </c>
      <c r="K32" s="137">
        <f>J32/I32*100</f>
        <v>10.028571428571428</v>
      </c>
      <c r="L32" s="42"/>
      <c r="M32" s="42"/>
      <c r="N32" s="42"/>
      <c r="O32" s="42"/>
      <c r="P32" s="42"/>
      <c r="Q32" s="42"/>
      <c r="R32" s="26"/>
      <c r="S32" s="53"/>
      <c r="T32" s="53"/>
      <c r="V32" s="46"/>
      <c r="X32" s="46"/>
    </row>
    <row r="33" spans="1:24" s="28" customFormat="1" ht="15.75" customHeight="1">
      <c r="A33" s="24"/>
      <c r="B33" s="25"/>
      <c r="C33" s="37"/>
      <c r="D33" s="33"/>
      <c r="E33" s="26"/>
      <c r="F33" s="41"/>
      <c r="G33" s="61"/>
      <c r="H33" s="24"/>
      <c r="I33" s="27"/>
      <c r="J33" s="27"/>
      <c r="K33" s="137"/>
      <c r="L33" s="42"/>
      <c r="M33" s="42"/>
      <c r="N33" s="42"/>
      <c r="O33" s="42"/>
      <c r="P33" s="42"/>
      <c r="Q33" s="42"/>
      <c r="R33" s="26"/>
      <c r="S33" s="53"/>
      <c r="T33" s="53"/>
      <c r="V33" s="46"/>
      <c r="X33" s="46"/>
    </row>
    <row r="34" spans="1:24" s="94" customFormat="1" ht="30" customHeight="1">
      <c r="A34" s="31"/>
      <c r="B34" s="30" t="s">
        <v>143</v>
      </c>
      <c r="C34" s="38"/>
      <c r="D34" s="88" t="s">
        <v>44</v>
      </c>
      <c r="E34" s="89"/>
      <c r="F34" s="90"/>
      <c r="G34" s="91"/>
      <c r="H34" s="31"/>
      <c r="I34" s="32">
        <f>I35</f>
        <v>60000000</v>
      </c>
      <c r="J34" s="32">
        <f>J35</f>
        <v>12488750</v>
      </c>
      <c r="K34" s="137">
        <f>J34/I34*100</f>
        <v>20.814583333333335</v>
      </c>
      <c r="L34" s="92"/>
      <c r="M34" s="92"/>
      <c r="N34" s="92"/>
      <c r="O34" s="92"/>
      <c r="P34" s="92"/>
      <c r="Q34" s="92"/>
      <c r="R34" s="89"/>
      <c r="S34" s="93"/>
      <c r="T34" s="93"/>
      <c r="V34" s="95"/>
      <c r="X34" s="95"/>
    </row>
    <row r="35" spans="1:24" s="28" customFormat="1" ht="30" customHeight="1">
      <c r="A35" s="24"/>
      <c r="B35" s="25"/>
      <c r="C35" s="37"/>
      <c r="D35" s="33" t="s">
        <v>45</v>
      </c>
      <c r="E35" s="26" t="s">
        <v>158</v>
      </c>
      <c r="F35" s="41">
        <v>1</v>
      </c>
      <c r="G35" s="61" t="s">
        <v>28</v>
      </c>
      <c r="H35" s="24">
        <v>1</v>
      </c>
      <c r="I35" s="27">
        <v>60000000</v>
      </c>
      <c r="J35" s="27">
        <v>12488750</v>
      </c>
      <c r="K35" s="137">
        <f>J35/I35*100</f>
        <v>20.814583333333335</v>
      </c>
      <c r="L35" s="42"/>
      <c r="M35" s="42"/>
      <c r="N35" s="42"/>
      <c r="O35" s="42"/>
      <c r="P35" s="42"/>
      <c r="Q35" s="42"/>
      <c r="R35" s="26"/>
      <c r="S35" s="53"/>
      <c r="T35" s="53"/>
      <c r="V35" s="46"/>
      <c r="X35" s="46"/>
    </row>
    <row r="36" spans="1:24" s="28" customFormat="1" ht="15.75" customHeight="1">
      <c r="A36" s="24"/>
      <c r="B36" s="25"/>
      <c r="C36" s="37"/>
      <c r="D36" s="33"/>
      <c r="E36" s="26"/>
      <c r="F36" s="41"/>
      <c r="G36" s="61"/>
      <c r="H36" s="24"/>
      <c r="I36" s="27"/>
      <c r="J36" s="27"/>
      <c r="K36" s="137"/>
      <c r="L36" s="42"/>
      <c r="M36" s="42"/>
      <c r="N36" s="42"/>
      <c r="O36" s="42"/>
      <c r="P36" s="42"/>
      <c r="Q36" s="42"/>
      <c r="R36" s="26"/>
      <c r="S36" s="53"/>
      <c r="T36" s="53"/>
      <c r="V36" s="46"/>
      <c r="X36" s="46"/>
    </row>
    <row r="37" spans="1:24" s="94" customFormat="1" ht="30" customHeight="1">
      <c r="A37" s="31"/>
      <c r="B37" s="30" t="s">
        <v>144</v>
      </c>
      <c r="C37" s="38"/>
      <c r="D37" s="88" t="s">
        <v>46</v>
      </c>
      <c r="E37" s="89"/>
      <c r="F37" s="90"/>
      <c r="G37" s="91"/>
      <c r="H37" s="31"/>
      <c r="I37" s="32">
        <f>I38</f>
        <v>60000000</v>
      </c>
      <c r="J37" s="32">
        <f>J38</f>
        <v>15000000</v>
      </c>
      <c r="K37" s="139"/>
      <c r="L37" s="92"/>
      <c r="M37" s="92"/>
      <c r="N37" s="92"/>
      <c r="O37" s="92"/>
      <c r="P37" s="92"/>
      <c r="Q37" s="92"/>
      <c r="R37" s="89"/>
      <c r="S37" s="93"/>
      <c r="T37" s="93"/>
      <c r="V37" s="95"/>
      <c r="X37" s="95"/>
    </row>
    <row r="38" spans="1:24" s="28" customFormat="1" ht="47.25" customHeight="1">
      <c r="A38" s="24"/>
      <c r="B38" s="25"/>
      <c r="C38" s="37"/>
      <c r="D38" s="33" t="s">
        <v>47</v>
      </c>
      <c r="E38" s="26" t="s">
        <v>159</v>
      </c>
      <c r="F38" s="41">
        <v>1</v>
      </c>
      <c r="G38" s="61" t="s">
        <v>28</v>
      </c>
      <c r="H38" s="24">
        <v>1</v>
      </c>
      <c r="I38" s="27">
        <v>60000000</v>
      </c>
      <c r="J38" s="27">
        <v>15000000</v>
      </c>
      <c r="K38" s="137"/>
      <c r="L38" s="42"/>
      <c r="M38" s="42"/>
      <c r="N38" s="42"/>
      <c r="O38" s="42"/>
      <c r="P38" s="42"/>
      <c r="Q38" s="42"/>
      <c r="R38" s="26"/>
      <c r="S38" s="53"/>
      <c r="T38" s="53"/>
      <c r="V38" s="46"/>
      <c r="X38" s="46"/>
    </row>
    <row r="39" spans="1:24" s="28" customFormat="1" ht="16.5" customHeight="1">
      <c r="A39" s="24"/>
      <c r="B39" s="25"/>
      <c r="C39" s="37"/>
      <c r="D39" s="33"/>
      <c r="E39" s="26"/>
      <c r="F39" s="41"/>
      <c r="G39" s="61"/>
      <c r="H39" s="24"/>
      <c r="I39" s="27"/>
      <c r="J39" s="27"/>
      <c r="K39" s="137"/>
      <c r="L39" s="42"/>
      <c r="M39" s="42"/>
      <c r="N39" s="42"/>
      <c r="O39" s="42"/>
      <c r="P39" s="42"/>
      <c r="Q39" s="42"/>
      <c r="R39" s="26"/>
      <c r="S39" s="53"/>
      <c r="T39" s="53"/>
      <c r="V39" s="46"/>
      <c r="X39" s="46"/>
    </row>
    <row r="40" spans="1:24" s="94" customFormat="1" ht="30" customHeight="1">
      <c r="A40" s="31"/>
      <c r="B40" s="30" t="s">
        <v>145</v>
      </c>
      <c r="C40" s="38"/>
      <c r="D40" s="88" t="s">
        <v>25</v>
      </c>
      <c r="E40" s="89"/>
      <c r="F40" s="90"/>
      <c r="G40" s="91"/>
      <c r="H40" s="31"/>
      <c r="I40" s="32">
        <f>I41</f>
        <v>20000000</v>
      </c>
      <c r="J40" s="32">
        <f>J41</f>
        <v>19920000</v>
      </c>
      <c r="K40" s="137">
        <f>J40/I40*100</f>
        <v>99.6</v>
      </c>
      <c r="L40" s="92"/>
      <c r="M40" s="92"/>
      <c r="N40" s="92"/>
      <c r="O40" s="92"/>
      <c r="P40" s="92"/>
      <c r="Q40" s="92"/>
      <c r="R40" s="89"/>
      <c r="S40" s="93"/>
      <c r="T40" s="93"/>
      <c r="V40" s="95"/>
      <c r="X40" s="95"/>
    </row>
    <row r="41" spans="1:24" s="28" customFormat="1" ht="39" customHeight="1">
      <c r="A41" s="24"/>
      <c r="B41" s="25"/>
      <c r="C41" s="37"/>
      <c r="D41" s="33" t="s">
        <v>48</v>
      </c>
      <c r="E41" s="26" t="s">
        <v>160</v>
      </c>
      <c r="F41" s="41">
        <v>1</v>
      </c>
      <c r="G41" s="61" t="s">
        <v>28</v>
      </c>
      <c r="H41" s="24">
        <v>1</v>
      </c>
      <c r="I41" s="27">
        <v>20000000</v>
      </c>
      <c r="J41" s="27">
        <v>19920000</v>
      </c>
      <c r="K41" s="137">
        <f>J41/I41*100</f>
        <v>99.6</v>
      </c>
      <c r="L41" s="42"/>
      <c r="M41" s="42"/>
      <c r="N41" s="42"/>
      <c r="O41" s="42"/>
      <c r="P41" s="42"/>
      <c r="Q41" s="42"/>
      <c r="R41" s="26"/>
      <c r="S41" s="53"/>
      <c r="T41" s="53"/>
      <c r="V41" s="46"/>
      <c r="X41" s="46"/>
    </row>
    <row r="42" spans="1:24" s="28" customFormat="1" ht="17.25" customHeight="1">
      <c r="A42" s="24"/>
      <c r="B42" s="25"/>
      <c r="C42" s="37"/>
      <c r="D42" s="33"/>
      <c r="E42" s="26"/>
      <c r="F42" s="41"/>
      <c r="G42" s="61"/>
      <c r="H42" s="24"/>
      <c r="I42" s="27"/>
      <c r="J42" s="27"/>
      <c r="K42" s="137"/>
      <c r="L42" s="42"/>
      <c r="M42" s="42"/>
      <c r="N42" s="42"/>
      <c r="O42" s="42"/>
      <c r="P42" s="42"/>
      <c r="Q42" s="42"/>
      <c r="R42" s="26"/>
      <c r="S42" s="53"/>
      <c r="T42" s="53"/>
      <c r="V42" s="46"/>
      <c r="X42" s="46"/>
    </row>
    <row r="43" spans="1:24" s="94" customFormat="1" ht="30" customHeight="1">
      <c r="A43" s="31"/>
      <c r="B43" s="30" t="s">
        <v>146</v>
      </c>
      <c r="C43" s="38"/>
      <c r="D43" s="88" t="s">
        <v>49</v>
      </c>
      <c r="E43" s="89"/>
      <c r="F43" s="90"/>
      <c r="G43" s="91"/>
      <c r="H43" s="31"/>
      <c r="I43" s="32">
        <f>I44</f>
        <v>20000000</v>
      </c>
      <c r="J43" s="32">
        <f>J44</f>
        <v>0</v>
      </c>
      <c r="K43" s="139"/>
      <c r="L43" s="92"/>
      <c r="M43" s="92"/>
      <c r="N43" s="92"/>
      <c r="O43" s="92"/>
      <c r="P43" s="92"/>
      <c r="Q43" s="92"/>
      <c r="R43" s="89"/>
      <c r="S43" s="93"/>
      <c r="T43" s="93"/>
      <c r="V43" s="95"/>
      <c r="X43" s="95"/>
    </row>
    <row r="44" spans="1:24" s="28" customFormat="1" ht="50.25" customHeight="1">
      <c r="A44" s="24"/>
      <c r="B44" s="25"/>
      <c r="C44" s="37"/>
      <c r="D44" s="33" t="s">
        <v>50</v>
      </c>
      <c r="E44" s="26" t="s">
        <v>161</v>
      </c>
      <c r="F44" s="41">
        <v>1</v>
      </c>
      <c r="G44" s="61" t="s">
        <v>28</v>
      </c>
      <c r="H44" s="24">
        <v>1</v>
      </c>
      <c r="I44" s="27">
        <v>20000000</v>
      </c>
      <c r="J44" s="27">
        <v>0</v>
      </c>
      <c r="K44" s="137"/>
      <c r="L44" s="42"/>
      <c r="M44" s="42"/>
      <c r="N44" s="42"/>
      <c r="O44" s="42"/>
      <c r="P44" s="42"/>
      <c r="Q44" s="42"/>
      <c r="R44" s="26"/>
      <c r="S44" s="53"/>
      <c r="T44" s="53"/>
      <c r="V44" s="46"/>
      <c r="X44" s="46"/>
    </row>
    <row r="45" spans="1:24" s="28" customFormat="1" ht="15" customHeight="1">
      <c r="A45" s="24"/>
      <c r="B45" s="25"/>
      <c r="C45" s="37"/>
      <c r="D45" s="33"/>
      <c r="E45" s="26"/>
      <c r="F45" s="41"/>
      <c r="G45" s="61"/>
      <c r="H45" s="24"/>
      <c r="I45" s="27"/>
      <c r="J45" s="27"/>
      <c r="K45" s="137"/>
      <c r="L45" s="42"/>
      <c r="M45" s="42"/>
      <c r="N45" s="42"/>
      <c r="O45" s="42"/>
      <c r="P45" s="42"/>
      <c r="Q45" s="42"/>
      <c r="R45" s="26"/>
      <c r="S45" s="53"/>
      <c r="T45" s="53"/>
      <c r="V45" s="46"/>
      <c r="X45" s="46"/>
    </row>
    <row r="46" spans="1:24" s="94" customFormat="1" ht="30" customHeight="1">
      <c r="A46" s="31"/>
      <c r="B46" s="30" t="s">
        <v>147</v>
      </c>
      <c r="C46" s="38"/>
      <c r="D46" s="88" t="s">
        <v>51</v>
      </c>
      <c r="E46" s="89"/>
      <c r="F46" s="90"/>
      <c r="G46" s="91"/>
      <c r="H46" s="31"/>
      <c r="I46" s="32">
        <f>I47</f>
        <v>20000000</v>
      </c>
      <c r="J46" s="32">
        <f>J47</f>
        <v>0</v>
      </c>
      <c r="K46" s="139"/>
      <c r="L46" s="92"/>
      <c r="M46" s="92"/>
      <c r="N46" s="92"/>
      <c r="O46" s="92"/>
      <c r="P46" s="92"/>
      <c r="Q46" s="92"/>
      <c r="R46" s="89"/>
      <c r="S46" s="93"/>
      <c r="T46" s="93"/>
      <c r="V46" s="95"/>
      <c r="X46" s="95"/>
    </row>
    <row r="47" spans="1:24" s="28" customFormat="1" ht="30" customHeight="1">
      <c r="A47" s="24"/>
      <c r="B47" s="25"/>
      <c r="C47" s="37"/>
      <c r="D47" s="33" t="s">
        <v>52</v>
      </c>
      <c r="E47" s="26" t="s">
        <v>162</v>
      </c>
      <c r="F47" s="41">
        <v>1</v>
      </c>
      <c r="G47" s="61" t="s">
        <v>28</v>
      </c>
      <c r="H47" s="24">
        <v>1</v>
      </c>
      <c r="I47" s="27">
        <v>20000000</v>
      </c>
      <c r="J47" s="27">
        <v>0</v>
      </c>
      <c r="K47" s="137"/>
      <c r="L47" s="42"/>
      <c r="M47" s="42"/>
      <c r="N47" s="42"/>
      <c r="O47" s="42"/>
      <c r="P47" s="42"/>
      <c r="Q47" s="42"/>
      <c r="R47" s="26"/>
      <c r="S47" s="53"/>
      <c r="T47" s="53"/>
      <c r="V47" s="46"/>
      <c r="X47" s="46"/>
    </row>
    <row r="48" spans="1:24" s="28" customFormat="1" ht="15" customHeight="1">
      <c r="A48" s="24"/>
      <c r="B48" s="25"/>
      <c r="C48" s="37"/>
      <c r="D48" s="33"/>
      <c r="E48" s="26"/>
      <c r="F48" s="41"/>
      <c r="G48" s="61"/>
      <c r="H48" s="24"/>
      <c r="I48" s="27"/>
      <c r="J48" s="27"/>
      <c r="K48" s="137"/>
      <c r="L48" s="42"/>
      <c r="M48" s="42"/>
      <c r="N48" s="42"/>
      <c r="O48" s="42"/>
      <c r="P48" s="42"/>
      <c r="Q48" s="42"/>
      <c r="R48" s="26"/>
      <c r="S48" s="53"/>
      <c r="T48" s="53"/>
      <c r="V48" s="46"/>
      <c r="X48" s="46"/>
    </row>
    <row r="49" spans="1:24" s="94" customFormat="1" ht="30" customHeight="1">
      <c r="A49" s="31"/>
      <c r="B49" s="30" t="s">
        <v>148</v>
      </c>
      <c r="C49" s="38"/>
      <c r="D49" s="88" t="s">
        <v>53</v>
      </c>
      <c r="E49" s="89"/>
      <c r="F49" s="90"/>
      <c r="G49" s="91"/>
      <c r="H49" s="31"/>
      <c r="I49" s="32">
        <f>I50</f>
        <v>30000000</v>
      </c>
      <c r="J49" s="32"/>
      <c r="K49" s="139"/>
      <c r="L49" s="92"/>
      <c r="M49" s="92"/>
      <c r="N49" s="92"/>
      <c r="O49" s="92"/>
      <c r="P49" s="92"/>
      <c r="Q49" s="92"/>
      <c r="R49" s="89"/>
      <c r="S49" s="93"/>
      <c r="T49" s="93"/>
      <c r="V49" s="95"/>
      <c r="X49" s="95"/>
    </row>
    <row r="50" spans="1:24" s="28" customFormat="1" ht="48.75" customHeight="1">
      <c r="A50" s="24"/>
      <c r="B50" s="25"/>
      <c r="C50" s="37"/>
      <c r="D50" s="33" t="s">
        <v>54</v>
      </c>
      <c r="E50" s="26" t="s">
        <v>163</v>
      </c>
      <c r="F50" s="41">
        <v>1</v>
      </c>
      <c r="G50" s="61" t="s">
        <v>28</v>
      </c>
      <c r="H50" s="24">
        <v>1</v>
      </c>
      <c r="I50" s="27">
        <v>30000000</v>
      </c>
      <c r="J50" s="27">
        <v>0</v>
      </c>
      <c r="K50" s="137"/>
      <c r="L50" s="42"/>
      <c r="M50" s="42"/>
      <c r="N50" s="42"/>
      <c r="O50" s="42"/>
      <c r="P50" s="42"/>
      <c r="Q50" s="42"/>
      <c r="R50" s="26"/>
      <c r="S50" s="53"/>
      <c r="T50" s="53"/>
      <c r="V50" s="46"/>
      <c r="X50" s="46"/>
    </row>
    <row r="51" spans="1:24" s="28" customFormat="1" ht="16.5" customHeight="1">
      <c r="A51" s="24"/>
      <c r="B51" s="25"/>
      <c r="C51" s="37"/>
      <c r="D51" s="33"/>
      <c r="E51" s="26"/>
      <c r="F51" s="41"/>
      <c r="G51" s="61"/>
      <c r="H51" s="24"/>
      <c r="I51" s="27"/>
      <c r="J51" s="27"/>
      <c r="K51" s="137"/>
      <c r="L51" s="42"/>
      <c r="M51" s="42"/>
      <c r="N51" s="42"/>
      <c r="O51" s="42"/>
      <c r="P51" s="42"/>
      <c r="Q51" s="42"/>
      <c r="R51" s="26"/>
      <c r="S51" s="53"/>
      <c r="T51" s="53"/>
      <c r="V51" s="46"/>
      <c r="X51" s="46"/>
    </row>
    <row r="52" spans="1:24" s="94" customFormat="1" ht="30" customHeight="1">
      <c r="A52" s="31"/>
      <c r="B52" s="30" t="s">
        <v>149</v>
      </c>
      <c r="C52" s="38"/>
      <c r="D52" s="88" t="s">
        <v>20</v>
      </c>
      <c r="E52" s="89"/>
      <c r="F52" s="90"/>
      <c r="G52" s="91"/>
      <c r="H52" s="31">
        <f>SUM(H54:H150)</f>
        <v>79</v>
      </c>
      <c r="I52" s="32">
        <f>I53+I75+I87+I91+I130+I134+I144</f>
        <v>13605000000</v>
      </c>
      <c r="J52" s="32">
        <f t="shared" ref="J52:K52" si="1">J53+J75+J87+J91+J130+J134+J144</f>
        <v>0</v>
      </c>
      <c r="K52" s="139">
        <f t="shared" si="1"/>
        <v>0</v>
      </c>
      <c r="L52" s="92"/>
      <c r="M52" s="92"/>
      <c r="N52" s="92"/>
      <c r="O52" s="92"/>
      <c r="P52" s="92"/>
      <c r="Q52" s="92"/>
      <c r="R52" s="89"/>
      <c r="S52" s="93"/>
      <c r="T52" s="98">
        <f>13605000000-I52</f>
        <v>0</v>
      </c>
      <c r="V52" s="95"/>
      <c r="X52" s="95"/>
    </row>
    <row r="53" spans="1:24" s="28" customFormat="1" ht="30" customHeight="1">
      <c r="A53" s="24"/>
      <c r="B53" s="25"/>
      <c r="C53" s="37"/>
      <c r="D53" s="33" t="s">
        <v>55</v>
      </c>
      <c r="E53" s="26" t="s">
        <v>164</v>
      </c>
      <c r="F53" s="41">
        <v>1</v>
      </c>
      <c r="G53" s="61" t="s">
        <v>28</v>
      </c>
      <c r="H53" s="24"/>
      <c r="I53" s="32">
        <f>SUM(I54:I73)</f>
        <v>3280000000</v>
      </c>
      <c r="J53" s="32">
        <f t="shared" ref="J53:K53" si="2">SUM(J54:J73)</f>
        <v>0</v>
      </c>
      <c r="K53" s="139">
        <f t="shared" si="2"/>
        <v>0</v>
      </c>
      <c r="L53" s="42"/>
      <c r="M53" s="42"/>
      <c r="N53" s="42"/>
      <c r="O53" s="42"/>
      <c r="P53" s="42"/>
      <c r="Q53" s="42"/>
      <c r="R53" s="26"/>
      <c r="S53" s="53"/>
      <c r="T53" s="53"/>
      <c r="V53" s="46"/>
      <c r="X53" s="46"/>
    </row>
    <row r="54" spans="1:24" s="28" customFormat="1" ht="30" customHeight="1">
      <c r="A54" s="24"/>
      <c r="B54" s="25"/>
      <c r="C54" s="96" t="s">
        <v>56</v>
      </c>
      <c r="D54" s="29" t="s">
        <v>57</v>
      </c>
      <c r="E54" s="26" t="s">
        <v>164</v>
      </c>
      <c r="F54" s="41">
        <v>1</v>
      </c>
      <c r="G54" s="61" t="s">
        <v>28</v>
      </c>
      <c r="H54" s="24">
        <v>1</v>
      </c>
      <c r="I54" s="27">
        <v>194000000</v>
      </c>
      <c r="J54" s="27">
        <v>0</v>
      </c>
      <c r="K54" s="137"/>
      <c r="L54" s="42"/>
      <c r="M54" s="105" t="s">
        <v>177</v>
      </c>
      <c r="N54" s="42"/>
      <c r="O54" s="42"/>
      <c r="P54" s="42"/>
      <c r="Q54" s="42"/>
      <c r="R54" s="26"/>
      <c r="S54" s="53"/>
      <c r="T54" s="53"/>
      <c r="V54" s="46"/>
      <c r="X54" s="46"/>
    </row>
    <row r="55" spans="1:24" s="28" customFormat="1" ht="30" customHeight="1">
      <c r="A55" s="24"/>
      <c r="B55" s="25"/>
      <c r="C55" s="96" t="s">
        <v>56</v>
      </c>
      <c r="D55" s="29" t="s">
        <v>58</v>
      </c>
      <c r="E55" s="26" t="s">
        <v>164</v>
      </c>
      <c r="F55" s="41">
        <v>1</v>
      </c>
      <c r="G55" s="61" t="s">
        <v>28</v>
      </c>
      <c r="H55" s="24">
        <v>1</v>
      </c>
      <c r="I55" s="27">
        <v>145500000</v>
      </c>
      <c r="J55" s="27">
        <v>0</v>
      </c>
      <c r="K55" s="137"/>
      <c r="L55" s="42"/>
      <c r="M55" s="105" t="s">
        <v>177</v>
      </c>
      <c r="N55" s="42"/>
      <c r="O55" s="42"/>
      <c r="P55" s="42"/>
      <c r="Q55" s="42"/>
      <c r="R55" s="26"/>
      <c r="S55" s="53"/>
      <c r="T55" s="53"/>
      <c r="V55" s="46"/>
      <c r="X55" s="46"/>
    </row>
    <row r="56" spans="1:24" s="28" customFormat="1" ht="30" customHeight="1">
      <c r="A56" s="24"/>
      <c r="B56" s="25"/>
      <c r="C56" s="97" t="s">
        <v>56</v>
      </c>
      <c r="D56" s="23" t="s">
        <v>59</v>
      </c>
      <c r="E56" s="26" t="s">
        <v>164</v>
      </c>
      <c r="F56" s="41">
        <v>1</v>
      </c>
      <c r="G56" s="61" t="s">
        <v>28</v>
      </c>
      <c r="H56" s="24">
        <v>1</v>
      </c>
      <c r="I56" s="27">
        <v>169750000</v>
      </c>
      <c r="J56" s="27">
        <v>0</v>
      </c>
      <c r="K56" s="137"/>
      <c r="L56" s="42"/>
      <c r="M56" s="105" t="s">
        <v>177</v>
      </c>
      <c r="N56" s="42"/>
      <c r="O56" s="42"/>
      <c r="P56" s="42"/>
      <c r="Q56" s="42"/>
      <c r="R56" s="26"/>
      <c r="S56" s="53"/>
      <c r="T56" s="53"/>
      <c r="V56" s="46"/>
      <c r="X56" s="46"/>
    </row>
    <row r="57" spans="1:24" s="28" customFormat="1" ht="30" customHeight="1">
      <c r="A57" s="24"/>
      <c r="B57" s="25"/>
      <c r="C57" s="96" t="s">
        <v>56</v>
      </c>
      <c r="D57" s="23" t="s">
        <v>60</v>
      </c>
      <c r="E57" s="26" t="s">
        <v>164</v>
      </c>
      <c r="F57" s="41">
        <v>1</v>
      </c>
      <c r="G57" s="61" t="s">
        <v>28</v>
      </c>
      <c r="H57" s="24">
        <v>1</v>
      </c>
      <c r="I57" s="27">
        <v>194000000</v>
      </c>
      <c r="J57" s="27">
        <v>0</v>
      </c>
      <c r="K57" s="137"/>
      <c r="L57" s="42"/>
      <c r="M57" s="105" t="s">
        <v>177</v>
      </c>
      <c r="N57" s="42"/>
      <c r="O57" s="42"/>
      <c r="P57" s="42"/>
      <c r="Q57" s="42"/>
      <c r="R57" s="26"/>
      <c r="S57" s="53"/>
      <c r="T57" s="53"/>
      <c r="V57" s="46"/>
      <c r="X57" s="46"/>
    </row>
    <row r="58" spans="1:24" s="28" customFormat="1" ht="30" customHeight="1">
      <c r="A58" s="24"/>
      <c r="B58" s="25"/>
      <c r="C58" s="96" t="s">
        <v>56</v>
      </c>
      <c r="D58" s="23" t="s">
        <v>61</v>
      </c>
      <c r="E58" s="26" t="s">
        <v>164</v>
      </c>
      <c r="F58" s="41">
        <v>1</v>
      </c>
      <c r="G58" s="61" t="s">
        <v>28</v>
      </c>
      <c r="H58" s="24">
        <v>1</v>
      </c>
      <c r="I58" s="27">
        <v>145500000</v>
      </c>
      <c r="J58" s="27">
        <v>0</v>
      </c>
      <c r="K58" s="137"/>
      <c r="L58" s="42"/>
      <c r="M58" s="105" t="s">
        <v>177</v>
      </c>
      <c r="N58" s="42"/>
      <c r="O58" s="42"/>
      <c r="P58" s="42"/>
      <c r="Q58" s="42"/>
      <c r="R58" s="26"/>
      <c r="S58" s="53"/>
      <c r="T58" s="53"/>
      <c r="V58" s="46"/>
      <c r="X58" s="46"/>
    </row>
    <row r="59" spans="1:24" s="28" customFormat="1" ht="30" customHeight="1">
      <c r="A59" s="24"/>
      <c r="B59" s="25"/>
      <c r="C59" s="97" t="s">
        <v>56</v>
      </c>
      <c r="D59" s="23" t="s">
        <v>62</v>
      </c>
      <c r="E59" s="26" t="s">
        <v>164</v>
      </c>
      <c r="F59" s="41">
        <v>1</v>
      </c>
      <c r="G59" s="61" t="s">
        <v>28</v>
      </c>
      <c r="H59" s="24">
        <v>1</v>
      </c>
      <c r="I59" s="27">
        <v>145500000</v>
      </c>
      <c r="J59" s="27">
        <v>0</v>
      </c>
      <c r="K59" s="137"/>
      <c r="L59" s="42"/>
      <c r="M59" s="105" t="s">
        <v>177</v>
      </c>
      <c r="N59" s="42"/>
      <c r="O59" s="42"/>
      <c r="P59" s="42"/>
      <c r="Q59" s="42"/>
      <c r="R59" s="26"/>
      <c r="S59" s="53"/>
      <c r="T59" s="53"/>
      <c r="V59" s="46"/>
      <c r="X59" s="46"/>
    </row>
    <row r="60" spans="1:24" s="28" customFormat="1" ht="30" customHeight="1">
      <c r="A60" s="24"/>
      <c r="B60" s="25"/>
      <c r="C60" s="96" t="s">
        <v>56</v>
      </c>
      <c r="D60" s="23" t="s">
        <v>63</v>
      </c>
      <c r="E60" s="26" t="s">
        <v>164</v>
      </c>
      <c r="F60" s="41">
        <v>1</v>
      </c>
      <c r="G60" s="61" t="s">
        <v>28</v>
      </c>
      <c r="H60" s="24">
        <v>1</v>
      </c>
      <c r="I60" s="27">
        <v>194000000</v>
      </c>
      <c r="J60" s="27">
        <v>0</v>
      </c>
      <c r="K60" s="137"/>
      <c r="L60" s="42"/>
      <c r="M60" s="105" t="s">
        <v>177</v>
      </c>
      <c r="N60" s="42"/>
      <c r="O60" s="42"/>
      <c r="P60" s="42"/>
      <c r="Q60" s="42"/>
      <c r="R60" s="26"/>
      <c r="S60" s="53"/>
      <c r="T60" s="53"/>
      <c r="V60" s="46"/>
      <c r="X60" s="46"/>
    </row>
    <row r="61" spans="1:24" s="28" customFormat="1" ht="30" customHeight="1">
      <c r="A61" s="24"/>
      <c r="B61" s="25"/>
      <c r="C61" s="96" t="s">
        <v>56</v>
      </c>
      <c r="D61" s="23" t="s">
        <v>64</v>
      </c>
      <c r="E61" s="26" t="s">
        <v>164</v>
      </c>
      <c r="F61" s="41">
        <v>1</v>
      </c>
      <c r="G61" s="61" t="s">
        <v>28</v>
      </c>
      <c r="H61" s="24">
        <v>1</v>
      </c>
      <c r="I61" s="27">
        <v>97000000</v>
      </c>
      <c r="J61" s="27">
        <v>0</v>
      </c>
      <c r="K61" s="137"/>
      <c r="L61" s="42"/>
      <c r="M61" s="105" t="s">
        <v>177</v>
      </c>
      <c r="N61" s="42"/>
      <c r="O61" s="42"/>
      <c r="P61" s="42"/>
      <c r="Q61" s="42"/>
      <c r="R61" s="26"/>
      <c r="S61" s="53"/>
      <c r="T61" s="53"/>
      <c r="V61" s="46"/>
      <c r="X61" s="46"/>
    </row>
    <row r="62" spans="1:24" s="28" customFormat="1" ht="30" customHeight="1">
      <c r="A62" s="24"/>
      <c r="B62" s="25"/>
      <c r="C62" s="97" t="s">
        <v>56</v>
      </c>
      <c r="D62" s="29" t="s">
        <v>65</v>
      </c>
      <c r="E62" s="26" t="s">
        <v>164</v>
      </c>
      <c r="F62" s="41">
        <v>1</v>
      </c>
      <c r="G62" s="61" t="s">
        <v>28</v>
      </c>
      <c r="H62" s="24">
        <v>1</v>
      </c>
      <c r="I62" s="27">
        <v>145500000</v>
      </c>
      <c r="J62" s="27">
        <v>0</v>
      </c>
      <c r="K62" s="137"/>
      <c r="L62" s="42"/>
      <c r="M62" s="105" t="s">
        <v>177</v>
      </c>
      <c r="N62" s="42"/>
      <c r="O62" s="42"/>
      <c r="P62" s="42"/>
      <c r="Q62" s="42"/>
      <c r="R62" s="26"/>
      <c r="S62" s="53"/>
      <c r="T62" s="53"/>
      <c r="V62" s="46"/>
      <c r="X62" s="46"/>
    </row>
    <row r="63" spans="1:24" s="28" customFormat="1" ht="30" customHeight="1">
      <c r="A63" s="24"/>
      <c r="B63" s="25"/>
      <c r="C63" s="96" t="s">
        <v>56</v>
      </c>
      <c r="D63" s="29" t="s">
        <v>66</v>
      </c>
      <c r="E63" s="26" t="s">
        <v>164</v>
      </c>
      <c r="F63" s="41">
        <v>1</v>
      </c>
      <c r="G63" s="61" t="s">
        <v>28</v>
      </c>
      <c r="H63" s="24">
        <v>1</v>
      </c>
      <c r="I63" s="27">
        <v>194000000</v>
      </c>
      <c r="J63" s="27">
        <v>0</v>
      </c>
      <c r="K63" s="137"/>
      <c r="L63" s="42"/>
      <c r="M63" s="105" t="s">
        <v>177</v>
      </c>
      <c r="N63" s="42"/>
      <c r="O63" s="42"/>
      <c r="P63" s="42"/>
      <c r="Q63" s="42"/>
      <c r="R63" s="26"/>
      <c r="S63" s="53"/>
      <c r="T63" s="53"/>
      <c r="V63" s="46"/>
      <c r="X63" s="46"/>
    </row>
    <row r="64" spans="1:24" s="28" customFormat="1" ht="30" customHeight="1">
      <c r="A64" s="24"/>
      <c r="B64" s="25"/>
      <c r="C64" s="96" t="s">
        <v>56</v>
      </c>
      <c r="D64" s="29" t="s">
        <v>67</v>
      </c>
      <c r="E64" s="26" t="s">
        <v>164</v>
      </c>
      <c r="F64" s="41">
        <v>1</v>
      </c>
      <c r="G64" s="61" t="s">
        <v>28</v>
      </c>
      <c r="H64" s="24">
        <v>1</v>
      </c>
      <c r="I64" s="27">
        <v>97000000</v>
      </c>
      <c r="J64" s="27">
        <v>0</v>
      </c>
      <c r="K64" s="137"/>
      <c r="L64" s="42"/>
      <c r="M64" s="105" t="s">
        <v>177</v>
      </c>
      <c r="N64" s="42"/>
      <c r="O64" s="42"/>
      <c r="P64" s="42"/>
      <c r="Q64" s="42"/>
      <c r="R64" s="26"/>
      <c r="S64" s="53"/>
      <c r="T64" s="53"/>
      <c r="V64" s="46"/>
      <c r="X64" s="46"/>
    </row>
    <row r="65" spans="1:24" s="28" customFormat="1" ht="37.5" customHeight="1">
      <c r="A65" s="24"/>
      <c r="B65" s="25"/>
      <c r="C65" s="96" t="s">
        <v>56</v>
      </c>
      <c r="D65" s="29" t="s">
        <v>68</v>
      </c>
      <c r="E65" s="26" t="s">
        <v>164</v>
      </c>
      <c r="F65" s="41">
        <v>1</v>
      </c>
      <c r="G65" s="61" t="s">
        <v>28</v>
      </c>
      <c r="H65" s="24">
        <v>1</v>
      </c>
      <c r="I65" s="27">
        <v>194000000</v>
      </c>
      <c r="J65" s="27">
        <v>0</v>
      </c>
      <c r="K65" s="137"/>
      <c r="L65" s="42"/>
      <c r="M65" s="105" t="s">
        <v>177</v>
      </c>
      <c r="N65" s="42"/>
      <c r="O65" s="42"/>
      <c r="P65" s="42"/>
      <c r="Q65" s="42"/>
      <c r="R65" s="26"/>
      <c r="S65" s="53"/>
      <c r="T65" s="53"/>
      <c r="V65" s="46"/>
      <c r="X65" s="46"/>
    </row>
    <row r="66" spans="1:24" s="28" customFormat="1" ht="30" customHeight="1">
      <c r="A66" s="24"/>
      <c r="B66" s="25"/>
      <c r="C66" s="97" t="s">
        <v>56</v>
      </c>
      <c r="D66" s="29" t="s">
        <v>69</v>
      </c>
      <c r="E66" s="26" t="s">
        <v>164</v>
      </c>
      <c r="F66" s="41">
        <v>1</v>
      </c>
      <c r="G66" s="61" t="s">
        <v>28</v>
      </c>
      <c r="H66" s="24">
        <v>1</v>
      </c>
      <c r="I66" s="27">
        <v>194000000</v>
      </c>
      <c r="J66" s="27">
        <v>0</v>
      </c>
      <c r="K66" s="137"/>
      <c r="L66" s="42"/>
      <c r="M66" s="105" t="s">
        <v>177</v>
      </c>
      <c r="N66" s="42"/>
      <c r="O66" s="42"/>
      <c r="P66" s="42"/>
      <c r="Q66" s="42"/>
      <c r="R66" s="26"/>
      <c r="S66" s="53"/>
      <c r="T66" s="53"/>
      <c r="V66" s="46"/>
      <c r="X66" s="46"/>
    </row>
    <row r="67" spans="1:24" s="28" customFormat="1" ht="30" customHeight="1">
      <c r="A67" s="24"/>
      <c r="B67" s="25"/>
      <c r="C67" s="96" t="s">
        <v>56</v>
      </c>
      <c r="D67" s="29" t="s">
        <v>70</v>
      </c>
      <c r="E67" s="26" t="s">
        <v>164</v>
      </c>
      <c r="F67" s="41">
        <v>1</v>
      </c>
      <c r="G67" s="61" t="s">
        <v>28</v>
      </c>
      <c r="H67" s="24">
        <v>1</v>
      </c>
      <c r="I67" s="27">
        <v>194000000</v>
      </c>
      <c r="J67" s="27">
        <v>0</v>
      </c>
      <c r="K67" s="137"/>
      <c r="L67" s="42"/>
      <c r="M67" s="105" t="s">
        <v>177</v>
      </c>
      <c r="N67" s="42"/>
      <c r="O67" s="42"/>
      <c r="P67" s="42"/>
      <c r="Q67" s="42"/>
      <c r="R67" s="26"/>
      <c r="S67" s="53"/>
      <c r="T67" s="53"/>
      <c r="V67" s="46"/>
      <c r="X67" s="46"/>
    </row>
    <row r="68" spans="1:24" s="28" customFormat="1" ht="30" customHeight="1">
      <c r="A68" s="24"/>
      <c r="B68" s="25"/>
      <c r="C68" s="96" t="s">
        <v>56</v>
      </c>
      <c r="D68" s="29" t="s">
        <v>71</v>
      </c>
      <c r="E68" s="26" t="s">
        <v>164</v>
      </c>
      <c r="F68" s="41">
        <v>1</v>
      </c>
      <c r="G68" s="61" t="s">
        <v>28</v>
      </c>
      <c r="H68" s="24">
        <v>1</v>
      </c>
      <c r="I68" s="27">
        <v>194000000</v>
      </c>
      <c r="J68" s="27">
        <v>0</v>
      </c>
      <c r="K68" s="137"/>
      <c r="L68" s="42"/>
      <c r="M68" s="105" t="s">
        <v>177</v>
      </c>
      <c r="N68" s="42"/>
      <c r="O68" s="42"/>
      <c r="P68" s="42"/>
      <c r="Q68" s="42"/>
      <c r="R68" s="26"/>
      <c r="S68" s="53"/>
      <c r="T68" s="53"/>
      <c r="V68" s="46"/>
      <c r="X68" s="46"/>
    </row>
    <row r="69" spans="1:24" s="28" customFormat="1" ht="30" customHeight="1">
      <c r="A69" s="24"/>
      <c r="B69" s="25"/>
      <c r="C69" s="96" t="s">
        <v>56</v>
      </c>
      <c r="D69" s="29" t="s">
        <v>72</v>
      </c>
      <c r="E69" s="26" t="s">
        <v>164</v>
      </c>
      <c r="F69" s="41">
        <v>1</v>
      </c>
      <c r="G69" s="61" t="s">
        <v>28</v>
      </c>
      <c r="H69" s="24">
        <v>1</v>
      </c>
      <c r="I69" s="27">
        <v>194000000</v>
      </c>
      <c r="J69" s="27">
        <v>0</v>
      </c>
      <c r="K69" s="137"/>
      <c r="L69" s="42"/>
      <c r="M69" s="105" t="s">
        <v>177</v>
      </c>
      <c r="N69" s="42"/>
      <c r="O69" s="42"/>
      <c r="P69" s="42"/>
      <c r="Q69" s="42"/>
      <c r="R69" s="26"/>
      <c r="S69" s="53"/>
      <c r="T69" s="53"/>
      <c r="V69" s="46"/>
      <c r="X69" s="46"/>
    </row>
    <row r="70" spans="1:24" s="28" customFormat="1" ht="30" customHeight="1">
      <c r="A70" s="24"/>
      <c r="B70" s="25"/>
      <c r="C70" s="97" t="s">
        <v>56</v>
      </c>
      <c r="D70" s="29" t="s">
        <v>73</v>
      </c>
      <c r="E70" s="26" t="s">
        <v>164</v>
      </c>
      <c r="F70" s="41">
        <v>1</v>
      </c>
      <c r="G70" s="61" t="s">
        <v>28</v>
      </c>
      <c r="H70" s="24">
        <v>1</v>
      </c>
      <c r="I70" s="27">
        <v>174600000</v>
      </c>
      <c r="J70" s="27">
        <v>0</v>
      </c>
      <c r="K70" s="137"/>
      <c r="L70" s="42"/>
      <c r="M70" s="105" t="s">
        <v>177</v>
      </c>
      <c r="N70" s="42"/>
      <c r="O70" s="42"/>
      <c r="P70" s="42"/>
      <c r="Q70" s="42"/>
      <c r="R70" s="26"/>
      <c r="S70" s="53"/>
      <c r="T70" s="53"/>
      <c r="V70" s="46"/>
      <c r="X70" s="46"/>
    </row>
    <row r="71" spans="1:24" s="28" customFormat="1" ht="30" customHeight="1">
      <c r="A71" s="24"/>
      <c r="B71" s="25"/>
      <c r="C71" s="96" t="s">
        <v>56</v>
      </c>
      <c r="D71" s="29" t="s">
        <v>74</v>
      </c>
      <c r="E71" s="26" t="s">
        <v>164</v>
      </c>
      <c r="F71" s="41">
        <v>1</v>
      </c>
      <c r="G71" s="61" t="s">
        <v>28</v>
      </c>
      <c r="H71" s="24">
        <v>1</v>
      </c>
      <c r="I71" s="27">
        <v>169750000</v>
      </c>
      <c r="J71" s="27">
        <v>0</v>
      </c>
      <c r="K71" s="137"/>
      <c r="L71" s="42"/>
      <c r="M71" s="105" t="s">
        <v>177</v>
      </c>
      <c r="N71" s="42"/>
      <c r="O71" s="42"/>
      <c r="P71" s="42"/>
      <c r="Q71" s="42"/>
      <c r="R71" s="26"/>
      <c r="S71" s="53"/>
      <c r="T71" s="53"/>
      <c r="V71" s="46"/>
      <c r="X71" s="46"/>
    </row>
    <row r="72" spans="1:24" s="28" customFormat="1" ht="36.75" customHeight="1">
      <c r="A72" s="24"/>
      <c r="B72" s="25"/>
      <c r="C72" s="96" t="s">
        <v>56</v>
      </c>
      <c r="D72" s="29" t="s">
        <v>75</v>
      </c>
      <c r="E72" s="26" t="s">
        <v>164</v>
      </c>
      <c r="F72" s="41">
        <v>1</v>
      </c>
      <c r="G72" s="61" t="s">
        <v>28</v>
      </c>
      <c r="H72" s="24">
        <v>1</v>
      </c>
      <c r="I72" s="27">
        <v>145500000</v>
      </c>
      <c r="J72" s="27">
        <v>0</v>
      </c>
      <c r="K72" s="137"/>
      <c r="L72" s="42"/>
      <c r="M72" s="105" t="s">
        <v>177</v>
      </c>
      <c r="N72" s="42"/>
      <c r="O72" s="42"/>
      <c r="P72" s="42"/>
      <c r="Q72" s="42"/>
      <c r="R72" s="26"/>
      <c r="S72" s="53"/>
      <c r="T72" s="53"/>
      <c r="V72" s="46"/>
      <c r="X72" s="46"/>
    </row>
    <row r="73" spans="1:24" s="28" customFormat="1" ht="21" customHeight="1">
      <c r="A73" s="24"/>
      <c r="B73" s="25"/>
      <c r="C73" s="37"/>
      <c r="D73" s="88" t="s">
        <v>23</v>
      </c>
      <c r="E73" s="26"/>
      <c r="F73" s="41"/>
      <c r="G73" s="61"/>
      <c r="H73" s="24"/>
      <c r="I73" s="27">
        <v>98400000</v>
      </c>
      <c r="J73" s="27">
        <v>0</v>
      </c>
      <c r="K73" s="137"/>
      <c r="L73" s="42"/>
      <c r="M73" s="42"/>
      <c r="N73" s="42"/>
      <c r="O73" s="42"/>
      <c r="P73" s="42"/>
      <c r="Q73" s="42"/>
      <c r="R73" s="26"/>
      <c r="S73" s="53"/>
      <c r="T73" s="53"/>
      <c r="V73" s="46"/>
      <c r="X73" s="46"/>
    </row>
    <row r="74" spans="1:24" s="28" customFormat="1" ht="16.5" customHeight="1">
      <c r="A74" s="24"/>
      <c r="B74" s="25"/>
      <c r="C74" s="37"/>
      <c r="D74" s="33"/>
      <c r="E74" s="26"/>
      <c r="F74" s="41"/>
      <c r="G74" s="61"/>
      <c r="H74" s="24"/>
      <c r="I74" s="27"/>
      <c r="J74" s="27"/>
      <c r="K74" s="137"/>
      <c r="L74" s="42"/>
      <c r="M74" s="42"/>
      <c r="N74" s="42"/>
      <c r="O74" s="42"/>
      <c r="P74" s="42"/>
      <c r="Q74" s="42"/>
      <c r="R74" s="26"/>
      <c r="S74" s="53"/>
      <c r="T74" s="53"/>
      <c r="V74" s="46"/>
      <c r="X74" s="46"/>
    </row>
    <row r="75" spans="1:24" s="28" customFormat="1" ht="16.5" customHeight="1">
      <c r="A75" s="24"/>
      <c r="B75" s="25"/>
      <c r="C75" s="37"/>
      <c r="D75" s="88" t="s">
        <v>87</v>
      </c>
      <c r="E75" s="26"/>
      <c r="F75" s="41"/>
      <c r="G75" s="61"/>
      <c r="H75" s="24"/>
      <c r="I75" s="32">
        <f>SUM(I76:I85)</f>
        <v>1700000000</v>
      </c>
      <c r="J75" s="32">
        <f t="shared" ref="J75:K75" si="3">SUM(J76:J85)</f>
        <v>0</v>
      </c>
      <c r="K75" s="139">
        <f t="shared" si="3"/>
        <v>0</v>
      </c>
      <c r="L75" s="42"/>
      <c r="M75" s="42"/>
      <c r="N75" s="42"/>
      <c r="O75" s="42"/>
      <c r="P75" s="42"/>
      <c r="Q75" s="42"/>
      <c r="R75" s="26"/>
      <c r="S75" s="53"/>
      <c r="T75" s="99">
        <f>I75+I87</f>
        <v>1850000000</v>
      </c>
      <c r="V75" s="46"/>
      <c r="X75" s="46"/>
    </row>
    <row r="76" spans="1:24" s="28" customFormat="1" ht="30" customHeight="1">
      <c r="A76" s="24"/>
      <c r="B76" s="25"/>
      <c r="C76" s="106" t="s">
        <v>56</v>
      </c>
      <c r="D76" s="23" t="s">
        <v>76</v>
      </c>
      <c r="E76" s="26" t="s">
        <v>164</v>
      </c>
      <c r="F76" s="41">
        <v>1</v>
      </c>
      <c r="G76" s="61" t="s">
        <v>28</v>
      </c>
      <c r="H76" s="24">
        <v>1</v>
      </c>
      <c r="I76" s="27">
        <v>194000000</v>
      </c>
      <c r="J76" s="27">
        <v>0</v>
      </c>
      <c r="K76" s="137"/>
      <c r="L76" s="42"/>
      <c r="M76" s="105" t="s">
        <v>177</v>
      </c>
      <c r="N76" s="42"/>
      <c r="O76" s="42"/>
      <c r="P76" s="42"/>
      <c r="Q76" s="42"/>
      <c r="R76" s="26"/>
      <c r="S76" s="53"/>
      <c r="T76" s="99">
        <f>I75+I87+I91+I130+I134+I144</f>
        <v>10325000000</v>
      </c>
      <c r="V76" s="46"/>
      <c r="X76" s="46"/>
    </row>
    <row r="77" spans="1:24" s="28" customFormat="1" ht="30" customHeight="1">
      <c r="A77" s="24"/>
      <c r="B77" s="25"/>
      <c r="C77" s="106" t="s">
        <v>56</v>
      </c>
      <c r="D77" s="23" t="s">
        <v>77</v>
      </c>
      <c r="E77" s="26" t="s">
        <v>164</v>
      </c>
      <c r="F77" s="41">
        <v>1</v>
      </c>
      <c r="G77" s="61" t="s">
        <v>28</v>
      </c>
      <c r="H77" s="24">
        <v>1</v>
      </c>
      <c r="I77" s="27">
        <v>194000000</v>
      </c>
      <c r="J77" s="27">
        <v>0</v>
      </c>
      <c r="K77" s="137"/>
      <c r="L77" s="42"/>
      <c r="M77" s="105" t="s">
        <v>177</v>
      </c>
      <c r="N77" s="42"/>
      <c r="O77" s="42"/>
      <c r="P77" s="42"/>
      <c r="Q77" s="42"/>
      <c r="R77" s="26"/>
      <c r="S77" s="53"/>
      <c r="T77" s="53"/>
      <c r="V77" s="46"/>
      <c r="X77" s="46"/>
    </row>
    <row r="78" spans="1:24" s="28" customFormat="1" ht="30" customHeight="1">
      <c r="A78" s="24"/>
      <c r="B78" s="25"/>
      <c r="C78" s="106" t="s">
        <v>56</v>
      </c>
      <c r="D78" s="23" t="s">
        <v>78</v>
      </c>
      <c r="E78" s="26" t="s">
        <v>164</v>
      </c>
      <c r="F78" s="41">
        <v>1</v>
      </c>
      <c r="G78" s="61" t="s">
        <v>28</v>
      </c>
      <c r="H78" s="24">
        <v>1</v>
      </c>
      <c r="I78" s="27">
        <v>194000000</v>
      </c>
      <c r="J78" s="27">
        <v>0</v>
      </c>
      <c r="K78" s="137"/>
      <c r="L78" s="42"/>
      <c r="M78" s="105" t="s">
        <v>177</v>
      </c>
      <c r="N78" s="42"/>
      <c r="O78" s="42"/>
      <c r="P78" s="42"/>
      <c r="Q78" s="42"/>
      <c r="R78" s="26"/>
      <c r="S78" s="53"/>
      <c r="T78" s="53"/>
      <c r="V78" s="46"/>
      <c r="X78" s="46"/>
    </row>
    <row r="79" spans="1:24" s="28" customFormat="1" ht="30" customHeight="1">
      <c r="A79" s="24"/>
      <c r="B79" s="25"/>
      <c r="C79" s="106" t="s">
        <v>56</v>
      </c>
      <c r="D79" s="23" t="s">
        <v>79</v>
      </c>
      <c r="E79" s="26" t="s">
        <v>164</v>
      </c>
      <c r="F79" s="41">
        <v>1</v>
      </c>
      <c r="G79" s="61" t="s">
        <v>28</v>
      </c>
      <c r="H79" s="24">
        <v>1</v>
      </c>
      <c r="I79" s="27">
        <v>194000000</v>
      </c>
      <c r="J79" s="27">
        <v>0</v>
      </c>
      <c r="K79" s="137"/>
      <c r="L79" s="42"/>
      <c r="M79" s="105" t="s">
        <v>177</v>
      </c>
      <c r="N79" s="42"/>
      <c r="O79" s="42"/>
      <c r="P79" s="42"/>
      <c r="Q79" s="42"/>
      <c r="R79" s="26"/>
      <c r="S79" s="53"/>
      <c r="T79" s="53"/>
      <c r="V79" s="46"/>
      <c r="X79" s="46"/>
    </row>
    <row r="80" spans="1:24" s="28" customFormat="1" ht="30" customHeight="1">
      <c r="A80" s="24"/>
      <c r="B80" s="25"/>
      <c r="C80" s="106" t="s">
        <v>56</v>
      </c>
      <c r="D80" s="23" t="s">
        <v>80</v>
      </c>
      <c r="E80" s="26" t="s">
        <v>164</v>
      </c>
      <c r="F80" s="41">
        <v>1</v>
      </c>
      <c r="G80" s="61" t="s">
        <v>28</v>
      </c>
      <c r="H80" s="24">
        <v>1</v>
      </c>
      <c r="I80" s="27">
        <v>194000000</v>
      </c>
      <c r="J80" s="27">
        <v>0</v>
      </c>
      <c r="K80" s="137"/>
      <c r="L80" s="42"/>
      <c r="M80" s="105" t="s">
        <v>177</v>
      </c>
      <c r="N80" s="42"/>
      <c r="O80" s="42"/>
      <c r="P80" s="42"/>
      <c r="Q80" s="42"/>
      <c r="R80" s="26"/>
      <c r="S80" s="53"/>
      <c r="T80" s="53"/>
      <c r="V80" s="46"/>
      <c r="X80" s="46"/>
    </row>
    <row r="81" spans="1:24" s="28" customFormat="1" ht="30" customHeight="1">
      <c r="A81" s="24"/>
      <c r="B81" s="25"/>
      <c r="C81" s="106" t="s">
        <v>56</v>
      </c>
      <c r="D81" s="23" t="s">
        <v>81</v>
      </c>
      <c r="E81" s="26" t="s">
        <v>164</v>
      </c>
      <c r="F81" s="41">
        <v>1</v>
      </c>
      <c r="G81" s="61" t="s">
        <v>28</v>
      </c>
      <c r="H81" s="24">
        <v>1</v>
      </c>
      <c r="I81" s="27">
        <v>194000000</v>
      </c>
      <c r="J81" s="27">
        <v>0</v>
      </c>
      <c r="K81" s="137"/>
      <c r="L81" s="42"/>
      <c r="M81" s="105" t="s">
        <v>177</v>
      </c>
      <c r="N81" s="42"/>
      <c r="O81" s="42"/>
      <c r="P81" s="42"/>
      <c r="Q81" s="42"/>
      <c r="R81" s="26"/>
      <c r="S81" s="53"/>
      <c r="T81" s="53"/>
      <c r="V81" s="46"/>
      <c r="X81" s="46"/>
    </row>
    <row r="82" spans="1:24" s="28" customFormat="1" ht="37.5" customHeight="1">
      <c r="A82" s="24"/>
      <c r="B82" s="25"/>
      <c r="C82" s="106" t="s">
        <v>56</v>
      </c>
      <c r="D82" s="23" t="s">
        <v>82</v>
      </c>
      <c r="E82" s="26" t="s">
        <v>164</v>
      </c>
      <c r="F82" s="41">
        <v>1</v>
      </c>
      <c r="G82" s="61" t="s">
        <v>28</v>
      </c>
      <c r="H82" s="24">
        <v>1</v>
      </c>
      <c r="I82" s="27">
        <v>194000000</v>
      </c>
      <c r="J82" s="27">
        <v>0</v>
      </c>
      <c r="K82" s="137"/>
      <c r="L82" s="42"/>
      <c r="M82" s="105" t="s">
        <v>177</v>
      </c>
      <c r="N82" s="42"/>
      <c r="O82" s="42"/>
      <c r="P82" s="42"/>
      <c r="Q82" s="42"/>
      <c r="R82" s="26"/>
      <c r="S82" s="53"/>
      <c r="T82" s="53"/>
      <c r="V82" s="46"/>
      <c r="X82" s="46"/>
    </row>
    <row r="83" spans="1:24" s="28" customFormat="1" ht="30" customHeight="1">
      <c r="A83" s="24"/>
      <c r="B83" s="25"/>
      <c r="C83" s="106" t="s">
        <v>56</v>
      </c>
      <c r="D83" s="23" t="s">
        <v>83</v>
      </c>
      <c r="E83" s="26" t="s">
        <v>164</v>
      </c>
      <c r="F83" s="41">
        <v>1</v>
      </c>
      <c r="G83" s="61" t="s">
        <v>28</v>
      </c>
      <c r="H83" s="24">
        <v>1</v>
      </c>
      <c r="I83" s="27">
        <v>145500000</v>
      </c>
      <c r="J83" s="27">
        <v>0</v>
      </c>
      <c r="K83" s="137"/>
      <c r="L83" s="42"/>
      <c r="M83" s="105" t="s">
        <v>177</v>
      </c>
      <c r="N83" s="42"/>
      <c r="O83" s="42"/>
      <c r="P83" s="42"/>
      <c r="Q83" s="42"/>
      <c r="R83" s="26"/>
      <c r="S83" s="53"/>
      <c r="T83" s="53"/>
      <c r="V83" s="46"/>
      <c r="X83" s="46"/>
    </row>
    <row r="84" spans="1:24" s="28" customFormat="1" ht="30" customHeight="1">
      <c r="A84" s="24"/>
      <c r="B84" s="25"/>
      <c r="C84" s="106" t="s">
        <v>56</v>
      </c>
      <c r="D84" s="23" t="s">
        <v>84</v>
      </c>
      <c r="E84" s="26" t="s">
        <v>164</v>
      </c>
      <c r="F84" s="41">
        <v>1</v>
      </c>
      <c r="G84" s="61" t="s">
        <v>28</v>
      </c>
      <c r="H84" s="24">
        <v>1</v>
      </c>
      <c r="I84" s="27">
        <v>145500000</v>
      </c>
      <c r="J84" s="27">
        <v>0</v>
      </c>
      <c r="K84" s="137"/>
      <c r="L84" s="42"/>
      <c r="M84" s="105" t="s">
        <v>177</v>
      </c>
      <c r="N84" s="42"/>
      <c r="O84" s="42"/>
      <c r="P84" s="42"/>
      <c r="Q84" s="42"/>
      <c r="R84" s="26"/>
      <c r="S84" s="53"/>
      <c r="T84" s="53"/>
      <c r="V84" s="46"/>
      <c r="X84" s="46"/>
    </row>
    <row r="85" spans="1:24" s="28" customFormat="1" ht="23.25" customHeight="1">
      <c r="A85" s="24"/>
      <c r="B85" s="25"/>
      <c r="C85" s="37"/>
      <c r="D85" s="88" t="s">
        <v>23</v>
      </c>
      <c r="E85" s="26"/>
      <c r="F85" s="41"/>
      <c r="G85" s="61"/>
      <c r="H85" s="24"/>
      <c r="I85" s="27">
        <v>51000000</v>
      </c>
      <c r="J85" s="27">
        <v>0</v>
      </c>
      <c r="K85" s="137"/>
      <c r="L85" s="42"/>
      <c r="M85" s="42"/>
      <c r="N85" s="42"/>
      <c r="O85" s="42"/>
      <c r="P85" s="42"/>
      <c r="Q85" s="42"/>
      <c r="R85" s="26"/>
      <c r="S85" s="53"/>
      <c r="T85" s="53"/>
      <c r="V85" s="46"/>
      <c r="X85" s="46"/>
    </row>
    <row r="86" spans="1:24" s="28" customFormat="1" ht="12.75" customHeight="1">
      <c r="A86" s="24"/>
      <c r="B86" s="25"/>
      <c r="C86" s="37"/>
      <c r="D86" s="33"/>
      <c r="E86" s="26"/>
      <c r="F86" s="41"/>
      <c r="G86" s="61"/>
      <c r="H86" s="24"/>
      <c r="I86" s="27"/>
      <c r="J86" s="27"/>
      <c r="K86" s="137"/>
      <c r="L86" s="42"/>
      <c r="M86" s="42"/>
      <c r="N86" s="42"/>
      <c r="O86" s="42"/>
      <c r="P86" s="42"/>
      <c r="Q86" s="42"/>
      <c r="R86" s="26"/>
      <c r="S86" s="53"/>
      <c r="T86" s="53"/>
      <c r="V86" s="46"/>
      <c r="X86" s="46"/>
    </row>
    <row r="87" spans="1:24" s="28" customFormat="1" ht="30" customHeight="1">
      <c r="A87" s="24"/>
      <c r="B87" s="25"/>
      <c r="C87" s="37"/>
      <c r="D87" s="88" t="s">
        <v>85</v>
      </c>
      <c r="E87" s="26"/>
      <c r="F87" s="41"/>
      <c r="G87" s="61"/>
      <c r="H87" s="24"/>
      <c r="I87" s="32">
        <f>I89+I88</f>
        <v>150000000</v>
      </c>
      <c r="J87" s="32">
        <f t="shared" ref="J87:K87" si="4">J89+J88</f>
        <v>0</v>
      </c>
      <c r="K87" s="139">
        <f t="shared" si="4"/>
        <v>0</v>
      </c>
      <c r="L87" s="42"/>
      <c r="M87" s="42"/>
      <c r="N87" s="42"/>
      <c r="O87" s="42"/>
      <c r="P87" s="42"/>
      <c r="Q87" s="42"/>
      <c r="R87" s="26"/>
      <c r="S87" s="53"/>
      <c r="T87" s="53"/>
      <c r="V87" s="46"/>
      <c r="X87" s="46"/>
    </row>
    <row r="88" spans="1:24" s="28" customFormat="1" ht="30" customHeight="1">
      <c r="A88" s="24"/>
      <c r="B88" s="25"/>
      <c r="C88" s="79" t="s">
        <v>56</v>
      </c>
      <c r="D88" s="33" t="s">
        <v>86</v>
      </c>
      <c r="E88" s="26" t="s">
        <v>164</v>
      </c>
      <c r="F88" s="41">
        <v>1</v>
      </c>
      <c r="G88" s="61" t="s">
        <v>28</v>
      </c>
      <c r="H88" s="24">
        <v>1</v>
      </c>
      <c r="I88" s="27">
        <v>147000000</v>
      </c>
      <c r="J88" s="27">
        <v>0</v>
      </c>
      <c r="K88" s="137"/>
      <c r="L88" s="42"/>
      <c r="M88" s="105" t="s">
        <v>177</v>
      </c>
      <c r="N88" s="42"/>
      <c r="O88" s="42"/>
      <c r="P88" s="42"/>
      <c r="Q88" s="42"/>
      <c r="R88" s="26"/>
      <c r="S88" s="53"/>
      <c r="T88" s="53"/>
      <c r="V88" s="46"/>
      <c r="X88" s="46"/>
    </row>
    <row r="89" spans="1:24" s="28" customFormat="1" ht="21.75" customHeight="1">
      <c r="A89" s="24"/>
      <c r="B89" s="25"/>
      <c r="C89" s="37"/>
      <c r="D89" s="88" t="s">
        <v>23</v>
      </c>
      <c r="E89" s="26"/>
      <c r="F89" s="41"/>
      <c r="G89" s="61"/>
      <c r="H89" s="24"/>
      <c r="I89" s="27">
        <v>3000000</v>
      </c>
      <c r="J89" s="27">
        <v>0</v>
      </c>
      <c r="K89" s="137"/>
      <c r="L89" s="42"/>
      <c r="M89" s="42"/>
      <c r="N89" s="42"/>
      <c r="O89" s="42"/>
      <c r="P89" s="42"/>
      <c r="Q89" s="42"/>
      <c r="R89" s="26"/>
      <c r="S89" s="53"/>
      <c r="T89" s="53"/>
      <c r="V89" s="46"/>
      <c r="X89" s="46"/>
    </row>
    <row r="90" spans="1:24" s="28" customFormat="1" ht="14.25" customHeight="1">
      <c r="A90" s="24"/>
      <c r="B90" s="25"/>
      <c r="C90" s="37"/>
      <c r="D90" s="33"/>
      <c r="E90" s="26"/>
      <c r="F90" s="41"/>
      <c r="G90" s="61"/>
      <c r="H90" s="24"/>
      <c r="I90" s="27"/>
      <c r="J90" s="27"/>
      <c r="K90" s="137"/>
      <c r="L90" s="42"/>
      <c r="M90" s="42"/>
      <c r="N90" s="42"/>
      <c r="O90" s="42"/>
      <c r="P90" s="42"/>
      <c r="Q90" s="42"/>
      <c r="R90" s="26"/>
      <c r="S90" s="53"/>
      <c r="T90" s="53"/>
      <c r="V90" s="46"/>
      <c r="X90" s="46"/>
    </row>
    <row r="91" spans="1:24" s="28" customFormat="1" ht="21" customHeight="1">
      <c r="A91" s="24"/>
      <c r="B91" s="25"/>
      <c r="C91" s="37"/>
      <c r="D91" s="88" t="s">
        <v>21</v>
      </c>
      <c r="E91" s="26"/>
      <c r="F91" s="41"/>
      <c r="G91" s="61"/>
      <c r="H91" s="24"/>
      <c r="I91" s="32">
        <f>SUM(I92:I128)</f>
        <v>6250000000</v>
      </c>
      <c r="J91" s="32">
        <f t="shared" ref="J91:K91" si="5">SUM(J92:J128)</f>
        <v>0</v>
      </c>
      <c r="K91" s="139">
        <f t="shared" si="5"/>
        <v>0</v>
      </c>
      <c r="L91" s="42"/>
      <c r="M91" s="42"/>
      <c r="N91" s="42"/>
      <c r="O91" s="42"/>
      <c r="P91" s="42"/>
      <c r="Q91" s="42"/>
      <c r="R91" s="26"/>
      <c r="S91" s="53"/>
      <c r="T91" s="53"/>
      <c r="V91" s="46"/>
      <c r="X91" s="46"/>
    </row>
    <row r="92" spans="1:24" s="28" customFormat="1" ht="30" customHeight="1">
      <c r="A92" s="24"/>
      <c r="B92" s="25"/>
      <c r="C92" s="106" t="s">
        <v>56</v>
      </c>
      <c r="D92" s="23" t="s">
        <v>88</v>
      </c>
      <c r="E92" s="26" t="s">
        <v>164</v>
      </c>
      <c r="F92" s="41">
        <v>1</v>
      </c>
      <c r="G92" s="61" t="s">
        <v>28</v>
      </c>
      <c r="H92" s="24">
        <v>1</v>
      </c>
      <c r="I92" s="27">
        <v>195000000</v>
      </c>
      <c r="J92" s="27">
        <v>0</v>
      </c>
      <c r="K92" s="137"/>
      <c r="L92" s="42"/>
      <c r="M92" s="105" t="s">
        <v>177</v>
      </c>
      <c r="N92" s="42"/>
      <c r="O92" s="42"/>
      <c r="P92" s="42"/>
      <c r="Q92" s="42"/>
      <c r="R92" s="26"/>
      <c r="S92" s="53"/>
      <c r="T92" s="53"/>
      <c r="V92" s="46"/>
      <c r="X92" s="46"/>
    </row>
    <row r="93" spans="1:24" s="28" customFormat="1" ht="30" customHeight="1">
      <c r="A93" s="24"/>
      <c r="B93" s="25"/>
      <c r="C93" s="106" t="s">
        <v>56</v>
      </c>
      <c r="D93" s="23" t="s">
        <v>89</v>
      </c>
      <c r="E93" s="26" t="s">
        <v>164</v>
      </c>
      <c r="F93" s="41">
        <v>1</v>
      </c>
      <c r="G93" s="61" t="s">
        <v>28</v>
      </c>
      <c r="H93" s="24">
        <v>1</v>
      </c>
      <c r="I93" s="27">
        <v>195000000</v>
      </c>
      <c r="J93" s="27">
        <v>0</v>
      </c>
      <c r="K93" s="137"/>
      <c r="L93" s="42"/>
      <c r="M93" s="105" t="s">
        <v>177</v>
      </c>
      <c r="N93" s="42"/>
      <c r="O93" s="42"/>
      <c r="P93" s="42"/>
      <c r="Q93" s="42"/>
      <c r="R93" s="26"/>
      <c r="S93" s="53"/>
      <c r="T93" s="53"/>
      <c r="V93" s="46"/>
      <c r="X93" s="46"/>
    </row>
    <row r="94" spans="1:24" s="28" customFormat="1" ht="30" customHeight="1">
      <c r="A94" s="24"/>
      <c r="B94" s="25"/>
      <c r="C94" s="106" t="s">
        <v>56</v>
      </c>
      <c r="D94" s="23" t="s">
        <v>90</v>
      </c>
      <c r="E94" s="26" t="s">
        <v>164</v>
      </c>
      <c r="F94" s="41">
        <v>1</v>
      </c>
      <c r="G94" s="61" t="s">
        <v>28</v>
      </c>
      <c r="H94" s="24">
        <v>1</v>
      </c>
      <c r="I94" s="27">
        <v>146250000</v>
      </c>
      <c r="J94" s="27">
        <v>0</v>
      </c>
      <c r="K94" s="137"/>
      <c r="L94" s="42"/>
      <c r="M94" s="105" t="s">
        <v>177</v>
      </c>
      <c r="N94" s="42"/>
      <c r="O94" s="42"/>
      <c r="P94" s="42"/>
      <c r="Q94" s="42"/>
      <c r="R94" s="26"/>
      <c r="S94" s="53"/>
      <c r="T94" s="53"/>
      <c r="V94" s="46"/>
      <c r="X94" s="46"/>
    </row>
    <row r="95" spans="1:24" s="28" customFormat="1" ht="36" customHeight="1">
      <c r="A95" s="24"/>
      <c r="B95" s="25"/>
      <c r="C95" s="106" t="s">
        <v>56</v>
      </c>
      <c r="D95" s="23" t="s">
        <v>91</v>
      </c>
      <c r="E95" s="26" t="s">
        <v>164</v>
      </c>
      <c r="F95" s="41">
        <v>1</v>
      </c>
      <c r="G95" s="61" t="s">
        <v>28</v>
      </c>
      <c r="H95" s="24">
        <v>1</v>
      </c>
      <c r="I95" s="27">
        <v>195000000</v>
      </c>
      <c r="J95" s="27">
        <v>0</v>
      </c>
      <c r="K95" s="137"/>
      <c r="L95" s="42"/>
      <c r="M95" s="105" t="s">
        <v>177</v>
      </c>
      <c r="N95" s="42"/>
      <c r="O95" s="42"/>
      <c r="P95" s="42"/>
      <c r="Q95" s="42"/>
      <c r="R95" s="26"/>
      <c r="S95" s="53"/>
      <c r="T95" s="53"/>
      <c r="V95" s="46"/>
      <c r="X95" s="46"/>
    </row>
    <row r="96" spans="1:24" s="28" customFormat="1" ht="30" customHeight="1">
      <c r="A96" s="24"/>
      <c r="B96" s="25"/>
      <c r="C96" s="106" t="s">
        <v>56</v>
      </c>
      <c r="D96" s="23" t="s">
        <v>92</v>
      </c>
      <c r="E96" s="26" t="s">
        <v>164</v>
      </c>
      <c r="F96" s="41">
        <v>1</v>
      </c>
      <c r="G96" s="61" t="s">
        <v>28</v>
      </c>
      <c r="H96" s="24">
        <v>1</v>
      </c>
      <c r="I96" s="27">
        <v>195000000</v>
      </c>
      <c r="J96" s="27">
        <v>0</v>
      </c>
      <c r="K96" s="137"/>
      <c r="L96" s="42"/>
      <c r="M96" s="105" t="s">
        <v>177</v>
      </c>
      <c r="N96" s="42"/>
      <c r="O96" s="42"/>
      <c r="P96" s="42"/>
      <c r="Q96" s="42"/>
      <c r="R96" s="26"/>
      <c r="S96" s="53"/>
      <c r="T96" s="53"/>
      <c r="V96" s="46"/>
      <c r="X96" s="46"/>
    </row>
    <row r="97" spans="1:24" s="28" customFormat="1" ht="30" customHeight="1">
      <c r="A97" s="24"/>
      <c r="B97" s="25"/>
      <c r="C97" s="106" t="s">
        <v>56</v>
      </c>
      <c r="D97" s="23" t="s">
        <v>93</v>
      </c>
      <c r="E97" s="26" t="s">
        <v>164</v>
      </c>
      <c r="F97" s="41">
        <v>1</v>
      </c>
      <c r="G97" s="61" t="s">
        <v>28</v>
      </c>
      <c r="H97" s="24">
        <v>1</v>
      </c>
      <c r="I97" s="27">
        <v>195000000</v>
      </c>
      <c r="J97" s="27">
        <v>0</v>
      </c>
      <c r="K97" s="137"/>
      <c r="L97" s="42"/>
      <c r="M97" s="105" t="s">
        <v>177</v>
      </c>
      <c r="N97" s="42"/>
      <c r="O97" s="42"/>
      <c r="P97" s="42"/>
      <c r="Q97" s="42"/>
      <c r="R97" s="26"/>
      <c r="S97" s="53"/>
      <c r="T97" s="53"/>
      <c r="V97" s="46"/>
      <c r="X97" s="46"/>
    </row>
    <row r="98" spans="1:24" s="28" customFormat="1" ht="30" customHeight="1">
      <c r="A98" s="24"/>
      <c r="B98" s="25"/>
      <c r="C98" s="106" t="s">
        <v>56</v>
      </c>
      <c r="D98" s="23" t="s">
        <v>94</v>
      </c>
      <c r="E98" s="26" t="s">
        <v>164</v>
      </c>
      <c r="F98" s="41">
        <v>1</v>
      </c>
      <c r="G98" s="61" t="s">
        <v>28</v>
      </c>
      <c r="H98" s="24">
        <v>1</v>
      </c>
      <c r="I98" s="27">
        <v>195000000</v>
      </c>
      <c r="J98" s="27">
        <v>0</v>
      </c>
      <c r="K98" s="137"/>
      <c r="L98" s="42"/>
      <c r="M98" s="105" t="s">
        <v>177</v>
      </c>
      <c r="N98" s="42"/>
      <c r="O98" s="42"/>
      <c r="P98" s="42"/>
      <c r="Q98" s="42"/>
      <c r="R98" s="26"/>
      <c r="S98" s="53"/>
      <c r="T98" s="53"/>
      <c r="V98" s="46"/>
      <c r="X98" s="46"/>
    </row>
    <row r="99" spans="1:24" s="28" customFormat="1" ht="30" customHeight="1">
      <c r="A99" s="24"/>
      <c r="B99" s="25"/>
      <c r="C99" s="106" t="s">
        <v>56</v>
      </c>
      <c r="D99" s="23" t="s">
        <v>95</v>
      </c>
      <c r="E99" s="26" t="s">
        <v>164</v>
      </c>
      <c r="F99" s="41">
        <v>1</v>
      </c>
      <c r="G99" s="61" t="s">
        <v>28</v>
      </c>
      <c r="H99" s="24">
        <v>1</v>
      </c>
      <c r="I99" s="27">
        <v>195000000</v>
      </c>
      <c r="J99" s="27">
        <v>0</v>
      </c>
      <c r="K99" s="137"/>
      <c r="L99" s="42"/>
      <c r="M99" s="105" t="s">
        <v>177</v>
      </c>
      <c r="N99" s="42"/>
      <c r="O99" s="42"/>
      <c r="P99" s="42"/>
      <c r="Q99" s="42"/>
      <c r="R99" s="26"/>
      <c r="S99" s="53"/>
      <c r="T99" s="53"/>
      <c r="V99" s="46"/>
      <c r="X99" s="46"/>
    </row>
    <row r="100" spans="1:24" s="28" customFormat="1" ht="40.5" customHeight="1">
      <c r="A100" s="24"/>
      <c r="B100" s="25"/>
      <c r="C100" s="106" t="s">
        <v>56</v>
      </c>
      <c r="D100" s="23" t="s">
        <v>96</v>
      </c>
      <c r="E100" s="26" t="s">
        <v>164</v>
      </c>
      <c r="F100" s="41">
        <v>1</v>
      </c>
      <c r="G100" s="61" t="s">
        <v>28</v>
      </c>
      <c r="H100" s="24">
        <v>1</v>
      </c>
      <c r="I100" s="27">
        <v>97500000</v>
      </c>
      <c r="J100" s="27">
        <v>0</v>
      </c>
      <c r="K100" s="137"/>
      <c r="L100" s="42"/>
      <c r="M100" s="105" t="s">
        <v>177</v>
      </c>
      <c r="N100" s="42"/>
      <c r="O100" s="42"/>
      <c r="P100" s="42"/>
      <c r="Q100" s="42"/>
      <c r="R100" s="26"/>
      <c r="S100" s="53"/>
      <c r="T100" s="53"/>
      <c r="V100" s="46"/>
      <c r="X100" s="46"/>
    </row>
    <row r="101" spans="1:24" s="28" customFormat="1" ht="30" customHeight="1">
      <c r="A101" s="24"/>
      <c r="B101" s="25"/>
      <c r="C101" s="106" t="s">
        <v>56</v>
      </c>
      <c r="D101" s="23" t="s">
        <v>97</v>
      </c>
      <c r="E101" s="26" t="s">
        <v>164</v>
      </c>
      <c r="F101" s="41">
        <v>1</v>
      </c>
      <c r="G101" s="61" t="s">
        <v>28</v>
      </c>
      <c r="H101" s="24">
        <v>1</v>
      </c>
      <c r="I101" s="27">
        <v>146250000</v>
      </c>
      <c r="J101" s="27">
        <v>0</v>
      </c>
      <c r="K101" s="137"/>
      <c r="L101" s="42"/>
      <c r="M101" s="105" t="s">
        <v>177</v>
      </c>
      <c r="N101" s="42"/>
      <c r="O101" s="42"/>
      <c r="P101" s="42"/>
      <c r="Q101" s="42"/>
      <c r="R101" s="26"/>
      <c r="S101" s="53"/>
      <c r="T101" s="53"/>
      <c r="V101" s="46"/>
      <c r="X101" s="46"/>
    </row>
    <row r="102" spans="1:24" s="28" customFormat="1" ht="30" customHeight="1">
      <c r="A102" s="24"/>
      <c r="B102" s="25"/>
      <c r="C102" s="106" t="s">
        <v>56</v>
      </c>
      <c r="D102" s="23" t="s">
        <v>98</v>
      </c>
      <c r="E102" s="26" t="s">
        <v>164</v>
      </c>
      <c r="F102" s="41">
        <v>1</v>
      </c>
      <c r="G102" s="61" t="s">
        <v>28</v>
      </c>
      <c r="H102" s="24">
        <v>1</v>
      </c>
      <c r="I102" s="27">
        <v>146250000</v>
      </c>
      <c r="J102" s="27">
        <v>0</v>
      </c>
      <c r="K102" s="137"/>
      <c r="L102" s="42"/>
      <c r="M102" s="105" t="s">
        <v>177</v>
      </c>
      <c r="N102" s="42"/>
      <c r="O102" s="42"/>
      <c r="P102" s="42"/>
      <c r="Q102" s="42"/>
      <c r="R102" s="26"/>
      <c r="S102" s="53"/>
      <c r="T102" s="53"/>
      <c r="V102" s="46"/>
      <c r="X102" s="46"/>
    </row>
    <row r="103" spans="1:24" s="28" customFormat="1" ht="30" customHeight="1">
      <c r="A103" s="24"/>
      <c r="B103" s="25"/>
      <c r="C103" s="106" t="s">
        <v>56</v>
      </c>
      <c r="D103" s="23" t="s">
        <v>99</v>
      </c>
      <c r="E103" s="26" t="s">
        <v>164</v>
      </c>
      <c r="F103" s="41">
        <v>1</v>
      </c>
      <c r="G103" s="61" t="s">
        <v>28</v>
      </c>
      <c r="H103" s="24">
        <v>1</v>
      </c>
      <c r="I103" s="27">
        <v>195000000</v>
      </c>
      <c r="J103" s="27">
        <v>0</v>
      </c>
      <c r="K103" s="137"/>
      <c r="L103" s="42"/>
      <c r="M103" s="105" t="s">
        <v>177</v>
      </c>
      <c r="N103" s="42"/>
      <c r="O103" s="42"/>
      <c r="P103" s="42"/>
      <c r="Q103" s="42"/>
      <c r="R103" s="26"/>
      <c r="S103" s="53"/>
      <c r="T103" s="53"/>
      <c r="V103" s="46"/>
      <c r="X103" s="46"/>
    </row>
    <row r="104" spans="1:24" s="28" customFormat="1" ht="30" customHeight="1">
      <c r="A104" s="24"/>
      <c r="B104" s="25"/>
      <c r="C104" s="106" t="s">
        <v>56</v>
      </c>
      <c r="D104" s="23" t="s">
        <v>100</v>
      </c>
      <c r="E104" s="26" t="s">
        <v>164</v>
      </c>
      <c r="F104" s="41">
        <v>1</v>
      </c>
      <c r="G104" s="61" t="s">
        <v>28</v>
      </c>
      <c r="H104" s="24">
        <v>1</v>
      </c>
      <c r="I104" s="27">
        <v>195000000</v>
      </c>
      <c r="J104" s="27">
        <v>0</v>
      </c>
      <c r="K104" s="137"/>
      <c r="L104" s="42"/>
      <c r="M104" s="105" t="s">
        <v>177</v>
      </c>
      <c r="N104" s="42"/>
      <c r="O104" s="42"/>
      <c r="P104" s="42"/>
      <c r="Q104" s="42"/>
      <c r="R104" s="26"/>
      <c r="S104" s="53"/>
      <c r="T104" s="53"/>
      <c r="V104" s="46"/>
      <c r="X104" s="46"/>
    </row>
    <row r="105" spans="1:24" s="28" customFormat="1" ht="30" customHeight="1">
      <c r="A105" s="24"/>
      <c r="B105" s="25"/>
      <c r="C105" s="106" t="s">
        <v>56</v>
      </c>
      <c r="D105" s="23" t="s">
        <v>101</v>
      </c>
      <c r="E105" s="26" t="s">
        <v>164</v>
      </c>
      <c r="F105" s="41">
        <v>1</v>
      </c>
      <c r="G105" s="61" t="s">
        <v>28</v>
      </c>
      <c r="H105" s="24">
        <v>1</v>
      </c>
      <c r="I105" s="27">
        <v>195000000</v>
      </c>
      <c r="J105" s="27">
        <v>0</v>
      </c>
      <c r="K105" s="137"/>
      <c r="L105" s="42"/>
      <c r="M105" s="105" t="s">
        <v>177</v>
      </c>
      <c r="N105" s="42"/>
      <c r="O105" s="42"/>
      <c r="P105" s="42"/>
      <c r="Q105" s="42"/>
      <c r="R105" s="26"/>
      <c r="S105" s="53"/>
      <c r="T105" s="53"/>
      <c r="V105" s="46"/>
      <c r="X105" s="46"/>
    </row>
    <row r="106" spans="1:24" s="28" customFormat="1" ht="30" customHeight="1">
      <c r="A106" s="24"/>
      <c r="B106" s="25"/>
      <c r="C106" s="107" t="s">
        <v>56</v>
      </c>
      <c r="D106" s="23" t="s">
        <v>102</v>
      </c>
      <c r="E106" s="26" t="s">
        <v>164</v>
      </c>
      <c r="F106" s="41">
        <v>1</v>
      </c>
      <c r="G106" s="61" t="s">
        <v>28</v>
      </c>
      <c r="H106" s="24">
        <v>1</v>
      </c>
      <c r="I106" s="27">
        <v>195000000</v>
      </c>
      <c r="J106" s="27">
        <v>0</v>
      </c>
      <c r="K106" s="137"/>
      <c r="L106" s="42"/>
      <c r="M106" s="105" t="s">
        <v>177</v>
      </c>
      <c r="N106" s="42"/>
      <c r="O106" s="42"/>
      <c r="P106" s="42"/>
      <c r="Q106" s="42"/>
      <c r="R106" s="26"/>
      <c r="S106" s="53"/>
      <c r="T106" s="53"/>
      <c r="V106" s="46"/>
      <c r="X106" s="46"/>
    </row>
    <row r="107" spans="1:24" s="28" customFormat="1" ht="39.75" customHeight="1">
      <c r="A107" s="24"/>
      <c r="B107" s="25"/>
      <c r="C107" s="107" t="s">
        <v>56</v>
      </c>
      <c r="D107" s="23" t="s">
        <v>103</v>
      </c>
      <c r="E107" s="26" t="s">
        <v>164</v>
      </c>
      <c r="F107" s="41">
        <v>1</v>
      </c>
      <c r="G107" s="61" t="s">
        <v>28</v>
      </c>
      <c r="H107" s="24">
        <v>1</v>
      </c>
      <c r="I107" s="27">
        <v>195000000</v>
      </c>
      <c r="J107" s="27">
        <v>0</v>
      </c>
      <c r="K107" s="137"/>
      <c r="L107" s="42"/>
      <c r="M107" s="105" t="s">
        <v>177</v>
      </c>
      <c r="N107" s="42"/>
      <c r="O107" s="42"/>
      <c r="P107" s="42"/>
      <c r="Q107" s="42"/>
      <c r="R107" s="26"/>
      <c r="S107" s="53"/>
      <c r="T107" s="53"/>
      <c r="V107" s="46"/>
      <c r="X107" s="46"/>
    </row>
    <row r="108" spans="1:24" s="28" customFormat="1" ht="30" customHeight="1">
      <c r="A108" s="24"/>
      <c r="B108" s="25"/>
      <c r="C108" s="107" t="s">
        <v>56</v>
      </c>
      <c r="D108" s="23" t="s">
        <v>104</v>
      </c>
      <c r="E108" s="26" t="s">
        <v>164</v>
      </c>
      <c r="F108" s="41">
        <v>1</v>
      </c>
      <c r="G108" s="61" t="s">
        <v>28</v>
      </c>
      <c r="H108" s="24">
        <v>1</v>
      </c>
      <c r="I108" s="27">
        <v>195000000</v>
      </c>
      <c r="J108" s="27">
        <v>0</v>
      </c>
      <c r="K108" s="137"/>
      <c r="L108" s="42"/>
      <c r="M108" s="105" t="s">
        <v>177</v>
      </c>
      <c r="N108" s="42"/>
      <c r="O108" s="42"/>
      <c r="P108" s="42"/>
      <c r="Q108" s="42"/>
      <c r="R108" s="26"/>
      <c r="S108" s="53"/>
      <c r="T108" s="53"/>
      <c r="V108" s="46"/>
      <c r="X108" s="46"/>
    </row>
    <row r="109" spans="1:24" s="28" customFormat="1" ht="30" customHeight="1">
      <c r="A109" s="24"/>
      <c r="B109" s="25"/>
      <c r="C109" s="107" t="s">
        <v>56</v>
      </c>
      <c r="D109" s="23" t="s">
        <v>105</v>
      </c>
      <c r="E109" s="26" t="s">
        <v>164</v>
      </c>
      <c r="F109" s="41">
        <v>1</v>
      </c>
      <c r="G109" s="61" t="s">
        <v>28</v>
      </c>
      <c r="H109" s="24">
        <v>1</v>
      </c>
      <c r="I109" s="27">
        <v>195000000</v>
      </c>
      <c r="J109" s="27">
        <v>0</v>
      </c>
      <c r="K109" s="137"/>
      <c r="L109" s="42"/>
      <c r="M109" s="105" t="s">
        <v>177</v>
      </c>
      <c r="N109" s="42"/>
      <c r="O109" s="42"/>
      <c r="P109" s="42"/>
      <c r="Q109" s="42"/>
      <c r="R109" s="26"/>
      <c r="S109" s="53"/>
      <c r="T109" s="53"/>
      <c r="V109" s="46"/>
      <c r="X109" s="46"/>
    </row>
    <row r="110" spans="1:24" s="28" customFormat="1" ht="39" customHeight="1">
      <c r="A110" s="24"/>
      <c r="B110" s="25"/>
      <c r="C110" s="107" t="s">
        <v>56</v>
      </c>
      <c r="D110" s="23" t="s">
        <v>106</v>
      </c>
      <c r="E110" s="26" t="s">
        <v>164</v>
      </c>
      <c r="F110" s="41">
        <v>1</v>
      </c>
      <c r="G110" s="61" t="s">
        <v>28</v>
      </c>
      <c r="H110" s="24">
        <v>1</v>
      </c>
      <c r="I110" s="27">
        <v>195000000</v>
      </c>
      <c r="J110" s="27">
        <v>0</v>
      </c>
      <c r="K110" s="137"/>
      <c r="L110" s="42"/>
      <c r="M110" s="105" t="s">
        <v>177</v>
      </c>
      <c r="N110" s="42"/>
      <c r="O110" s="42"/>
      <c r="P110" s="42"/>
      <c r="Q110" s="42"/>
      <c r="R110" s="26"/>
      <c r="S110" s="53"/>
      <c r="T110" s="53"/>
      <c r="V110" s="46"/>
      <c r="X110" s="46"/>
    </row>
    <row r="111" spans="1:24" s="28" customFormat="1" ht="38.25" customHeight="1">
      <c r="A111" s="24"/>
      <c r="B111" s="25"/>
      <c r="C111" s="107" t="s">
        <v>56</v>
      </c>
      <c r="D111" s="23" t="s">
        <v>107</v>
      </c>
      <c r="E111" s="26" t="s">
        <v>164</v>
      </c>
      <c r="F111" s="41">
        <v>1</v>
      </c>
      <c r="G111" s="61" t="s">
        <v>28</v>
      </c>
      <c r="H111" s="24">
        <v>1</v>
      </c>
      <c r="I111" s="27">
        <v>97500000</v>
      </c>
      <c r="J111" s="27">
        <v>0</v>
      </c>
      <c r="K111" s="137"/>
      <c r="L111" s="42"/>
      <c r="M111" s="105" t="s">
        <v>177</v>
      </c>
      <c r="N111" s="42"/>
      <c r="O111" s="42"/>
      <c r="P111" s="42"/>
      <c r="Q111" s="42"/>
      <c r="R111" s="26"/>
      <c r="S111" s="53"/>
      <c r="T111" s="53"/>
      <c r="V111" s="46"/>
      <c r="X111" s="46"/>
    </row>
    <row r="112" spans="1:24" s="28" customFormat="1" ht="30" customHeight="1">
      <c r="A112" s="24"/>
      <c r="B112" s="25"/>
      <c r="C112" s="107" t="s">
        <v>56</v>
      </c>
      <c r="D112" s="23" t="s">
        <v>108</v>
      </c>
      <c r="E112" s="26" t="s">
        <v>164</v>
      </c>
      <c r="F112" s="41">
        <v>1</v>
      </c>
      <c r="G112" s="61" t="s">
        <v>28</v>
      </c>
      <c r="H112" s="24">
        <v>1</v>
      </c>
      <c r="I112" s="27">
        <v>195000000</v>
      </c>
      <c r="J112" s="27">
        <v>0</v>
      </c>
      <c r="K112" s="137"/>
      <c r="L112" s="42"/>
      <c r="M112" s="105" t="s">
        <v>177</v>
      </c>
      <c r="N112" s="42"/>
      <c r="O112" s="42"/>
      <c r="P112" s="42"/>
      <c r="Q112" s="42"/>
      <c r="R112" s="26"/>
      <c r="S112" s="53"/>
      <c r="T112" s="53"/>
      <c r="V112" s="46"/>
      <c r="X112" s="46"/>
    </row>
    <row r="113" spans="1:24" s="28" customFormat="1" ht="30" customHeight="1">
      <c r="A113" s="24"/>
      <c r="B113" s="25"/>
      <c r="C113" s="107" t="s">
        <v>56</v>
      </c>
      <c r="D113" s="23" t="s">
        <v>109</v>
      </c>
      <c r="E113" s="26" t="s">
        <v>164</v>
      </c>
      <c r="F113" s="41">
        <v>1</v>
      </c>
      <c r="G113" s="61" t="s">
        <v>28</v>
      </c>
      <c r="H113" s="24">
        <v>1</v>
      </c>
      <c r="I113" s="27">
        <v>195000000</v>
      </c>
      <c r="J113" s="27">
        <v>0</v>
      </c>
      <c r="K113" s="137"/>
      <c r="L113" s="42"/>
      <c r="M113" s="105" t="s">
        <v>177</v>
      </c>
      <c r="N113" s="42"/>
      <c r="O113" s="42"/>
      <c r="P113" s="42"/>
      <c r="Q113" s="42"/>
      <c r="R113" s="26"/>
      <c r="S113" s="53"/>
      <c r="T113" s="53"/>
      <c r="V113" s="46"/>
      <c r="X113" s="46"/>
    </row>
    <row r="114" spans="1:24" s="28" customFormat="1" ht="30" customHeight="1">
      <c r="A114" s="24"/>
      <c r="B114" s="25"/>
      <c r="C114" s="107" t="s">
        <v>56</v>
      </c>
      <c r="D114" s="23" t="s">
        <v>110</v>
      </c>
      <c r="E114" s="26" t="s">
        <v>164</v>
      </c>
      <c r="F114" s="41">
        <v>1</v>
      </c>
      <c r="G114" s="61" t="s">
        <v>28</v>
      </c>
      <c r="H114" s="24">
        <v>1</v>
      </c>
      <c r="I114" s="27">
        <v>97500000</v>
      </c>
      <c r="J114" s="27">
        <v>0</v>
      </c>
      <c r="K114" s="137"/>
      <c r="L114" s="42"/>
      <c r="M114" s="105" t="s">
        <v>177</v>
      </c>
      <c r="N114" s="42"/>
      <c r="O114" s="42"/>
      <c r="P114" s="42"/>
      <c r="Q114" s="42"/>
      <c r="R114" s="26"/>
      <c r="S114" s="53"/>
      <c r="T114" s="53"/>
      <c r="V114" s="46"/>
      <c r="X114" s="46"/>
    </row>
    <row r="115" spans="1:24" s="28" customFormat="1" ht="39" customHeight="1">
      <c r="A115" s="24"/>
      <c r="B115" s="25"/>
      <c r="C115" s="107" t="s">
        <v>56</v>
      </c>
      <c r="D115" s="23" t="s">
        <v>111</v>
      </c>
      <c r="E115" s="26" t="s">
        <v>164</v>
      </c>
      <c r="F115" s="41">
        <v>1</v>
      </c>
      <c r="G115" s="61" t="s">
        <v>28</v>
      </c>
      <c r="H115" s="24">
        <v>1</v>
      </c>
      <c r="I115" s="27">
        <v>195000000</v>
      </c>
      <c r="J115" s="27">
        <v>0</v>
      </c>
      <c r="K115" s="137"/>
      <c r="L115" s="42"/>
      <c r="M115" s="105" t="s">
        <v>177</v>
      </c>
      <c r="N115" s="42"/>
      <c r="O115" s="42"/>
      <c r="P115" s="42"/>
      <c r="Q115" s="42"/>
      <c r="R115" s="26"/>
      <c r="S115" s="53"/>
      <c r="T115" s="53"/>
      <c r="V115" s="46"/>
      <c r="X115" s="46"/>
    </row>
    <row r="116" spans="1:24" s="28" customFormat="1" ht="30" customHeight="1">
      <c r="A116" s="24"/>
      <c r="B116" s="25"/>
      <c r="C116" s="107" t="s">
        <v>56</v>
      </c>
      <c r="D116" s="23" t="s">
        <v>112</v>
      </c>
      <c r="E116" s="26" t="s">
        <v>164</v>
      </c>
      <c r="F116" s="41">
        <v>1</v>
      </c>
      <c r="G116" s="61" t="s">
        <v>28</v>
      </c>
      <c r="H116" s="24">
        <v>1</v>
      </c>
      <c r="I116" s="27">
        <v>48750000</v>
      </c>
      <c r="J116" s="27">
        <v>0</v>
      </c>
      <c r="K116" s="137"/>
      <c r="L116" s="42"/>
      <c r="M116" s="105" t="s">
        <v>177</v>
      </c>
      <c r="N116" s="42"/>
      <c r="O116" s="42"/>
      <c r="P116" s="42"/>
      <c r="Q116" s="42"/>
      <c r="R116" s="26"/>
      <c r="S116" s="53"/>
      <c r="T116" s="53"/>
      <c r="V116" s="46"/>
      <c r="X116" s="46"/>
    </row>
    <row r="117" spans="1:24" s="28" customFormat="1" ht="30" customHeight="1">
      <c r="A117" s="24"/>
      <c r="B117" s="25"/>
      <c r="C117" s="107" t="s">
        <v>56</v>
      </c>
      <c r="D117" s="23" t="s">
        <v>113</v>
      </c>
      <c r="E117" s="26" t="s">
        <v>164</v>
      </c>
      <c r="F117" s="41">
        <v>1</v>
      </c>
      <c r="G117" s="61" t="s">
        <v>28</v>
      </c>
      <c r="H117" s="24">
        <v>1</v>
      </c>
      <c r="I117" s="27">
        <v>97500000</v>
      </c>
      <c r="J117" s="27">
        <v>0</v>
      </c>
      <c r="K117" s="137"/>
      <c r="L117" s="42"/>
      <c r="M117" s="105" t="s">
        <v>177</v>
      </c>
      <c r="N117" s="42"/>
      <c r="O117" s="42"/>
      <c r="P117" s="42"/>
      <c r="Q117" s="42"/>
      <c r="R117" s="26"/>
      <c r="S117" s="53"/>
      <c r="T117" s="53"/>
      <c r="V117" s="46"/>
      <c r="X117" s="46"/>
    </row>
    <row r="118" spans="1:24" s="28" customFormat="1" ht="30" customHeight="1">
      <c r="A118" s="24"/>
      <c r="B118" s="25"/>
      <c r="C118" s="107" t="s">
        <v>56</v>
      </c>
      <c r="D118" s="23" t="s">
        <v>114</v>
      </c>
      <c r="E118" s="26" t="s">
        <v>164</v>
      </c>
      <c r="F118" s="41">
        <v>1</v>
      </c>
      <c r="G118" s="61" t="s">
        <v>28</v>
      </c>
      <c r="H118" s="24">
        <v>1</v>
      </c>
      <c r="I118" s="27">
        <v>195000000</v>
      </c>
      <c r="J118" s="27">
        <v>0</v>
      </c>
      <c r="K118" s="137"/>
      <c r="L118" s="42"/>
      <c r="M118" s="105" t="s">
        <v>177</v>
      </c>
      <c r="N118" s="42"/>
      <c r="O118" s="42"/>
      <c r="P118" s="42"/>
      <c r="Q118" s="42"/>
      <c r="R118" s="26"/>
      <c r="S118" s="53"/>
      <c r="T118" s="53"/>
      <c r="V118" s="46"/>
      <c r="X118" s="46"/>
    </row>
    <row r="119" spans="1:24" s="28" customFormat="1" ht="30" customHeight="1">
      <c r="A119" s="24"/>
      <c r="B119" s="25"/>
      <c r="C119" s="107" t="s">
        <v>56</v>
      </c>
      <c r="D119" s="23" t="s">
        <v>115</v>
      </c>
      <c r="E119" s="26" t="s">
        <v>164</v>
      </c>
      <c r="F119" s="41">
        <v>1</v>
      </c>
      <c r="G119" s="61" t="s">
        <v>28</v>
      </c>
      <c r="H119" s="24">
        <v>1</v>
      </c>
      <c r="I119" s="27">
        <v>195000000</v>
      </c>
      <c r="J119" s="27">
        <v>0</v>
      </c>
      <c r="K119" s="137"/>
      <c r="L119" s="42"/>
      <c r="M119" s="105" t="s">
        <v>177</v>
      </c>
      <c r="N119" s="42"/>
      <c r="O119" s="42"/>
      <c r="P119" s="42"/>
      <c r="Q119" s="42"/>
      <c r="R119" s="26"/>
      <c r="S119" s="53"/>
      <c r="T119" s="53"/>
      <c r="V119" s="46"/>
      <c r="X119" s="46"/>
    </row>
    <row r="120" spans="1:24" s="28" customFormat="1" ht="30" customHeight="1">
      <c r="A120" s="24"/>
      <c r="B120" s="25"/>
      <c r="C120" s="107" t="s">
        <v>56</v>
      </c>
      <c r="D120" s="23" t="s">
        <v>116</v>
      </c>
      <c r="E120" s="26" t="s">
        <v>164</v>
      </c>
      <c r="F120" s="41">
        <v>1</v>
      </c>
      <c r="G120" s="61" t="s">
        <v>28</v>
      </c>
      <c r="H120" s="24">
        <v>1</v>
      </c>
      <c r="I120" s="27">
        <v>195000000</v>
      </c>
      <c r="J120" s="27">
        <v>0</v>
      </c>
      <c r="K120" s="137"/>
      <c r="L120" s="42"/>
      <c r="M120" s="105" t="s">
        <v>177</v>
      </c>
      <c r="N120" s="42"/>
      <c r="O120" s="42"/>
      <c r="P120" s="42"/>
      <c r="Q120" s="42"/>
      <c r="R120" s="26"/>
      <c r="S120" s="53"/>
      <c r="T120" s="53"/>
      <c r="V120" s="46"/>
      <c r="X120" s="46"/>
    </row>
    <row r="121" spans="1:24" s="28" customFormat="1" ht="30" customHeight="1">
      <c r="A121" s="24"/>
      <c r="B121" s="25"/>
      <c r="C121" s="107" t="s">
        <v>56</v>
      </c>
      <c r="D121" s="23" t="s">
        <v>117</v>
      </c>
      <c r="E121" s="26" t="s">
        <v>164</v>
      </c>
      <c r="F121" s="41">
        <v>1</v>
      </c>
      <c r="G121" s="61" t="s">
        <v>28</v>
      </c>
      <c r="H121" s="24">
        <v>1</v>
      </c>
      <c r="I121" s="27">
        <v>195000000</v>
      </c>
      <c r="J121" s="27">
        <v>0</v>
      </c>
      <c r="K121" s="137"/>
      <c r="L121" s="42"/>
      <c r="M121" s="105" t="s">
        <v>177</v>
      </c>
      <c r="N121" s="42"/>
      <c r="O121" s="42"/>
      <c r="P121" s="42"/>
      <c r="Q121" s="42"/>
      <c r="R121" s="26"/>
      <c r="S121" s="53"/>
      <c r="T121" s="53"/>
      <c r="V121" s="46"/>
      <c r="X121" s="46"/>
    </row>
    <row r="122" spans="1:24" s="28" customFormat="1" ht="30" customHeight="1">
      <c r="A122" s="24"/>
      <c r="B122" s="25"/>
      <c r="C122" s="107" t="s">
        <v>56</v>
      </c>
      <c r="D122" s="23" t="s">
        <v>118</v>
      </c>
      <c r="E122" s="26" t="s">
        <v>164</v>
      </c>
      <c r="F122" s="41">
        <v>1</v>
      </c>
      <c r="G122" s="61" t="s">
        <v>28</v>
      </c>
      <c r="H122" s="24">
        <v>1</v>
      </c>
      <c r="I122" s="27">
        <v>195000000</v>
      </c>
      <c r="J122" s="27">
        <v>0</v>
      </c>
      <c r="K122" s="137"/>
      <c r="L122" s="42"/>
      <c r="M122" s="105" t="s">
        <v>177</v>
      </c>
      <c r="N122" s="42"/>
      <c r="O122" s="42"/>
      <c r="P122" s="42"/>
      <c r="Q122" s="42"/>
      <c r="R122" s="26"/>
      <c r="S122" s="53"/>
      <c r="T122" s="53"/>
      <c r="V122" s="46"/>
      <c r="X122" s="46"/>
    </row>
    <row r="123" spans="1:24" s="28" customFormat="1" ht="30" customHeight="1">
      <c r="A123" s="24"/>
      <c r="B123" s="25"/>
      <c r="C123" s="107" t="s">
        <v>56</v>
      </c>
      <c r="D123" s="23" t="s">
        <v>119</v>
      </c>
      <c r="E123" s="26" t="s">
        <v>164</v>
      </c>
      <c r="F123" s="41">
        <v>1</v>
      </c>
      <c r="G123" s="61" t="s">
        <v>28</v>
      </c>
      <c r="H123" s="24">
        <v>1</v>
      </c>
      <c r="I123" s="27">
        <v>146250000</v>
      </c>
      <c r="J123" s="27">
        <v>0</v>
      </c>
      <c r="K123" s="137"/>
      <c r="L123" s="42"/>
      <c r="M123" s="105" t="s">
        <v>177</v>
      </c>
      <c r="N123" s="42"/>
      <c r="O123" s="42"/>
      <c r="P123" s="42"/>
      <c r="Q123" s="42"/>
      <c r="R123" s="26"/>
      <c r="S123" s="53"/>
      <c r="T123" s="53"/>
      <c r="V123" s="46"/>
      <c r="X123" s="46"/>
    </row>
    <row r="124" spans="1:24" s="28" customFormat="1" ht="30" customHeight="1">
      <c r="A124" s="24"/>
      <c r="B124" s="25"/>
      <c r="C124" s="107" t="s">
        <v>56</v>
      </c>
      <c r="D124" s="23" t="s">
        <v>120</v>
      </c>
      <c r="E124" s="26" t="s">
        <v>164</v>
      </c>
      <c r="F124" s="41">
        <v>1</v>
      </c>
      <c r="G124" s="61" t="s">
        <v>28</v>
      </c>
      <c r="H124" s="24">
        <v>1</v>
      </c>
      <c r="I124" s="27">
        <v>146250000</v>
      </c>
      <c r="J124" s="27">
        <v>0</v>
      </c>
      <c r="K124" s="137"/>
      <c r="L124" s="42"/>
      <c r="M124" s="105" t="s">
        <v>177</v>
      </c>
      <c r="N124" s="42"/>
      <c r="O124" s="42"/>
      <c r="P124" s="42"/>
      <c r="Q124" s="42"/>
      <c r="R124" s="26"/>
      <c r="S124" s="53"/>
      <c r="T124" s="53"/>
      <c r="V124" s="46"/>
      <c r="X124" s="46"/>
    </row>
    <row r="125" spans="1:24" s="28" customFormat="1" ht="30" customHeight="1">
      <c r="A125" s="24"/>
      <c r="B125" s="25"/>
      <c r="C125" s="107" t="s">
        <v>56</v>
      </c>
      <c r="D125" s="23" t="s">
        <v>121</v>
      </c>
      <c r="E125" s="26" t="s">
        <v>164</v>
      </c>
      <c r="F125" s="41">
        <v>1</v>
      </c>
      <c r="G125" s="61" t="s">
        <v>28</v>
      </c>
      <c r="H125" s="24">
        <v>1</v>
      </c>
      <c r="I125" s="27">
        <v>97500000</v>
      </c>
      <c r="J125" s="27">
        <v>0</v>
      </c>
      <c r="K125" s="137"/>
      <c r="L125" s="42"/>
      <c r="M125" s="105" t="s">
        <v>177</v>
      </c>
      <c r="N125" s="42"/>
      <c r="O125" s="42"/>
      <c r="P125" s="42"/>
      <c r="Q125" s="42"/>
      <c r="R125" s="26"/>
      <c r="S125" s="53"/>
      <c r="T125" s="53"/>
      <c r="V125" s="46"/>
      <c r="X125" s="46"/>
    </row>
    <row r="126" spans="1:24" s="28" customFormat="1" ht="30" customHeight="1">
      <c r="A126" s="24"/>
      <c r="B126" s="25"/>
      <c r="C126" s="107" t="s">
        <v>56</v>
      </c>
      <c r="D126" s="23" t="s">
        <v>122</v>
      </c>
      <c r="E126" s="26" t="s">
        <v>164</v>
      </c>
      <c r="F126" s="41">
        <v>1</v>
      </c>
      <c r="G126" s="61" t="s">
        <v>28</v>
      </c>
      <c r="H126" s="24">
        <v>1</v>
      </c>
      <c r="I126" s="27">
        <v>195000000</v>
      </c>
      <c r="J126" s="27">
        <v>0</v>
      </c>
      <c r="K126" s="137"/>
      <c r="L126" s="42"/>
      <c r="M126" s="105" t="s">
        <v>177</v>
      </c>
      <c r="N126" s="42"/>
      <c r="O126" s="42"/>
      <c r="P126" s="42"/>
      <c r="Q126" s="42"/>
      <c r="R126" s="26"/>
      <c r="S126" s="53"/>
      <c r="T126" s="53"/>
      <c r="V126" s="46"/>
      <c r="X126" s="46"/>
    </row>
    <row r="127" spans="1:24" s="28" customFormat="1" ht="30" customHeight="1">
      <c r="A127" s="24"/>
      <c r="B127" s="25"/>
      <c r="C127" s="107" t="s">
        <v>56</v>
      </c>
      <c r="D127" s="23" t="s">
        <v>123</v>
      </c>
      <c r="E127" s="26" t="s">
        <v>164</v>
      </c>
      <c r="F127" s="41">
        <v>1</v>
      </c>
      <c r="G127" s="61" t="s">
        <v>28</v>
      </c>
      <c r="H127" s="24">
        <v>1</v>
      </c>
      <c r="I127" s="27">
        <v>146250000</v>
      </c>
      <c r="J127" s="27">
        <v>0</v>
      </c>
      <c r="K127" s="137"/>
      <c r="L127" s="42"/>
      <c r="M127" s="105" t="s">
        <v>177</v>
      </c>
      <c r="N127" s="42"/>
      <c r="O127" s="42"/>
      <c r="P127" s="42"/>
      <c r="Q127" s="42"/>
      <c r="R127" s="26"/>
      <c r="S127" s="53"/>
      <c r="T127" s="53"/>
      <c r="V127" s="46"/>
      <c r="X127" s="46"/>
    </row>
    <row r="128" spans="1:24" s="28" customFormat="1" ht="19.5" customHeight="1">
      <c r="A128" s="24"/>
      <c r="B128" s="25"/>
      <c r="C128" s="107"/>
      <c r="D128" s="88" t="s">
        <v>23</v>
      </c>
      <c r="E128" s="26"/>
      <c r="F128" s="41"/>
      <c r="G128" s="61"/>
      <c r="H128" s="24"/>
      <c r="I128" s="27">
        <v>156250000</v>
      </c>
      <c r="J128" s="27">
        <v>0</v>
      </c>
      <c r="K128" s="137"/>
      <c r="L128" s="42"/>
      <c r="M128" s="42"/>
      <c r="N128" s="42"/>
      <c r="O128" s="42"/>
      <c r="P128" s="42"/>
      <c r="Q128" s="42"/>
      <c r="R128" s="26"/>
      <c r="S128" s="53"/>
      <c r="T128" s="53"/>
      <c r="V128" s="46"/>
      <c r="X128" s="46"/>
    </row>
    <row r="129" spans="1:24" s="28" customFormat="1" ht="16.5" customHeight="1">
      <c r="A129" s="24"/>
      <c r="B129" s="25"/>
      <c r="C129" s="37"/>
      <c r="D129" s="33"/>
      <c r="E129" s="26"/>
      <c r="F129" s="41"/>
      <c r="G129" s="61"/>
      <c r="H129" s="24"/>
      <c r="I129" s="27"/>
      <c r="J129" s="27"/>
      <c r="K129" s="137"/>
      <c r="L129" s="42"/>
      <c r="M129" s="42"/>
      <c r="N129" s="42"/>
      <c r="O129" s="42"/>
      <c r="P129" s="42"/>
      <c r="Q129" s="42"/>
      <c r="R129" s="26"/>
      <c r="S129" s="53"/>
      <c r="T129" s="53"/>
      <c r="V129" s="46"/>
      <c r="X129" s="46"/>
    </row>
    <row r="130" spans="1:24" s="28" customFormat="1" ht="19.5" customHeight="1">
      <c r="A130" s="24"/>
      <c r="B130" s="25"/>
      <c r="C130" s="37"/>
      <c r="D130" s="88" t="s">
        <v>22</v>
      </c>
      <c r="E130" s="26"/>
      <c r="F130" s="41"/>
      <c r="G130" s="61"/>
      <c r="H130" s="24"/>
      <c r="I130" s="32">
        <f>I132+I131</f>
        <v>200000000</v>
      </c>
      <c r="J130" s="32">
        <f t="shared" ref="J130:K130" si="6">J132+J131</f>
        <v>0</v>
      </c>
      <c r="K130" s="139">
        <f t="shared" si="6"/>
        <v>0</v>
      </c>
      <c r="L130" s="42"/>
      <c r="M130" s="42"/>
      <c r="N130" s="42"/>
      <c r="O130" s="42"/>
      <c r="P130" s="42"/>
      <c r="Q130" s="42"/>
      <c r="R130" s="26"/>
      <c r="S130" s="53"/>
      <c r="T130" s="53"/>
      <c r="V130" s="46"/>
      <c r="X130" s="46"/>
    </row>
    <row r="131" spans="1:24" s="28" customFormat="1" ht="30" customHeight="1">
      <c r="A131" s="24"/>
      <c r="B131" s="25"/>
      <c r="C131" s="79" t="s">
        <v>56</v>
      </c>
      <c r="D131" s="33" t="s">
        <v>124</v>
      </c>
      <c r="E131" s="26" t="s">
        <v>164</v>
      </c>
      <c r="F131" s="41">
        <v>1</v>
      </c>
      <c r="G131" s="61" t="s">
        <v>28</v>
      </c>
      <c r="H131" s="24">
        <v>1</v>
      </c>
      <c r="I131" s="27">
        <v>194000000</v>
      </c>
      <c r="J131" s="27">
        <v>0</v>
      </c>
      <c r="K131" s="137"/>
      <c r="L131" s="42"/>
      <c r="M131" s="105" t="s">
        <v>177</v>
      </c>
      <c r="N131" s="42"/>
      <c r="O131" s="42"/>
      <c r="P131" s="42"/>
      <c r="Q131" s="42"/>
      <c r="R131" s="26"/>
      <c r="S131" s="53"/>
      <c r="T131" s="53"/>
      <c r="V131" s="46"/>
      <c r="X131" s="46"/>
    </row>
    <row r="132" spans="1:24" s="28" customFormat="1" ht="18" customHeight="1">
      <c r="A132" s="24"/>
      <c r="B132" s="25"/>
      <c r="C132" s="79"/>
      <c r="D132" s="88" t="s">
        <v>23</v>
      </c>
      <c r="E132" s="26"/>
      <c r="F132" s="41"/>
      <c r="G132" s="61"/>
      <c r="H132" s="24"/>
      <c r="I132" s="27">
        <v>6000000</v>
      </c>
      <c r="J132" s="27">
        <v>0</v>
      </c>
      <c r="K132" s="137"/>
      <c r="L132" s="42"/>
      <c r="M132" s="42"/>
      <c r="N132" s="42"/>
      <c r="O132" s="42"/>
      <c r="P132" s="42"/>
      <c r="Q132" s="42"/>
      <c r="R132" s="26"/>
      <c r="S132" s="53"/>
      <c r="T132" s="53"/>
      <c r="V132" s="46"/>
      <c r="X132" s="46"/>
    </row>
    <row r="133" spans="1:24" s="28" customFormat="1" ht="17.25" customHeight="1">
      <c r="A133" s="24"/>
      <c r="B133" s="25"/>
      <c r="C133" s="37"/>
      <c r="D133" s="33"/>
      <c r="E133" s="26"/>
      <c r="F133" s="41"/>
      <c r="G133" s="61"/>
      <c r="H133" s="24"/>
      <c r="I133" s="27"/>
      <c r="J133" s="27">
        <v>0</v>
      </c>
      <c r="K133" s="137"/>
      <c r="L133" s="42"/>
      <c r="M133" s="42"/>
      <c r="N133" s="42"/>
      <c r="O133" s="42"/>
      <c r="P133" s="42"/>
      <c r="Q133" s="42"/>
      <c r="R133" s="26"/>
      <c r="S133" s="53"/>
      <c r="T133" s="53"/>
      <c r="V133" s="46"/>
      <c r="X133" s="46"/>
    </row>
    <row r="134" spans="1:24" s="28" customFormat="1" ht="17.25" customHeight="1">
      <c r="A134" s="24"/>
      <c r="B134" s="25"/>
      <c r="C134" s="37"/>
      <c r="D134" s="88" t="s">
        <v>133</v>
      </c>
      <c r="E134" s="26"/>
      <c r="F134" s="41"/>
      <c r="G134" s="61"/>
      <c r="H134" s="24"/>
      <c r="I134" s="32">
        <f>SUM(I135:I142)</f>
        <v>1050000000</v>
      </c>
      <c r="J134" s="32">
        <f>SUM(J135:J142)</f>
        <v>0</v>
      </c>
      <c r="K134" s="139">
        <f>SUM(K135:K142)</f>
        <v>0</v>
      </c>
      <c r="L134" s="42"/>
      <c r="M134" s="42"/>
      <c r="N134" s="42"/>
      <c r="O134" s="42"/>
      <c r="P134" s="42"/>
      <c r="Q134" s="42"/>
      <c r="R134" s="26"/>
      <c r="S134" s="53"/>
      <c r="T134" s="53"/>
      <c r="V134" s="46"/>
      <c r="X134" s="46"/>
    </row>
    <row r="135" spans="1:24" s="28" customFormat="1" ht="30" customHeight="1">
      <c r="A135" s="24"/>
      <c r="B135" s="25"/>
      <c r="C135" s="106" t="s">
        <v>56</v>
      </c>
      <c r="D135" s="23" t="s">
        <v>125</v>
      </c>
      <c r="E135" s="26" t="s">
        <v>164</v>
      </c>
      <c r="F135" s="41">
        <v>1</v>
      </c>
      <c r="G135" s="61" t="s">
        <v>28</v>
      </c>
      <c r="H135" s="24">
        <v>1</v>
      </c>
      <c r="I135" s="27">
        <v>145500000</v>
      </c>
      <c r="J135" s="27">
        <v>0</v>
      </c>
      <c r="K135" s="137"/>
      <c r="L135" s="42"/>
      <c r="M135" s="105" t="s">
        <v>177</v>
      </c>
      <c r="N135" s="42"/>
      <c r="O135" s="42"/>
      <c r="P135" s="42"/>
      <c r="Q135" s="42"/>
      <c r="R135" s="26"/>
      <c r="S135" s="53"/>
      <c r="T135" s="53"/>
      <c r="V135" s="46"/>
      <c r="X135" s="46"/>
    </row>
    <row r="136" spans="1:24" s="28" customFormat="1" ht="30" customHeight="1">
      <c r="A136" s="24"/>
      <c r="B136" s="25"/>
      <c r="C136" s="106" t="s">
        <v>56</v>
      </c>
      <c r="D136" s="23" t="s">
        <v>126</v>
      </c>
      <c r="E136" s="26" t="s">
        <v>164</v>
      </c>
      <c r="F136" s="41">
        <v>1</v>
      </c>
      <c r="G136" s="61" t="s">
        <v>28</v>
      </c>
      <c r="H136" s="24">
        <v>1</v>
      </c>
      <c r="I136" s="27">
        <v>194000000</v>
      </c>
      <c r="J136" s="27">
        <v>0</v>
      </c>
      <c r="K136" s="137"/>
      <c r="L136" s="42"/>
      <c r="M136" s="105" t="s">
        <v>177</v>
      </c>
      <c r="N136" s="42"/>
      <c r="O136" s="42"/>
      <c r="P136" s="42"/>
      <c r="Q136" s="42"/>
      <c r="R136" s="26"/>
      <c r="S136" s="53"/>
      <c r="T136" s="53"/>
      <c r="V136" s="46"/>
      <c r="X136" s="46"/>
    </row>
    <row r="137" spans="1:24" s="28" customFormat="1" ht="30" customHeight="1">
      <c r="A137" s="24"/>
      <c r="B137" s="25"/>
      <c r="C137" s="106" t="s">
        <v>56</v>
      </c>
      <c r="D137" s="23" t="s">
        <v>127</v>
      </c>
      <c r="E137" s="26" t="s">
        <v>164</v>
      </c>
      <c r="F137" s="41">
        <v>1</v>
      </c>
      <c r="G137" s="61" t="s">
        <v>28</v>
      </c>
      <c r="H137" s="24">
        <v>1</v>
      </c>
      <c r="I137" s="27">
        <v>97000000</v>
      </c>
      <c r="J137" s="27">
        <v>0</v>
      </c>
      <c r="K137" s="137"/>
      <c r="L137" s="42"/>
      <c r="M137" s="105" t="s">
        <v>177</v>
      </c>
      <c r="N137" s="42"/>
      <c r="O137" s="42"/>
      <c r="P137" s="42"/>
      <c r="Q137" s="42"/>
      <c r="R137" s="26"/>
      <c r="S137" s="53"/>
      <c r="T137" s="53"/>
      <c r="V137" s="46"/>
      <c r="X137" s="46"/>
    </row>
    <row r="138" spans="1:24" s="28" customFormat="1" ht="30" customHeight="1">
      <c r="A138" s="24"/>
      <c r="B138" s="25"/>
      <c r="C138" s="106" t="s">
        <v>56</v>
      </c>
      <c r="D138" s="23" t="s">
        <v>128</v>
      </c>
      <c r="E138" s="26" t="s">
        <v>164</v>
      </c>
      <c r="F138" s="41">
        <v>1</v>
      </c>
      <c r="G138" s="61" t="s">
        <v>28</v>
      </c>
      <c r="H138" s="24">
        <v>1</v>
      </c>
      <c r="I138" s="27">
        <v>97000000</v>
      </c>
      <c r="J138" s="27">
        <v>0</v>
      </c>
      <c r="K138" s="137"/>
      <c r="L138" s="42"/>
      <c r="M138" s="105" t="s">
        <v>177</v>
      </c>
      <c r="N138" s="42"/>
      <c r="O138" s="42"/>
      <c r="P138" s="42"/>
      <c r="Q138" s="42"/>
      <c r="R138" s="26"/>
      <c r="S138" s="53"/>
      <c r="T138" s="53"/>
      <c r="V138" s="46"/>
      <c r="X138" s="46"/>
    </row>
    <row r="139" spans="1:24" s="28" customFormat="1" ht="30" customHeight="1">
      <c r="A139" s="24"/>
      <c r="B139" s="25"/>
      <c r="C139" s="106" t="s">
        <v>56</v>
      </c>
      <c r="D139" s="23" t="s">
        <v>129</v>
      </c>
      <c r="E139" s="26" t="s">
        <v>164</v>
      </c>
      <c r="F139" s="41">
        <v>1</v>
      </c>
      <c r="G139" s="61" t="s">
        <v>28</v>
      </c>
      <c r="H139" s="24">
        <v>1</v>
      </c>
      <c r="I139" s="27">
        <v>194000000</v>
      </c>
      <c r="J139" s="27">
        <v>0</v>
      </c>
      <c r="K139" s="137"/>
      <c r="L139" s="42"/>
      <c r="M139" s="105" t="s">
        <v>177</v>
      </c>
      <c r="N139" s="42"/>
      <c r="O139" s="42"/>
      <c r="P139" s="42"/>
      <c r="Q139" s="42"/>
      <c r="R139" s="26"/>
      <c r="S139" s="53"/>
      <c r="T139" s="53"/>
      <c r="V139" s="46"/>
      <c r="X139" s="46"/>
    </row>
    <row r="140" spans="1:24" s="28" customFormat="1" ht="30" customHeight="1">
      <c r="A140" s="24"/>
      <c r="B140" s="25"/>
      <c r="C140" s="106" t="s">
        <v>56</v>
      </c>
      <c r="D140" s="23" t="s">
        <v>130</v>
      </c>
      <c r="E140" s="26" t="s">
        <v>164</v>
      </c>
      <c r="F140" s="41">
        <v>1</v>
      </c>
      <c r="G140" s="61" t="s">
        <v>28</v>
      </c>
      <c r="H140" s="24">
        <v>1</v>
      </c>
      <c r="I140" s="27">
        <v>97000000</v>
      </c>
      <c r="J140" s="27">
        <v>0</v>
      </c>
      <c r="K140" s="137"/>
      <c r="L140" s="42"/>
      <c r="M140" s="105" t="s">
        <v>177</v>
      </c>
      <c r="N140" s="42"/>
      <c r="O140" s="42"/>
      <c r="P140" s="42"/>
      <c r="Q140" s="42"/>
      <c r="R140" s="26"/>
      <c r="S140" s="53"/>
      <c r="T140" s="53"/>
      <c r="V140" s="46"/>
      <c r="X140" s="46"/>
    </row>
    <row r="141" spans="1:24" s="28" customFormat="1" ht="36.75" customHeight="1">
      <c r="A141" s="24"/>
      <c r="B141" s="25"/>
      <c r="C141" s="106" t="s">
        <v>56</v>
      </c>
      <c r="D141" s="23" t="s">
        <v>131</v>
      </c>
      <c r="E141" s="26" t="s">
        <v>164</v>
      </c>
      <c r="F141" s="41">
        <v>1</v>
      </c>
      <c r="G141" s="61" t="s">
        <v>28</v>
      </c>
      <c r="H141" s="24">
        <v>1</v>
      </c>
      <c r="I141" s="27">
        <v>194000000</v>
      </c>
      <c r="J141" s="27">
        <v>0</v>
      </c>
      <c r="K141" s="137"/>
      <c r="L141" s="42"/>
      <c r="M141" s="105" t="s">
        <v>177</v>
      </c>
      <c r="N141" s="42"/>
      <c r="O141" s="42"/>
      <c r="P141" s="42"/>
      <c r="Q141" s="42"/>
      <c r="R141" s="26"/>
      <c r="S141" s="53"/>
      <c r="T141" s="53"/>
      <c r="V141" s="46"/>
      <c r="X141" s="46"/>
    </row>
    <row r="142" spans="1:24" s="28" customFormat="1" ht="18" customHeight="1">
      <c r="A142" s="24"/>
      <c r="B142" s="25"/>
      <c r="C142" s="106"/>
      <c r="D142" s="88" t="s">
        <v>23</v>
      </c>
      <c r="E142" s="26"/>
      <c r="F142" s="41"/>
      <c r="G142" s="61"/>
      <c r="H142" s="24"/>
      <c r="I142" s="27">
        <v>31500000</v>
      </c>
      <c r="J142" s="27">
        <v>0</v>
      </c>
      <c r="K142" s="137"/>
      <c r="L142" s="42"/>
      <c r="M142" s="42"/>
      <c r="N142" s="42"/>
      <c r="O142" s="42"/>
      <c r="P142" s="42"/>
      <c r="Q142" s="42"/>
      <c r="R142" s="26"/>
      <c r="S142" s="53"/>
      <c r="T142" s="53"/>
      <c r="V142" s="46"/>
      <c r="X142" s="46"/>
    </row>
    <row r="143" spans="1:24" s="28" customFormat="1" ht="18" customHeight="1">
      <c r="A143" s="24"/>
      <c r="B143" s="25"/>
      <c r="C143" s="37"/>
      <c r="D143" s="33"/>
      <c r="E143" s="26"/>
      <c r="F143" s="41"/>
      <c r="G143" s="61"/>
      <c r="H143" s="24"/>
      <c r="I143" s="27"/>
      <c r="J143" s="27"/>
      <c r="K143" s="137"/>
      <c r="L143" s="42"/>
      <c r="M143" s="42"/>
      <c r="N143" s="42"/>
      <c r="O143" s="42"/>
      <c r="P143" s="42"/>
      <c r="Q143" s="42"/>
      <c r="R143" s="26"/>
      <c r="S143" s="53"/>
      <c r="T143" s="53"/>
      <c r="V143" s="46"/>
      <c r="X143" s="46"/>
    </row>
    <row r="144" spans="1:24" s="28" customFormat="1" ht="30" customHeight="1">
      <c r="A144" s="24"/>
      <c r="B144" s="25"/>
      <c r="C144" s="37"/>
      <c r="D144" s="88" t="s">
        <v>134</v>
      </c>
      <c r="E144" s="26"/>
      <c r="F144" s="41"/>
      <c r="G144" s="61"/>
      <c r="H144" s="24"/>
      <c r="I144" s="32">
        <f>SUM(I145:I151)</f>
        <v>975000000</v>
      </c>
      <c r="J144" s="32">
        <f t="shared" ref="J144:K144" si="7">SUM(J145:J151)</f>
        <v>0</v>
      </c>
      <c r="K144" s="139">
        <f t="shared" si="7"/>
        <v>0</v>
      </c>
      <c r="L144" s="42"/>
      <c r="M144" s="42"/>
      <c r="N144" s="42"/>
      <c r="O144" s="42"/>
      <c r="P144" s="42"/>
      <c r="Q144" s="42"/>
      <c r="R144" s="26"/>
      <c r="S144" s="53"/>
      <c r="T144" s="99">
        <f>I144+515000</f>
        <v>975515000</v>
      </c>
      <c r="V144" s="46"/>
      <c r="X144" s="46"/>
    </row>
    <row r="145" spans="1:24" s="28" customFormat="1" ht="30" customHeight="1">
      <c r="A145" s="24"/>
      <c r="B145" s="25"/>
      <c r="C145" s="106" t="s">
        <v>56</v>
      </c>
      <c r="D145" s="23" t="s">
        <v>135</v>
      </c>
      <c r="E145" s="26" t="s">
        <v>164</v>
      </c>
      <c r="F145" s="41">
        <v>1</v>
      </c>
      <c r="G145" s="61" t="s">
        <v>28</v>
      </c>
      <c r="H145" s="24">
        <v>1</v>
      </c>
      <c r="I145" s="27">
        <v>73125000</v>
      </c>
      <c r="J145" s="27">
        <v>0</v>
      </c>
      <c r="K145" s="137"/>
      <c r="L145" s="42"/>
      <c r="M145" s="105" t="s">
        <v>177</v>
      </c>
      <c r="N145" s="42"/>
      <c r="O145" s="42"/>
      <c r="P145" s="42"/>
      <c r="Q145" s="42"/>
      <c r="R145" s="26"/>
      <c r="S145" s="53"/>
      <c r="T145" s="53"/>
      <c r="V145" s="46"/>
      <c r="X145" s="46"/>
    </row>
    <row r="146" spans="1:24" s="28" customFormat="1" ht="30" customHeight="1">
      <c r="A146" s="24"/>
      <c r="B146" s="25"/>
      <c r="C146" s="106" t="s">
        <v>56</v>
      </c>
      <c r="D146" s="23" t="s">
        <v>136</v>
      </c>
      <c r="E146" s="26" t="s">
        <v>164</v>
      </c>
      <c r="F146" s="41">
        <v>1</v>
      </c>
      <c r="G146" s="61" t="s">
        <v>28</v>
      </c>
      <c r="H146" s="24">
        <v>1</v>
      </c>
      <c r="I146" s="27">
        <v>195000000</v>
      </c>
      <c r="J146" s="27">
        <v>0</v>
      </c>
      <c r="K146" s="137"/>
      <c r="L146" s="42"/>
      <c r="M146" s="105" t="s">
        <v>177</v>
      </c>
      <c r="N146" s="42"/>
      <c r="O146" s="42"/>
      <c r="P146" s="42"/>
      <c r="Q146" s="42"/>
      <c r="R146" s="26"/>
      <c r="S146" s="53"/>
      <c r="T146" s="53"/>
      <c r="V146" s="46"/>
      <c r="X146" s="46"/>
    </row>
    <row r="147" spans="1:24" s="28" customFormat="1" ht="30" customHeight="1">
      <c r="A147" s="24"/>
      <c r="B147" s="25"/>
      <c r="C147" s="106" t="s">
        <v>56</v>
      </c>
      <c r="D147" s="23" t="s">
        <v>137</v>
      </c>
      <c r="E147" s="26" t="s">
        <v>164</v>
      </c>
      <c r="F147" s="41">
        <v>1</v>
      </c>
      <c r="G147" s="61" t="s">
        <v>28</v>
      </c>
      <c r="H147" s="24">
        <v>1</v>
      </c>
      <c r="I147" s="27">
        <v>195000000</v>
      </c>
      <c r="J147" s="27">
        <v>0</v>
      </c>
      <c r="K147" s="137"/>
      <c r="L147" s="42"/>
      <c r="M147" s="105" t="s">
        <v>177</v>
      </c>
      <c r="N147" s="42"/>
      <c r="O147" s="42"/>
      <c r="P147" s="42"/>
      <c r="Q147" s="42"/>
      <c r="R147" s="26"/>
      <c r="S147" s="53"/>
      <c r="T147" s="53"/>
      <c r="V147" s="46"/>
      <c r="X147" s="46"/>
    </row>
    <row r="148" spans="1:24" s="28" customFormat="1" ht="30" customHeight="1">
      <c r="A148" s="24"/>
      <c r="B148" s="25"/>
      <c r="C148" s="106" t="s">
        <v>56</v>
      </c>
      <c r="D148" s="23" t="s">
        <v>138</v>
      </c>
      <c r="E148" s="26" t="s">
        <v>164</v>
      </c>
      <c r="F148" s="41">
        <v>1</v>
      </c>
      <c r="G148" s="61" t="s">
        <v>28</v>
      </c>
      <c r="H148" s="24">
        <v>1</v>
      </c>
      <c r="I148" s="27">
        <v>146250000</v>
      </c>
      <c r="J148" s="27">
        <v>0</v>
      </c>
      <c r="K148" s="137"/>
      <c r="L148" s="42"/>
      <c r="M148" s="105" t="s">
        <v>177</v>
      </c>
      <c r="N148" s="42"/>
      <c r="O148" s="42"/>
      <c r="P148" s="42"/>
      <c r="Q148" s="42"/>
      <c r="R148" s="26"/>
      <c r="S148" s="53"/>
      <c r="T148" s="53"/>
      <c r="V148" s="46"/>
      <c r="X148" s="46"/>
    </row>
    <row r="149" spans="1:24" s="28" customFormat="1" ht="30" customHeight="1">
      <c r="A149" s="24"/>
      <c r="B149" s="25"/>
      <c r="C149" s="106" t="s">
        <v>56</v>
      </c>
      <c r="D149" s="23" t="s">
        <v>139</v>
      </c>
      <c r="E149" s="26" t="s">
        <v>164</v>
      </c>
      <c r="F149" s="41">
        <v>1</v>
      </c>
      <c r="G149" s="61" t="s">
        <v>28</v>
      </c>
      <c r="H149" s="24">
        <v>1</v>
      </c>
      <c r="I149" s="27">
        <v>195000000</v>
      </c>
      <c r="J149" s="27">
        <v>0</v>
      </c>
      <c r="K149" s="137"/>
      <c r="L149" s="42"/>
      <c r="M149" s="105" t="s">
        <v>177</v>
      </c>
      <c r="N149" s="42"/>
      <c r="O149" s="42"/>
      <c r="P149" s="42"/>
      <c r="Q149" s="42"/>
      <c r="R149" s="26"/>
      <c r="S149" s="53"/>
      <c r="T149" s="53"/>
      <c r="V149" s="46"/>
      <c r="X149" s="46"/>
    </row>
    <row r="150" spans="1:24" s="28" customFormat="1" ht="30" customHeight="1">
      <c r="A150" s="24"/>
      <c r="B150" s="25"/>
      <c r="C150" s="106" t="s">
        <v>56</v>
      </c>
      <c r="D150" s="23" t="s">
        <v>140</v>
      </c>
      <c r="E150" s="26" t="s">
        <v>164</v>
      </c>
      <c r="F150" s="41">
        <v>1</v>
      </c>
      <c r="G150" s="61" t="s">
        <v>28</v>
      </c>
      <c r="H150" s="24">
        <v>1</v>
      </c>
      <c r="I150" s="27">
        <v>145500000</v>
      </c>
      <c r="J150" s="27">
        <v>0</v>
      </c>
      <c r="K150" s="137"/>
      <c r="L150" s="42"/>
      <c r="M150" s="105" t="s">
        <v>177</v>
      </c>
      <c r="N150" s="42"/>
      <c r="O150" s="42"/>
      <c r="P150" s="42"/>
      <c r="Q150" s="42"/>
      <c r="R150" s="26"/>
      <c r="S150" s="53"/>
      <c r="T150" s="53"/>
      <c r="V150" s="46"/>
      <c r="X150" s="46"/>
    </row>
    <row r="151" spans="1:24" s="28" customFormat="1" ht="19.5" customHeight="1">
      <c r="A151" s="24"/>
      <c r="B151" s="25"/>
      <c r="C151" s="37"/>
      <c r="D151" s="88" t="s">
        <v>23</v>
      </c>
      <c r="E151" s="26"/>
      <c r="F151" s="41"/>
      <c r="G151" s="61"/>
      <c r="H151" s="24"/>
      <c r="I151" s="27">
        <f>24610000+515000</f>
        <v>25125000</v>
      </c>
      <c r="J151" s="27"/>
      <c r="K151" s="137"/>
      <c r="L151" s="42"/>
      <c r="M151" s="42"/>
      <c r="N151" s="42"/>
      <c r="O151" s="42"/>
      <c r="P151" s="42"/>
      <c r="Q151" s="42"/>
      <c r="R151" s="26"/>
      <c r="S151" s="53"/>
      <c r="T151" s="53"/>
      <c r="V151" s="46"/>
      <c r="X151" s="46"/>
    </row>
    <row r="152" spans="1:24" ht="15" customHeight="1">
      <c r="A152" s="16"/>
      <c r="B152" s="11"/>
      <c r="C152" s="36"/>
      <c r="D152" s="64"/>
      <c r="E152" s="16"/>
      <c r="F152" s="16"/>
      <c r="G152" s="62"/>
      <c r="H152" s="16" t="s">
        <v>29</v>
      </c>
      <c r="I152" s="21"/>
      <c r="J152" s="21"/>
      <c r="K152" s="138"/>
      <c r="L152" s="16"/>
      <c r="M152" s="16"/>
      <c r="N152" s="16"/>
      <c r="O152" s="16"/>
      <c r="P152" s="16"/>
      <c r="Q152" s="16"/>
      <c r="R152" s="16"/>
      <c r="S152" s="56"/>
      <c r="T152" s="56"/>
    </row>
    <row r="153" spans="1:24" ht="15" customHeight="1">
      <c r="A153" s="17"/>
      <c r="B153" s="12"/>
      <c r="C153" s="39"/>
      <c r="D153" s="13"/>
      <c r="E153" s="17"/>
      <c r="F153" s="17"/>
      <c r="G153" s="17"/>
      <c r="H153" s="17"/>
      <c r="I153" s="22"/>
      <c r="J153" s="17"/>
      <c r="K153" s="140"/>
      <c r="L153" s="17" t="s">
        <v>29</v>
      </c>
      <c r="M153" s="17"/>
      <c r="N153" s="17"/>
      <c r="O153" s="17"/>
      <c r="P153" s="17"/>
      <c r="Q153" s="17"/>
      <c r="R153" s="17"/>
      <c r="S153" s="56"/>
      <c r="T153" s="56"/>
    </row>
    <row r="155" spans="1:24" ht="15" customHeight="1">
      <c r="H155" s="2" t="s">
        <v>29</v>
      </c>
    </row>
    <row r="157" spans="1:24" ht="15" customHeight="1">
      <c r="O157" s="113" t="s">
        <v>179</v>
      </c>
    </row>
    <row r="158" spans="1:24" ht="15" customHeight="1">
      <c r="O158" s="113"/>
    </row>
    <row r="159" spans="1:24" ht="15" customHeight="1">
      <c r="O159" s="113"/>
    </row>
    <row r="160" spans="1:24" ht="15" customHeight="1">
      <c r="D160" s="2" t="s">
        <v>29</v>
      </c>
      <c r="O160" s="113"/>
    </row>
    <row r="161" spans="15:15" ht="15" customHeight="1">
      <c r="O161" s="114" t="s">
        <v>180</v>
      </c>
    </row>
    <row r="162" spans="15:15" ht="15" customHeight="1">
      <c r="O162" s="113" t="s">
        <v>181</v>
      </c>
    </row>
  </sheetData>
  <mergeCells count="12">
    <mergeCell ref="P7:P8"/>
    <mergeCell ref="B10:D10"/>
    <mergeCell ref="A1:R1"/>
    <mergeCell ref="A2:R2"/>
    <mergeCell ref="A5:A8"/>
    <mergeCell ref="B5:D8"/>
    <mergeCell ref="E5:F5"/>
    <mergeCell ref="H5:H8"/>
    <mergeCell ref="J5:L5"/>
    <mergeCell ref="M5:Q5"/>
    <mergeCell ref="F6:F8"/>
    <mergeCell ref="M7:M8"/>
  </mergeCells>
  <pageMargins left="0.25" right="0.25" top="1" bottom="0.75" header="0.3" footer="0.3"/>
  <pageSetup paperSize="768" scale="75" pageOrder="overThenDown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1:R162"/>
  <sheetViews>
    <sheetView view="pageBreakPreview" topLeftCell="A6" zoomScaleSheetLayoutView="100" workbookViewId="0">
      <pane xSplit="9780" ySplit="1500" topLeftCell="J141" activePane="bottomRight"/>
      <selection activeCell="J146" sqref="J146"/>
      <selection pane="topRight" activeCell="H125" sqref="H125"/>
      <selection pane="bottomLeft" activeCell="E138" sqref="E138"/>
      <selection pane="bottomRight" activeCell="J147" sqref="J147"/>
    </sheetView>
  </sheetViews>
  <sheetFormatPr defaultRowHeight="15" customHeight="1"/>
  <cols>
    <col min="1" max="2" width="3.7109375" style="2" customWidth="1"/>
    <col min="3" max="3" width="3.7109375" style="3" customWidth="1"/>
    <col min="4" max="4" width="38" style="2" customWidth="1"/>
    <col min="5" max="5" width="19.140625" style="2" customWidth="1"/>
    <col min="6" max="6" width="8.140625" style="2" customWidth="1"/>
    <col min="7" max="7" width="13" style="2" customWidth="1"/>
    <col min="8" max="8" width="8.42578125" style="2" customWidth="1"/>
    <col min="9" max="9" width="12.5703125" style="2" customWidth="1"/>
    <col min="10" max="10" width="13.140625" style="2" customWidth="1"/>
    <col min="11" max="11" width="9.85546875" style="2" customWidth="1"/>
    <col min="12" max="12" width="8.5703125" style="2" customWidth="1"/>
    <col min="13" max="13" width="11.5703125" style="2" customWidth="1"/>
    <col min="14" max="15" width="10.5703125" style="2" customWidth="1"/>
    <col min="16" max="16" width="12.42578125" style="2" customWidth="1"/>
    <col min="17" max="17" width="15.5703125" style="2" customWidth="1"/>
    <col min="18" max="18" width="10.7109375" style="2" customWidth="1"/>
    <col min="19" max="16384" width="9.140625" style="2"/>
  </cols>
  <sheetData>
    <row r="1" spans="1:18" s="1" customFormat="1" ht="15" customHeight="1">
      <c r="A1" s="373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</row>
    <row r="2" spans="1:18" s="1" customFormat="1" ht="15" customHeight="1">
      <c r="A2" s="373" t="s">
        <v>178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</row>
    <row r="3" spans="1:18" s="1" customFormat="1" ht="1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1:18" ht="15" customHeight="1">
      <c r="B4" s="4" t="s">
        <v>191</v>
      </c>
      <c r="H4" s="2" t="s">
        <v>29</v>
      </c>
      <c r="L4" s="2" t="s">
        <v>29</v>
      </c>
      <c r="R4" s="2" t="s">
        <v>29</v>
      </c>
    </row>
    <row r="5" spans="1:18" s="4" customFormat="1" ht="15" customHeight="1">
      <c r="A5" s="374" t="s">
        <v>1</v>
      </c>
      <c r="B5" s="375" t="s">
        <v>2</v>
      </c>
      <c r="C5" s="376"/>
      <c r="D5" s="377"/>
      <c r="E5" s="370" t="s">
        <v>27</v>
      </c>
      <c r="F5" s="372"/>
      <c r="G5" s="5"/>
      <c r="H5" s="381" t="s">
        <v>7</v>
      </c>
      <c r="I5" s="135"/>
      <c r="J5" s="370" t="s">
        <v>10</v>
      </c>
      <c r="K5" s="371"/>
      <c r="L5" s="371"/>
      <c r="M5" s="370" t="s">
        <v>167</v>
      </c>
      <c r="N5" s="371"/>
      <c r="O5" s="371"/>
      <c r="P5" s="371"/>
      <c r="Q5" s="372"/>
      <c r="R5" s="5"/>
    </row>
    <row r="6" spans="1:18" s="4" customFormat="1" ht="15" customHeight="1">
      <c r="A6" s="369"/>
      <c r="B6" s="378"/>
      <c r="C6" s="379"/>
      <c r="D6" s="380"/>
      <c r="E6" s="135"/>
      <c r="F6" s="380" t="s">
        <v>5</v>
      </c>
      <c r="G6" s="130"/>
      <c r="H6" s="382"/>
      <c r="I6" s="130"/>
      <c r="J6" s="135"/>
      <c r="K6" s="135"/>
      <c r="L6" s="135"/>
      <c r="M6" s="135"/>
      <c r="N6" s="135"/>
      <c r="O6" s="135"/>
      <c r="P6" s="135"/>
      <c r="Q6" s="135" t="s">
        <v>172</v>
      </c>
      <c r="R6" s="130"/>
    </row>
    <row r="7" spans="1:18" s="4" customFormat="1" ht="15" customHeight="1">
      <c r="A7" s="369"/>
      <c r="B7" s="378"/>
      <c r="C7" s="379"/>
      <c r="D7" s="380"/>
      <c r="E7" s="130" t="s">
        <v>3</v>
      </c>
      <c r="F7" s="380"/>
      <c r="G7" s="130" t="s">
        <v>6</v>
      </c>
      <c r="H7" s="382"/>
      <c r="I7" s="130" t="s">
        <v>8</v>
      </c>
      <c r="J7" s="130" t="s">
        <v>11</v>
      </c>
      <c r="K7" s="130" t="s">
        <v>14</v>
      </c>
      <c r="L7" s="130" t="s">
        <v>14</v>
      </c>
      <c r="M7" s="369" t="s">
        <v>165</v>
      </c>
      <c r="N7" s="130" t="s">
        <v>168</v>
      </c>
      <c r="O7" s="130" t="s">
        <v>168</v>
      </c>
      <c r="P7" s="369" t="s">
        <v>171</v>
      </c>
      <c r="Q7" s="130" t="s">
        <v>173</v>
      </c>
      <c r="R7" s="130" t="s">
        <v>176</v>
      </c>
    </row>
    <row r="8" spans="1:18" s="4" customFormat="1" ht="15" customHeight="1">
      <c r="A8" s="369"/>
      <c r="B8" s="378"/>
      <c r="C8" s="379"/>
      <c r="D8" s="380"/>
      <c r="E8" s="130" t="s">
        <v>4</v>
      </c>
      <c r="F8" s="380"/>
      <c r="G8" s="6"/>
      <c r="H8" s="382"/>
      <c r="I8" s="130" t="s">
        <v>9</v>
      </c>
      <c r="J8" s="130" t="s">
        <v>12</v>
      </c>
      <c r="K8" s="130" t="s">
        <v>166</v>
      </c>
      <c r="L8" s="130" t="s">
        <v>13</v>
      </c>
      <c r="M8" s="369"/>
      <c r="N8" s="130" t="s">
        <v>169</v>
      </c>
      <c r="O8" s="130" t="s">
        <v>170</v>
      </c>
      <c r="P8" s="369"/>
      <c r="Q8" s="130" t="s">
        <v>174</v>
      </c>
      <c r="R8" s="130"/>
    </row>
    <row r="9" spans="1:18" s="4" customFormat="1" ht="15" customHeight="1">
      <c r="A9" s="101"/>
      <c r="B9" s="101"/>
      <c r="C9" s="102"/>
      <c r="D9" s="103"/>
      <c r="E9" s="7"/>
      <c r="F9" s="103"/>
      <c r="G9" s="104"/>
      <c r="H9" s="100"/>
      <c r="I9" s="7"/>
      <c r="J9" s="7"/>
      <c r="K9" s="7"/>
      <c r="L9" s="7"/>
      <c r="M9" s="7"/>
      <c r="N9" s="7"/>
      <c r="O9" s="7"/>
      <c r="P9" s="7"/>
      <c r="Q9" s="7" t="s">
        <v>175</v>
      </c>
      <c r="R9" s="7"/>
    </row>
    <row r="10" spans="1:18" s="4" customFormat="1" ht="15" customHeight="1">
      <c r="A10" s="131">
        <v>1</v>
      </c>
      <c r="B10" s="370">
        <v>2</v>
      </c>
      <c r="C10" s="371"/>
      <c r="D10" s="372"/>
      <c r="E10" s="8">
        <v>3</v>
      </c>
      <c r="F10" s="133">
        <v>4</v>
      </c>
      <c r="G10" s="8">
        <v>5</v>
      </c>
      <c r="H10" s="132">
        <v>6</v>
      </c>
      <c r="I10" s="8">
        <v>7</v>
      </c>
      <c r="J10" s="8">
        <v>8</v>
      </c>
      <c r="K10" s="8"/>
      <c r="L10" s="8">
        <v>9</v>
      </c>
      <c r="M10" s="8"/>
      <c r="N10" s="8"/>
      <c r="O10" s="8"/>
      <c r="P10" s="8"/>
      <c r="Q10" s="8"/>
      <c r="R10" s="8">
        <v>10</v>
      </c>
    </row>
    <row r="11" spans="1:18" ht="15" customHeight="1">
      <c r="A11" s="18"/>
      <c r="B11" s="9" t="s">
        <v>15</v>
      </c>
      <c r="C11" s="34"/>
      <c r="D11" s="55"/>
      <c r="E11" s="18"/>
      <c r="F11" s="18"/>
      <c r="G11" s="59" t="s">
        <v>29</v>
      </c>
      <c r="H11" s="19"/>
      <c r="I11" s="19"/>
      <c r="J11" s="19"/>
      <c r="K11" s="19"/>
      <c r="L11" s="45"/>
      <c r="M11" s="45"/>
      <c r="N11" s="45"/>
      <c r="O11" s="45"/>
      <c r="P11" s="45"/>
      <c r="Q11" s="45"/>
      <c r="R11" s="14"/>
    </row>
    <row r="12" spans="1:18" s="4" customFormat="1" ht="30" customHeight="1">
      <c r="A12" s="15"/>
      <c r="B12" s="10" t="s">
        <v>16</v>
      </c>
      <c r="C12" s="35"/>
      <c r="D12" s="86" t="s">
        <v>17</v>
      </c>
      <c r="E12" s="15"/>
      <c r="F12" s="15"/>
      <c r="G12" s="60"/>
      <c r="H12" s="20">
        <f>H13</f>
        <v>1</v>
      </c>
      <c r="I12" s="20">
        <f>I13</f>
        <v>50000000</v>
      </c>
      <c r="J12" s="20">
        <f>J13</f>
        <v>0</v>
      </c>
      <c r="K12" s="136"/>
      <c r="L12" s="15"/>
      <c r="M12" s="15"/>
      <c r="N12" s="15"/>
      <c r="O12" s="15"/>
      <c r="P12" s="15"/>
      <c r="Q12" s="15"/>
      <c r="R12" s="15"/>
    </row>
    <row r="13" spans="1:18" s="28" customFormat="1" ht="30" customHeight="1">
      <c r="A13" s="24"/>
      <c r="B13" s="25">
        <v>1</v>
      </c>
      <c r="C13" s="37"/>
      <c r="D13" s="33" t="s">
        <v>30</v>
      </c>
      <c r="E13" s="26" t="s">
        <v>150</v>
      </c>
      <c r="F13" s="41">
        <v>1</v>
      </c>
      <c r="G13" s="61" t="s">
        <v>28</v>
      </c>
      <c r="H13" s="24">
        <v>1</v>
      </c>
      <c r="I13" s="27">
        <v>50000000</v>
      </c>
      <c r="J13" s="27">
        <v>0</v>
      </c>
      <c r="K13" s="137"/>
      <c r="L13" s="40"/>
      <c r="M13" s="40"/>
      <c r="N13" s="40"/>
      <c r="O13" s="40"/>
      <c r="P13" s="40"/>
      <c r="Q13" s="40"/>
      <c r="R13" s="24"/>
    </row>
    <row r="14" spans="1:18" ht="13.5" customHeight="1">
      <c r="A14" s="16"/>
      <c r="B14" s="11"/>
      <c r="C14" s="36"/>
      <c r="D14" s="87"/>
      <c r="E14" s="16"/>
      <c r="F14" s="16"/>
      <c r="G14" s="62"/>
      <c r="H14" s="16"/>
      <c r="I14" s="21"/>
      <c r="J14" s="21"/>
      <c r="K14" s="138"/>
      <c r="L14" s="16"/>
      <c r="M14" s="16"/>
      <c r="N14" s="16"/>
      <c r="O14" s="16"/>
      <c r="P14" s="16"/>
      <c r="Q14" s="16"/>
      <c r="R14" s="16"/>
    </row>
    <row r="15" spans="1:18" s="4" customFormat="1" ht="30" customHeight="1">
      <c r="A15" s="15"/>
      <c r="B15" s="10" t="s">
        <v>18</v>
      </c>
      <c r="C15" s="35"/>
      <c r="D15" s="86" t="s">
        <v>31</v>
      </c>
      <c r="E15" s="15"/>
      <c r="F15" s="15"/>
      <c r="G15" s="60"/>
      <c r="H15" s="20">
        <f>H16</f>
        <v>1</v>
      </c>
      <c r="I15" s="20">
        <f>I16</f>
        <v>30000000</v>
      </c>
      <c r="J15" s="20">
        <f>J16</f>
        <v>0</v>
      </c>
      <c r="K15" s="136"/>
      <c r="L15" s="15"/>
      <c r="M15" s="15"/>
      <c r="N15" s="15"/>
      <c r="O15" s="15"/>
      <c r="P15" s="15"/>
      <c r="Q15" s="15"/>
      <c r="R15" s="15"/>
    </row>
    <row r="16" spans="1:18" s="28" customFormat="1" ht="30" customHeight="1">
      <c r="A16" s="24"/>
      <c r="B16" s="25">
        <v>1</v>
      </c>
      <c r="C16" s="37"/>
      <c r="D16" s="33" t="s">
        <v>32</v>
      </c>
      <c r="E16" s="26" t="s">
        <v>151</v>
      </c>
      <c r="F16" s="41">
        <v>1</v>
      </c>
      <c r="G16" s="61" t="s">
        <v>28</v>
      </c>
      <c r="H16" s="24">
        <v>1</v>
      </c>
      <c r="I16" s="27">
        <v>30000000</v>
      </c>
      <c r="J16" s="27">
        <v>0</v>
      </c>
      <c r="K16" s="137"/>
      <c r="L16" s="42"/>
      <c r="M16" s="42"/>
      <c r="N16" s="42"/>
      <c r="O16" s="42"/>
      <c r="P16" s="42"/>
      <c r="Q16" s="42"/>
      <c r="R16" s="26"/>
    </row>
    <row r="17" spans="1:18" s="28" customFormat="1" ht="12.75" customHeight="1">
      <c r="A17" s="24"/>
      <c r="B17" s="25"/>
      <c r="C17" s="37"/>
      <c r="D17" s="33"/>
      <c r="E17" s="26"/>
      <c r="F17" s="41"/>
      <c r="G17" s="61"/>
      <c r="H17" s="24"/>
      <c r="I17" s="27"/>
      <c r="J17" s="27"/>
      <c r="K17" s="137"/>
      <c r="L17" s="42"/>
      <c r="M17" s="42"/>
      <c r="N17" s="42"/>
      <c r="O17" s="42"/>
      <c r="P17" s="42"/>
      <c r="Q17" s="42"/>
      <c r="R17" s="26"/>
    </row>
    <row r="18" spans="1:18" s="94" customFormat="1" ht="50.25" customHeight="1">
      <c r="A18" s="31"/>
      <c r="B18" s="30" t="s">
        <v>19</v>
      </c>
      <c r="C18" s="38"/>
      <c r="D18" s="88" t="s">
        <v>33</v>
      </c>
      <c r="E18" s="89"/>
      <c r="F18" s="90"/>
      <c r="G18" s="91"/>
      <c r="H18" s="31"/>
      <c r="I18" s="32">
        <f>I19</f>
        <v>20000000</v>
      </c>
      <c r="J18" s="32">
        <f>J19</f>
        <v>0</v>
      </c>
      <c r="K18" s="139"/>
      <c r="L18" s="92"/>
      <c r="M18" s="92"/>
      <c r="N18" s="92"/>
      <c r="O18" s="92"/>
      <c r="P18" s="92"/>
      <c r="Q18" s="92"/>
      <c r="R18" s="89"/>
    </row>
    <row r="19" spans="1:18" s="28" customFormat="1" ht="38.25" customHeight="1">
      <c r="A19" s="24"/>
      <c r="B19" s="25"/>
      <c r="C19" s="37"/>
      <c r="D19" s="33" t="s">
        <v>34</v>
      </c>
      <c r="E19" s="26" t="s">
        <v>152</v>
      </c>
      <c r="F19" s="41">
        <v>1</v>
      </c>
      <c r="G19" s="61" t="s">
        <v>28</v>
      </c>
      <c r="H19" s="24">
        <v>1</v>
      </c>
      <c r="I19" s="27">
        <v>20000000</v>
      </c>
      <c r="J19" s="27">
        <v>0</v>
      </c>
      <c r="K19" s="137"/>
      <c r="L19" s="42"/>
      <c r="M19" s="42"/>
      <c r="N19" s="42"/>
      <c r="O19" s="42"/>
      <c r="P19" s="42"/>
      <c r="Q19" s="42"/>
      <c r="R19" s="26"/>
    </row>
    <row r="20" spans="1:18" s="28" customFormat="1" ht="15.75" customHeight="1">
      <c r="A20" s="24"/>
      <c r="B20" s="25"/>
      <c r="C20" s="37"/>
      <c r="D20" s="33"/>
      <c r="E20" s="26"/>
      <c r="F20" s="41"/>
      <c r="G20" s="61"/>
      <c r="H20" s="24"/>
      <c r="I20" s="27"/>
      <c r="J20" s="27"/>
      <c r="K20" s="137"/>
      <c r="L20" s="42"/>
      <c r="M20" s="42"/>
      <c r="N20" s="42"/>
      <c r="O20" s="42"/>
      <c r="P20" s="42"/>
      <c r="Q20" s="42"/>
      <c r="R20" s="26"/>
    </row>
    <row r="21" spans="1:18" s="94" customFormat="1" ht="30" customHeight="1">
      <c r="A21" s="31"/>
      <c r="B21" s="30" t="s">
        <v>24</v>
      </c>
      <c r="C21" s="38"/>
      <c r="D21" s="88" t="s">
        <v>35</v>
      </c>
      <c r="E21" s="89"/>
      <c r="F21" s="90"/>
      <c r="G21" s="91"/>
      <c r="H21" s="31"/>
      <c r="I21" s="32">
        <f>I22+I23</f>
        <v>100000000</v>
      </c>
      <c r="J21" s="32">
        <f t="shared" ref="J21" si="0">J22+J23</f>
        <v>68174000</v>
      </c>
      <c r="K21" s="137">
        <f>J21/I21*100</f>
        <v>68.174000000000007</v>
      </c>
      <c r="L21" s="92"/>
      <c r="M21" s="92"/>
      <c r="N21" s="92"/>
      <c r="O21" s="92"/>
      <c r="P21" s="92"/>
      <c r="Q21" s="92"/>
      <c r="R21" s="89"/>
    </row>
    <row r="22" spans="1:18" s="28" customFormat="1" ht="49.5" customHeight="1">
      <c r="A22" s="24"/>
      <c r="B22" s="25"/>
      <c r="C22" s="37"/>
      <c r="D22" s="33" t="s">
        <v>36</v>
      </c>
      <c r="E22" s="26" t="s">
        <v>153</v>
      </c>
      <c r="F22" s="41">
        <v>1</v>
      </c>
      <c r="G22" s="61" t="s">
        <v>28</v>
      </c>
      <c r="H22" s="24">
        <v>1</v>
      </c>
      <c r="I22" s="27">
        <v>50000000</v>
      </c>
      <c r="J22" s="27">
        <f>5000000+14004000</f>
        <v>19004000</v>
      </c>
      <c r="K22" s="137">
        <f>J22/I22*100</f>
        <v>38.007999999999996</v>
      </c>
      <c r="L22" s="42"/>
      <c r="M22" s="42"/>
      <c r="N22" s="42"/>
      <c r="O22" s="42"/>
      <c r="P22" s="42"/>
      <c r="Q22" s="42"/>
      <c r="R22" s="26"/>
    </row>
    <row r="23" spans="1:18" s="28" customFormat="1" ht="36.75" customHeight="1">
      <c r="A23" s="24"/>
      <c r="B23" s="25"/>
      <c r="C23" s="37"/>
      <c r="D23" s="33" t="s">
        <v>37</v>
      </c>
      <c r="E23" s="26" t="s">
        <v>154</v>
      </c>
      <c r="F23" s="41">
        <v>1</v>
      </c>
      <c r="G23" s="61" t="s">
        <v>28</v>
      </c>
      <c r="H23" s="24">
        <v>1</v>
      </c>
      <c r="I23" s="27">
        <v>50000000</v>
      </c>
      <c r="J23" s="27">
        <v>49170000</v>
      </c>
      <c r="K23" s="137">
        <f>J23/I23*100</f>
        <v>98.34</v>
      </c>
      <c r="L23" s="129" t="s">
        <v>187</v>
      </c>
      <c r="M23" s="105" t="s">
        <v>177</v>
      </c>
      <c r="N23" s="42" t="s">
        <v>188</v>
      </c>
      <c r="O23" s="42" t="s">
        <v>189</v>
      </c>
      <c r="P23" s="27">
        <v>49170000</v>
      </c>
      <c r="Q23" s="105" t="s">
        <v>186</v>
      </c>
      <c r="R23" s="26"/>
    </row>
    <row r="24" spans="1:18" s="28" customFormat="1" ht="17.25" customHeight="1">
      <c r="A24" s="24"/>
      <c r="B24" s="25"/>
      <c r="C24" s="37"/>
      <c r="D24" s="33"/>
      <c r="E24" s="26"/>
      <c r="F24" s="41"/>
      <c r="G24" s="61"/>
      <c r="H24" s="24"/>
      <c r="I24" s="27"/>
      <c r="J24" s="27"/>
      <c r="K24" s="137"/>
      <c r="L24" s="42"/>
      <c r="M24" s="42"/>
      <c r="N24" s="42"/>
      <c r="O24" s="42"/>
      <c r="P24" s="42"/>
      <c r="Q24" s="42"/>
      <c r="R24" s="26"/>
    </row>
    <row r="25" spans="1:18" s="94" customFormat="1" ht="30" customHeight="1">
      <c r="A25" s="31"/>
      <c r="B25" s="30" t="s">
        <v>141</v>
      </c>
      <c r="C25" s="38"/>
      <c r="D25" s="88" t="s">
        <v>38</v>
      </c>
      <c r="E25" s="89"/>
      <c r="F25" s="90"/>
      <c r="G25" s="91"/>
      <c r="H25" s="31"/>
      <c r="I25" s="32"/>
      <c r="J25" s="32"/>
      <c r="K25" s="139"/>
      <c r="L25" s="92"/>
      <c r="M25" s="92"/>
      <c r="N25" s="92"/>
      <c r="O25" s="92"/>
      <c r="P25" s="92"/>
      <c r="Q25" s="92"/>
      <c r="R25" s="89"/>
    </row>
    <row r="26" spans="1:18" s="28" customFormat="1" ht="40.5" customHeight="1">
      <c r="A26" s="24"/>
      <c r="B26" s="25"/>
      <c r="C26" s="37"/>
      <c r="D26" s="33" t="s">
        <v>39</v>
      </c>
      <c r="E26" s="26" t="s">
        <v>155</v>
      </c>
      <c r="F26" s="41">
        <v>1</v>
      </c>
      <c r="G26" s="61" t="s">
        <v>28</v>
      </c>
      <c r="H26" s="24">
        <v>1</v>
      </c>
      <c r="I26" s="27">
        <v>30000000</v>
      </c>
      <c r="J26" s="27">
        <v>0</v>
      </c>
      <c r="K26" s="137"/>
      <c r="L26" s="42"/>
      <c r="M26" s="42"/>
      <c r="N26" s="42"/>
      <c r="O26" s="42"/>
      <c r="P26" s="42"/>
      <c r="Q26" s="42"/>
      <c r="R26" s="26"/>
    </row>
    <row r="27" spans="1:18" s="28" customFormat="1" ht="16.5" customHeight="1">
      <c r="A27" s="24"/>
      <c r="B27" s="25"/>
      <c r="C27" s="37"/>
      <c r="D27" s="33"/>
      <c r="E27" s="26"/>
      <c r="F27" s="41"/>
      <c r="G27" s="61"/>
      <c r="H27" s="24"/>
      <c r="I27" s="27"/>
      <c r="J27" s="27"/>
      <c r="K27" s="137"/>
      <c r="L27" s="42"/>
      <c r="M27" s="42"/>
      <c r="N27" s="42"/>
      <c r="O27" s="42"/>
      <c r="P27" s="42"/>
      <c r="Q27" s="42"/>
      <c r="R27" s="26"/>
    </row>
    <row r="28" spans="1:18" s="94" customFormat="1" ht="30" customHeight="1">
      <c r="A28" s="31"/>
      <c r="B28" s="30" t="s">
        <v>26</v>
      </c>
      <c r="C28" s="38"/>
      <c r="D28" s="88" t="s">
        <v>40</v>
      </c>
      <c r="E28" s="89"/>
      <c r="F28" s="90"/>
      <c r="G28" s="91"/>
      <c r="H28" s="31"/>
      <c r="I28" s="32">
        <f>I29</f>
        <v>55000000</v>
      </c>
      <c r="J28" s="32">
        <f>J29</f>
        <v>0</v>
      </c>
      <c r="K28" s="139"/>
      <c r="L28" s="92"/>
      <c r="M28" s="92"/>
      <c r="N28" s="92"/>
      <c r="O28" s="92"/>
      <c r="P28" s="92"/>
      <c r="Q28" s="92"/>
      <c r="R28" s="89"/>
    </row>
    <row r="29" spans="1:18" s="28" customFormat="1" ht="39.75" customHeight="1">
      <c r="A29" s="24"/>
      <c r="B29" s="25"/>
      <c r="C29" s="37"/>
      <c r="D29" s="33" t="s">
        <v>41</v>
      </c>
      <c r="E29" s="26" t="s">
        <v>156</v>
      </c>
      <c r="F29" s="41">
        <v>1</v>
      </c>
      <c r="G29" s="61" t="s">
        <v>28</v>
      </c>
      <c r="H29" s="24">
        <v>1</v>
      </c>
      <c r="I29" s="27">
        <v>55000000</v>
      </c>
      <c r="J29" s="27">
        <v>0</v>
      </c>
      <c r="K29" s="137"/>
      <c r="L29" s="42"/>
      <c r="M29" s="42"/>
      <c r="N29" s="42"/>
      <c r="O29" s="42"/>
      <c r="P29" s="42"/>
      <c r="Q29" s="42"/>
      <c r="R29" s="26"/>
    </row>
    <row r="30" spans="1:18" s="28" customFormat="1" ht="15.75" customHeight="1">
      <c r="A30" s="24"/>
      <c r="B30" s="25"/>
      <c r="C30" s="37"/>
      <c r="D30" s="33"/>
      <c r="E30" s="26"/>
      <c r="F30" s="41"/>
      <c r="G30" s="61"/>
      <c r="H30" s="24"/>
      <c r="I30" s="27"/>
      <c r="J30" s="27"/>
      <c r="K30" s="137"/>
      <c r="L30" s="42"/>
      <c r="M30" s="42"/>
      <c r="N30" s="42"/>
      <c r="O30" s="42"/>
      <c r="P30" s="42"/>
      <c r="Q30" s="42"/>
      <c r="R30" s="26"/>
    </row>
    <row r="31" spans="1:18" s="94" customFormat="1" ht="30" customHeight="1">
      <c r="A31" s="31"/>
      <c r="B31" s="30" t="s">
        <v>142</v>
      </c>
      <c r="C31" s="38"/>
      <c r="D31" s="88" t="s">
        <v>42</v>
      </c>
      <c r="E31" s="89"/>
      <c r="F31" s="90"/>
      <c r="G31" s="91"/>
      <c r="H31" s="31"/>
      <c r="I31" s="32">
        <f>I32</f>
        <v>105000000</v>
      </c>
      <c r="J31" s="32">
        <f>J32</f>
        <v>10530000</v>
      </c>
      <c r="K31" s="137">
        <f>J31/I31*100</f>
        <v>10.028571428571428</v>
      </c>
      <c r="L31" s="92"/>
      <c r="M31" s="92"/>
      <c r="N31" s="92"/>
      <c r="O31" s="92"/>
      <c r="P31" s="92"/>
      <c r="Q31" s="92"/>
      <c r="R31" s="89"/>
    </row>
    <row r="32" spans="1:18" s="28" customFormat="1" ht="38.25" customHeight="1">
      <c r="A32" s="24"/>
      <c r="B32" s="25"/>
      <c r="C32" s="37"/>
      <c r="D32" s="33" t="s">
        <v>43</v>
      </c>
      <c r="E32" s="26" t="s">
        <v>157</v>
      </c>
      <c r="F32" s="41">
        <v>1</v>
      </c>
      <c r="G32" s="61" t="s">
        <v>28</v>
      </c>
      <c r="H32" s="24">
        <v>1</v>
      </c>
      <c r="I32" s="27">
        <v>105000000</v>
      </c>
      <c r="J32" s="27">
        <v>10530000</v>
      </c>
      <c r="K32" s="137">
        <f>J32/I32*100</f>
        <v>10.028571428571428</v>
      </c>
      <c r="L32" s="42"/>
      <c r="M32" s="42"/>
      <c r="N32" s="42"/>
      <c r="O32" s="42"/>
      <c r="P32" s="42"/>
      <c r="Q32" s="42"/>
      <c r="R32" s="26"/>
    </row>
    <row r="33" spans="1:18" s="28" customFormat="1" ht="15.75" customHeight="1">
      <c r="A33" s="24"/>
      <c r="B33" s="25"/>
      <c r="C33" s="37"/>
      <c r="D33" s="33"/>
      <c r="E33" s="26"/>
      <c r="F33" s="41"/>
      <c r="G33" s="61"/>
      <c r="H33" s="24"/>
      <c r="I33" s="27"/>
      <c r="J33" s="27"/>
      <c r="K33" s="137"/>
      <c r="L33" s="42"/>
      <c r="M33" s="42"/>
      <c r="N33" s="42"/>
      <c r="O33" s="42"/>
      <c r="P33" s="42"/>
      <c r="Q33" s="42"/>
      <c r="R33" s="26"/>
    </row>
    <row r="34" spans="1:18" s="94" customFormat="1" ht="30" customHeight="1">
      <c r="A34" s="31"/>
      <c r="B34" s="30" t="s">
        <v>143</v>
      </c>
      <c r="C34" s="38"/>
      <c r="D34" s="88" t="s">
        <v>44</v>
      </c>
      <c r="E34" s="89"/>
      <c r="F34" s="90"/>
      <c r="G34" s="91"/>
      <c r="H34" s="31"/>
      <c r="I34" s="32">
        <f>I35</f>
        <v>60000000</v>
      </c>
      <c r="J34" s="32">
        <f>J35</f>
        <v>12488750</v>
      </c>
      <c r="K34" s="137">
        <f>J34/I34*100</f>
        <v>20.814583333333335</v>
      </c>
      <c r="L34" s="92"/>
      <c r="M34" s="92"/>
      <c r="N34" s="92"/>
      <c r="O34" s="92"/>
      <c r="P34" s="92"/>
      <c r="Q34" s="92"/>
      <c r="R34" s="89"/>
    </row>
    <row r="35" spans="1:18" s="28" customFormat="1" ht="30" customHeight="1">
      <c r="A35" s="24"/>
      <c r="B35" s="25"/>
      <c r="C35" s="37"/>
      <c r="D35" s="33" t="s">
        <v>45</v>
      </c>
      <c r="E35" s="26" t="s">
        <v>158</v>
      </c>
      <c r="F35" s="41">
        <v>1</v>
      </c>
      <c r="G35" s="61" t="s">
        <v>28</v>
      </c>
      <c r="H35" s="24">
        <v>1</v>
      </c>
      <c r="I35" s="27">
        <v>60000000</v>
      </c>
      <c r="J35" s="27">
        <v>12488750</v>
      </c>
      <c r="K35" s="137">
        <f>J35/I35*100</f>
        <v>20.814583333333335</v>
      </c>
      <c r="L35" s="42"/>
      <c r="M35" s="42"/>
      <c r="N35" s="42"/>
      <c r="O35" s="42"/>
      <c r="P35" s="42"/>
      <c r="Q35" s="42"/>
      <c r="R35" s="26"/>
    </row>
    <row r="36" spans="1:18" s="28" customFormat="1" ht="15.75" customHeight="1">
      <c r="A36" s="24"/>
      <c r="B36" s="25"/>
      <c r="C36" s="37"/>
      <c r="D36" s="33"/>
      <c r="E36" s="26"/>
      <c r="F36" s="41"/>
      <c r="G36" s="61"/>
      <c r="H36" s="24"/>
      <c r="I36" s="27"/>
      <c r="J36" s="27"/>
      <c r="K36" s="137"/>
      <c r="L36" s="42"/>
      <c r="M36" s="42"/>
      <c r="N36" s="42"/>
      <c r="O36" s="42"/>
      <c r="P36" s="42"/>
      <c r="Q36" s="42"/>
      <c r="R36" s="26"/>
    </row>
    <row r="37" spans="1:18" s="94" customFormat="1" ht="30" customHeight="1">
      <c r="A37" s="31"/>
      <c r="B37" s="30" t="s">
        <v>144</v>
      </c>
      <c r="C37" s="38"/>
      <c r="D37" s="88" t="s">
        <v>46</v>
      </c>
      <c r="E37" s="89"/>
      <c r="F37" s="90"/>
      <c r="G37" s="91"/>
      <c r="H37" s="31"/>
      <c r="I37" s="32">
        <f>I38</f>
        <v>60000000</v>
      </c>
      <c r="J37" s="32">
        <f>J38</f>
        <v>15000000</v>
      </c>
      <c r="K37" s="139"/>
      <c r="L37" s="92"/>
      <c r="M37" s="92"/>
      <c r="N37" s="92"/>
      <c r="O37" s="92"/>
      <c r="P37" s="92"/>
      <c r="Q37" s="92"/>
      <c r="R37" s="89"/>
    </row>
    <row r="38" spans="1:18" s="28" customFormat="1" ht="47.25" customHeight="1">
      <c r="A38" s="24"/>
      <c r="B38" s="25"/>
      <c r="C38" s="37"/>
      <c r="D38" s="33" t="s">
        <v>47</v>
      </c>
      <c r="E38" s="26" t="s">
        <v>159</v>
      </c>
      <c r="F38" s="41">
        <v>1</v>
      </c>
      <c r="G38" s="61" t="s">
        <v>28</v>
      </c>
      <c r="H38" s="24">
        <v>1</v>
      </c>
      <c r="I38" s="27">
        <v>60000000</v>
      </c>
      <c r="J38" s="27">
        <v>15000000</v>
      </c>
      <c r="K38" s="137"/>
      <c r="L38" s="42"/>
      <c r="M38" s="42"/>
      <c r="N38" s="42"/>
      <c r="O38" s="42"/>
      <c r="P38" s="42"/>
      <c r="Q38" s="42"/>
      <c r="R38" s="26"/>
    </row>
    <row r="39" spans="1:18" s="28" customFormat="1" ht="16.5" customHeight="1">
      <c r="A39" s="24"/>
      <c r="B39" s="25"/>
      <c r="C39" s="37"/>
      <c r="D39" s="33"/>
      <c r="E39" s="26"/>
      <c r="F39" s="41"/>
      <c r="G39" s="61"/>
      <c r="H39" s="24"/>
      <c r="I39" s="27"/>
      <c r="J39" s="27"/>
      <c r="K39" s="137"/>
      <c r="L39" s="42"/>
      <c r="M39" s="42"/>
      <c r="N39" s="42"/>
      <c r="O39" s="42"/>
      <c r="P39" s="42"/>
      <c r="Q39" s="42"/>
      <c r="R39" s="26"/>
    </row>
    <row r="40" spans="1:18" s="94" customFormat="1" ht="30" customHeight="1">
      <c r="A40" s="31"/>
      <c r="B40" s="30" t="s">
        <v>145</v>
      </c>
      <c r="C40" s="38"/>
      <c r="D40" s="88" t="s">
        <v>25</v>
      </c>
      <c r="E40" s="89"/>
      <c r="F40" s="90"/>
      <c r="G40" s="91"/>
      <c r="H40" s="31"/>
      <c r="I40" s="32">
        <f>I41</f>
        <v>20000000</v>
      </c>
      <c r="J40" s="32">
        <f>J41</f>
        <v>19920000</v>
      </c>
      <c r="K40" s="137">
        <f>J40/I40*100</f>
        <v>99.6</v>
      </c>
      <c r="L40" s="92"/>
      <c r="M40" s="92"/>
      <c r="N40" s="92"/>
      <c r="O40" s="92"/>
      <c r="P40" s="92"/>
      <c r="Q40" s="92"/>
      <c r="R40" s="89"/>
    </row>
    <row r="41" spans="1:18" s="28" customFormat="1" ht="39" customHeight="1">
      <c r="A41" s="24"/>
      <c r="B41" s="25"/>
      <c r="C41" s="37"/>
      <c r="D41" s="33" t="s">
        <v>48</v>
      </c>
      <c r="E41" s="26" t="s">
        <v>160</v>
      </c>
      <c r="F41" s="41">
        <v>1</v>
      </c>
      <c r="G41" s="61" t="s">
        <v>28</v>
      </c>
      <c r="H41" s="24">
        <v>1</v>
      </c>
      <c r="I41" s="27">
        <v>20000000</v>
      </c>
      <c r="J41" s="27">
        <v>19920000</v>
      </c>
      <c r="K41" s="137">
        <f>J41/I41*100</f>
        <v>99.6</v>
      </c>
      <c r="L41" s="42"/>
      <c r="M41" s="42"/>
      <c r="N41" s="42"/>
      <c r="O41" s="42"/>
      <c r="P41" s="42"/>
      <c r="Q41" s="42"/>
      <c r="R41" s="26"/>
    </row>
    <row r="42" spans="1:18" s="28" customFormat="1" ht="17.25" customHeight="1">
      <c r="A42" s="24"/>
      <c r="B42" s="25"/>
      <c r="C42" s="37"/>
      <c r="D42" s="33"/>
      <c r="E42" s="26"/>
      <c r="F42" s="41"/>
      <c r="G42" s="61"/>
      <c r="H42" s="24"/>
      <c r="I42" s="27"/>
      <c r="J42" s="27"/>
      <c r="K42" s="137"/>
      <c r="L42" s="42"/>
      <c r="M42" s="42"/>
      <c r="N42" s="42"/>
      <c r="O42" s="42"/>
      <c r="P42" s="42"/>
      <c r="Q42" s="42"/>
      <c r="R42" s="26"/>
    </row>
    <row r="43" spans="1:18" s="94" customFormat="1" ht="30" customHeight="1">
      <c r="A43" s="31"/>
      <c r="B43" s="30" t="s">
        <v>146</v>
      </c>
      <c r="C43" s="38"/>
      <c r="D43" s="88" t="s">
        <v>49</v>
      </c>
      <c r="E43" s="89"/>
      <c r="F43" s="90"/>
      <c r="G43" s="91"/>
      <c r="H43" s="31"/>
      <c r="I43" s="32">
        <f>I44</f>
        <v>20000000</v>
      </c>
      <c r="J43" s="32">
        <f>J44</f>
        <v>0</v>
      </c>
      <c r="K43" s="139"/>
      <c r="L43" s="92"/>
      <c r="M43" s="92"/>
      <c r="N43" s="92"/>
      <c r="O43" s="92"/>
      <c r="P43" s="92"/>
      <c r="Q43" s="92"/>
      <c r="R43" s="89"/>
    </row>
    <row r="44" spans="1:18" s="28" customFormat="1" ht="50.25" customHeight="1">
      <c r="A44" s="24"/>
      <c r="B44" s="25"/>
      <c r="C44" s="37"/>
      <c r="D44" s="33" t="s">
        <v>50</v>
      </c>
      <c r="E44" s="26" t="s">
        <v>161</v>
      </c>
      <c r="F44" s="41">
        <v>1</v>
      </c>
      <c r="G44" s="61" t="s">
        <v>28</v>
      </c>
      <c r="H44" s="24">
        <v>1</v>
      </c>
      <c r="I44" s="27">
        <v>20000000</v>
      </c>
      <c r="J44" s="27">
        <v>0</v>
      </c>
      <c r="K44" s="137"/>
      <c r="L44" s="42"/>
      <c r="M44" s="42"/>
      <c r="N44" s="42"/>
      <c r="O44" s="42"/>
      <c r="P44" s="42"/>
      <c r="Q44" s="42"/>
      <c r="R44" s="26"/>
    </row>
    <row r="45" spans="1:18" s="28" customFormat="1" ht="15" customHeight="1">
      <c r="A45" s="24"/>
      <c r="B45" s="25"/>
      <c r="C45" s="37"/>
      <c r="D45" s="33"/>
      <c r="E45" s="26"/>
      <c r="F45" s="41"/>
      <c r="G45" s="61"/>
      <c r="H45" s="24"/>
      <c r="I45" s="27"/>
      <c r="J45" s="27"/>
      <c r="K45" s="137"/>
      <c r="L45" s="42"/>
      <c r="M45" s="42"/>
      <c r="N45" s="42"/>
      <c r="O45" s="42"/>
      <c r="P45" s="42"/>
      <c r="Q45" s="42"/>
      <c r="R45" s="26"/>
    </row>
    <row r="46" spans="1:18" s="94" customFormat="1" ht="30" customHeight="1">
      <c r="A46" s="31"/>
      <c r="B46" s="30" t="s">
        <v>147</v>
      </c>
      <c r="C46" s="38"/>
      <c r="D46" s="88" t="s">
        <v>51</v>
      </c>
      <c r="E46" s="89"/>
      <c r="F46" s="90"/>
      <c r="G46" s="91"/>
      <c r="H46" s="31"/>
      <c r="I46" s="32">
        <f>I47</f>
        <v>20000000</v>
      </c>
      <c r="J46" s="32">
        <f>J47</f>
        <v>0</v>
      </c>
      <c r="K46" s="139"/>
      <c r="L46" s="92"/>
      <c r="M46" s="92"/>
      <c r="N46" s="92"/>
      <c r="O46" s="92"/>
      <c r="P46" s="92"/>
      <c r="Q46" s="92"/>
      <c r="R46" s="89"/>
    </row>
    <row r="47" spans="1:18" s="28" customFormat="1" ht="30" customHeight="1">
      <c r="A47" s="24"/>
      <c r="B47" s="25"/>
      <c r="C47" s="37"/>
      <c r="D47" s="33" t="s">
        <v>52</v>
      </c>
      <c r="E47" s="26" t="s">
        <v>162</v>
      </c>
      <c r="F47" s="41">
        <v>1</v>
      </c>
      <c r="G47" s="61" t="s">
        <v>28</v>
      </c>
      <c r="H47" s="24">
        <v>1</v>
      </c>
      <c r="I47" s="27">
        <v>20000000</v>
      </c>
      <c r="J47" s="27">
        <v>0</v>
      </c>
      <c r="K47" s="137"/>
      <c r="L47" s="42"/>
      <c r="M47" s="42"/>
      <c r="N47" s="42"/>
      <c r="O47" s="42"/>
      <c r="P47" s="42"/>
      <c r="Q47" s="42"/>
      <c r="R47" s="26"/>
    </row>
    <row r="48" spans="1:18" s="28" customFormat="1" ht="15" customHeight="1">
      <c r="A48" s="24"/>
      <c r="B48" s="25"/>
      <c r="C48" s="37"/>
      <c r="D48" s="33"/>
      <c r="E48" s="26"/>
      <c r="F48" s="41"/>
      <c r="G48" s="61"/>
      <c r="H48" s="24"/>
      <c r="I48" s="27"/>
      <c r="J48" s="27"/>
      <c r="K48" s="137"/>
      <c r="L48" s="42"/>
      <c r="M48" s="42"/>
      <c r="N48" s="42"/>
      <c r="O48" s="42"/>
      <c r="P48" s="42"/>
      <c r="Q48" s="42"/>
      <c r="R48" s="26"/>
    </row>
    <row r="49" spans="1:18" s="94" customFormat="1" ht="30" customHeight="1">
      <c r="A49" s="31"/>
      <c r="B49" s="30" t="s">
        <v>148</v>
      </c>
      <c r="C49" s="38"/>
      <c r="D49" s="88" t="s">
        <v>53</v>
      </c>
      <c r="E49" s="89"/>
      <c r="F49" s="90"/>
      <c r="G49" s="91"/>
      <c r="H49" s="31"/>
      <c r="I49" s="32">
        <f>I50</f>
        <v>30000000</v>
      </c>
      <c r="J49" s="32"/>
      <c r="K49" s="139"/>
      <c r="L49" s="92"/>
      <c r="M49" s="92"/>
      <c r="N49" s="92"/>
      <c r="O49" s="92"/>
      <c r="P49" s="92"/>
      <c r="Q49" s="92"/>
      <c r="R49" s="89"/>
    </row>
    <row r="50" spans="1:18" s="28" customFormat="1" ht="48.75" customHeight="1">
      <c r="A50" s="24"/>
      <c r="B50" s="25"/>
      <c r="C50" s="37"/>
      <c r="D50" s="33" t="s">
        <v>54</v>
      </c>
      <c r="E50" s="26" t="s">
        <v>163</v>
      </c>
      <c r="F50" s="41">
        <v>1</v>
      </c>
      <c r="G50" s="61" t="s">
        <v>28</v>
      </c>
      <c r="H50" s="24">
        <v>1</v>
      </c>
      <c r="I50" s="27">
        <v>30000000</v>
      </c>
      <c r="J50" s="27">
        <v>0</v>
      </c>
      <c r="K50" s="137"/>
      <c r="L50" s="42"/>
      <c r="M50" s="42"/>
      <c r="N50" s="42"/>
      <c r="O50" s="42"/>
      <c r="P50" s="42"/>
      <c r="Q50" s="42"/>
      <c r="R50" s="26"/>
    </row>
    <row r="51" spans="1:18" s="28" customFormat="1" ht="16.5" customHeight="1">
      <c r="A51" s="24"/>
      <c r="B51" s="25"/>
      <c r="C51" s="37"/>
      <c r="D51" s="33"/>
      <c r="E51" s="26"/>
      <c r="F51" s="41"/>
      <c r="G51" s="61"/>
      <c r="H51" s="24"/>
      <c r="I51" s="27"/>
      <c r="J51" s="27"/>
      <c r="K51" s="137"/>
      <c r="L51" s="42"/>
      <c r="M51" s="42"/>
      <c r="N51" s="42"/>
      <c r="O51" s="42"/>
      <c r="P51" s="42"/>
      <c r="Q51" s="42"/>
      <c r="R51" s="26"/>
    </row>
    <row r="52" spans="1:18" s="94" customFormat="1" ht="30" customHeight="1">
      <c r="A52" s="31"/>
      <c r="B52" s="30" t="s">
        <v>149</v>
      </c>
      <c r="C52" s="38"/>
      <c r="D52" s="88" t="s">
        <v>20</v>
      </c>
      <c r="E52" s="89"/>
      <c r="F52" s="90"/>
      <c r="G52" s="91"/>
      <c r="H52" s="31">
        <f>SUM(H54:H150)</f>
        <v>79</v>
      </c>
      <c r="I52" s="32">
        <f>I53+I75+I87+I91+I130+I134+I144</f>
        <v>13605000000</v>
      </c>
      <c r="J52" s="32">
        <f t="shared" ref="J52:K52" si="1">J53+J75+J87+J91+J130+J134+J144</f>
        <v>0</v>
      </c>
      <c r="K52" s="139">
        <f t="shared" si="1"/>
        <v>0</v>
      </c>
      <c r="L52" s="92"/>
      <c r="M52" s="92"/>
      <c r="N52" s="92"/>
      <c r="O52" s="92"/>
      <c r="P52" s="92"/>
      <c r="Q52" s="92"/>
      <c r="R52" s="89"/>
    </row>
    <row r="53" spans="1:18" s="28" customFormat="1" ht="30" customHeight="1">
      <c r="A53" s="24"/>
      <c r="B53" s="25"/>
      <c r="C53" s="37"/>
      <c r="D53" s="33" t="s">
        <v>55</v>
      </c>
      <c r="E53" s="26" t="s">
        <v>164</v>
      </c>
      <c r="F53" s="41">
        <v>1</v>
      </c>
      <c r="G53" s="61" t="s">
        <v>28</v>
      </c>
      <c r="H53" s="24"/>
      <c r="I53" s="32">
        <f>SUM(I54:I73)</f>
        <v>3280000000</v>
      </c>
      <c r="J53" s="32">
        <f t="shared" ref="J53:K53" si="2">SUM(J54:J73)</f>
        <v>0</v>
      </c>
      <c r="K53" s="139">
        <f t="shared" si="2"/>
        <v>0</v>
      </c>
      <c r="L53" s="42"/>
      <c r="M53" s="42"/>
      <c r="N53" s="42"/>
      <c r="O53" s="42"/>
      <c r="P53" s="42"/>
      <c r="Q53" s="42"/>
      <c r="R53" s="26"/>
    </row>
    <row r="54" spans="1:18" s="28" customFormat="1" ht="30" customHeight="1">
      <c r="A54" s="24"/>
      <c r="B54" s="25"/>
      <c r="C54" s="96" t="s">
        <v>56</v>
      </c>
      <c r="D54" s="29" t="s">
        <v>57</v>
      </c>
      <c r="E54" s="26" t="s">
        <v>164</v>
      </c>
      <c r="F54" s="41">
        <v>1</v>
      </c>
      <c r="G54" s="61" t="s">
        <v>28</v>
      </c>
      <c r="H54" s="24">
        <v>1</v>
      </c>
      <c r="I54" s="27">
        <v>194000000</v>
      </c>
      <c r="J54" s="27">
        <v>0</v>
      </c>
      <c r="K54" s="137"/>
      <c r="L54" s="42"/>
      <c r="M54" s="105" t="s">
        <v>177</v>
      </c>
      <c r="N54" s="42"/>
      <c r="O54" s="42"/>
      <c r="P54" s="42"/>
      <c r="Q54" s="42"/>
      <c r="R54" s="26"/>
    </row>
    <row r="55" spans="1:18" s="28" customFormat="1" ht="30" customHeight="1">
      <c r="A55" s="24"/>
      <c r="B55" s="25"/>
      <c r="C55" s="96" t="s">
        <v>56</v>
      </c>
      <c r="D55" s="29" t="s">
        <v>58</v>
      </c>
      <c r="E55" s="26" t="s">
        <v>164</v>
      </c>
      <c r="F55" s="41">
        <v>1</v>
      </c>
      <c r="G55" s="61" t="s">
        <v>28</v>
      </c>
      <c r="H55" s="24">
        <v>1</v>
      </c>
      <c r="I55" s="27">
        <v>145500000</v>
      </c>
      <c r="J55" s="27">
        <v>0</v>
      </c>
      <c r="K55" s="137"/>
      <c r="L55" s="42"/>
      <c r="M55" s="105" t="s">
        <v>177</v>
      </c>
      <c r="N55" s="42"/>
      <c r="O55" s="42"/>
      <c r="P55" s="42"/>
      <c r="Q55" s="42"/>
      <c r="R55" s="26"/>
    </row>
    <row r="56" spans="1:18" s="28" customFormat="1" ht="30" customHeight="1">
      <c r="A56" s="24"/>
      <c r="B56" s="25"/>
      <c r="C56" s="97" t="s">
        <v>56</v>
      </c>
      <c r="D56" s="23" t="s">
        <v>59</v>
      </c>
      <c r="E56" s="26" t="s">
        <v>164</v>
      </c>
      <c r="F56" s="41">
        <v>1</v>
      </c>
      <c r="G56" s="61" t="s">
        <v>28</v>
      </c>
      <c r="H56" s="24">
        <v>1</v>
      </c>
      <c r="I56" s="27">
        <v>169750000</v>
      </c>
      <c r="J56" s="27">
        <v>0</v>
      </c>
      <c r="K56" s="137"/>
      <c r="L56" s="42"/>
      <c r="M56" s="105" t="s">
        <v>177</v>
      </c>
      <c r="N56" s="42"/>
      <c r="O56" s="42"/>
      <c r="P56" s="42"/>
      <c r="Q56" s="42"/>
      <c r="R56" s="26"/>
    </row>
    <row r="57" spans="1:18" s="28" customFormat="1" ht="30" customHeight="1">
      <c r="A57" s="24"/>
      <c r="B57" s="25"/>
      <c r="C57" s="96" t="s">
        <v>56</v>
      </c>
      <c r="D57" s="23" t="s">
        <v>60</v>
      </c>
      <c r="E57" s="26" t="s">
        <v>164</v>
      </c>
      <c r="F57" s="41">
        <v>1</v>
      </c>
      <c r="G57" s="61" t="s">
        <v>28</v>
      </c>
      <c r="H57" s="24">
        <v>1</v>
      </c>
      <c r="I57" s="27">
        <v>194000000</v>
      </c>
      <c r="J57" s="27">
        <v>0</v>
      </c>
      <c r="K57" s="137"/>
      <c r="L57" s="42"/>
      <c r="M57" s="105" t="s">
        <v>177</v>
      </c>
      <c r="N57" s="42"/>
      <c r="O57" s="42"/>
      <c r="P57" s="42"/>
      <c r="Q57" s="42"/>
      <c r="R57" s="26"/>
    </row>
    <row r="58" spans="1:18" s="28" customFormat="1" ht="30" customHeight="1">
      <c r="A58" s="24"/>
      <c r="B58" s="25"/>
      <c r="C58" s="96" t="s">
        <v>56</v>
      </c>
      <c r="D58" s="23" t="s">
        <v>61</v>
      </c>
      <c r="E58" s="26" t="s">
        <v>164</v>
      </c>
      <c r="F58" s="41">
        <v>1</v>
      </c>
      <c r="G58" s="61" t="s">
        <v>28</v>
      </c>
      <c r="H58" s="24">
        <v>1</v>
      </c>
      <c r="I58" s="27">
        <v>145500000</v>
      </c>
      <c r="J58" s="27">
        <v>0</v>
      </c>
      <c r="K58" s="137"/>
      <c r="L58" s="42"/>
      <c r="M58" s="105" t="s">
        <v>177</v>
      </c>
      <c r="N58" s="42"/>
      <c r="O58" s="42"/>
      <c r="P58" s="42"/>
      <c r="Q58" s="42"/>
      <c r="R58" s="26"/>
    </row>
    <row r="59" spans="1:18" s="28" customFormat="1" ht="30" customHeight="1">
      <c r="A59" s="24"/>
      <c r="B59" s="25"/>
      <c r="C59" s="97" t="s">
        <v>56</v>
      </c>
      <c r="D59" s="23" t="s">
        <v>62</v>
      </c>
      <c r="E59" s="26" t="s">
        <v>164</v>
      </c>
      <c r="F59" s="41">
        <v>1</v>
      </c>
      <c r="G59" s="61" t="s">
        <v>28</v>
      </c>
      <c r="H59" s="24">
        <v>1</v>
      </c>
      <c r="I59" s="27">
        <v>145500000</v>
      </c>
      <c r="J59" s="27">
        <v>0</v>
      </c>
      <c r="K59" s="137"/>
      <c r="L59" s="42"/>
      <c r="M59" s="105" t="s">
        <v>177</v>
      </c>
      <c r="N59" s="42"/>
      <c r="O59" s="42"/>
      <c r="P59" s="42"/>
      <c r="Q59" s="42"/>
      <c r="R59" s="26"/>
    </row>
    <row r="60" spans="1:18" s="28" customFormat="1" ht="30" customHeight="1">
      <c r="A60" s="24"/>
      <c r="B60" s="25"/>
      <c r="C60" s="96" t="s">
        <v>56</v>
      </c>
      <c r="D60" s="23" t="s">
        <v>63</v>
      </c>
      <c r="E60" s="26" t="s">
        <v>164</v>
      </c>
      <c r="F60" s="41">
        <v>1</v>
      </c>
      <c r="G60" s="61" t="s">
        <v>28</v>
      </c>
      <c r="H60" s="24">
        <v>1</v>
      </c>
      <c r="I60" s="27">
        <v>194000000</v>
      </c>
      <c r="J60" s="27">
        <v>0</v>
      </c>
      <c r="K60" s="137"/>
      <c r="L60" s="42"/>
      <c r="M60" s="105" t="s">
        <v>177</v>
      </c>
      <c r="N60" s="42"/>
      <c r="O60" s="42"/>
      <c r="P60" s="42"/>
      <c r="Q60" s="42"/>
      <c r="R60" s="26"/>
    </row>
    <row r="61" spans="1:18" s="28" customFormat="1" ht="30" customHeight="1">
      <c r="A61" s="24"/>
      <c r="B61" s="25"/>
      <c r="C61" s="96" t="s">
        <v>56</v>
      </c>
      <c r="D61" s="23" t="s">
        <v>64</v>
      </c>
      <c r="E61" s="26" t="s">
        <v>164</v>
      </c>
      <c r="F61" s="41">
        <v>1</v>
      </c>
      <c r="G61" s="61" t="s">
        <v>28</v>
      </c>
      <c r="H61" s="24">
        <v>1</v>
      </c>
      <c r="I61" s="27">
        <v>97000000</v>
      </c>
      <c r="J61" s="27">
        <v>0</v>
      </c>
      <c r="K61" s="137"/>
      <c r="L61" s="42"/>
      <c r="M61" s="105" t="s">
        <v>177</v>
      </c>
      <c r="N61" s="42"/>
      <c r="O61" s="42"/>
      <c r="P61" s="42"/>
      <c r="Q61" s="42"/>
      <c r="R61" s="26"/>
    </row>
    <row r="62" spans="1:18" s="28" customFormat="1" ht="30" customHeight="1">
      <c r="A62" s="24"/>
      <c r="B62" s="25"/>
      <c r="C62" s="97" t="s">
        <v>56</v>
      </c>
      <c r="D62" s="29" t="s">
        <v>65</v>
      </c>
      <c r="E62" s="26" t="s">
        <v>164</v>
      </c>
      <c r="F62" s="41">
        <v>1</v>
      </c>
      <c r="G62" s="61" t="s">
        <v>28</v>
      </c>
      <c r="H62" s="24">
        <v>1</v>
      </c>
      <c r="I62" s="27">
        <v>145500000</v>
      </c>
      <c r="J62" s="27">
        <v>0</v>
      </c>
      <c r="K62" s="137"/>
      <c r="L62" s="42"/>
      <c r="M62" s="105" t="s">
        <v>177</v>
      </c>
      <c r="N62" s="42"/>
      <c r="O62" s="42"/>
      <c r="P62" s="42"/>
      <c r="Q62" s="42"/>
      <c r="R62" s="26"/>
    </row>
    <row r="63" spans="1:18" s="28" customFormat="1" ht="30" customHeight="1">
      <c r="A63" s="24"/>
      <c r="B63" s="25"/>
      <c r="C63" s="96" t="s">
        <v>56</v>
      </c>
      <c r="D63" s="29" t="s">
        <v>66</v>
      </c>
      <c r="E63" s="26" t="s">
        <v>164</v>
      </c>
      <c r="F63" s="41">
        <v>1</v>
      </c>
      <c r="G63" s="61" t="s">
        <v>28</v>
      </c>
      <c r="H63" s="24">
        <v>1</v>
      </c>
      <c r="I63" s="27">
        <v>194000000</v>
      </c>
      <c r="J63" s="27">
        <v>0</v>
      </c>
      <c r="K63" s="137"/>
      <c r="L63" s="42"/>
      <c r="M63" s="105" t="s">
        <v>177</v>
      </c>
      <c r="N63" s="42"/>
      <c r="O63" s="42"/>
      <c r="P63" s="42"/>
      <c r="Q63" s="42"/>
      <c r="R63" s="26"/>
    </row>
    <row r="64" spans="1:18" s="28" customFormat="1" ht="30" customHeight="1">
      <c r="A64" s="24"/>
      <c r="B64" s="25"/>
      <c r="C64" s="96" t="s">
        <v>56</v>
      </c>
      <c r="D64" s="29" t="s">
        <v>67</v>
      </c>
      <c r="E64" s="26" t="s">
        <v>164</v>
      </c>
      <c r="F64" s="41">
        <v>1</v>
      </c>
      <c r="G64" s="61" t="s">
        <v>28</v>
      </c>
      <c r="H64" s="24">
        <v>1</v>
      </c>
      <c r="I64" s="27">
        <v>97000000</v>
      </c>
      <c r="J64" s="27">
        <v>0</v>
      </c>
      <c r="K64" s="137"/>
      <c r="L64" s="42"/>
      <c r="M64" s="105" t="s">
        <v>177</v>
      </c>
      <c r="N64" s="42"/>
      <c r="O64" s="42"/>
      <c r="P64" s="42"/>
      <c r="Q64" s="42"/>
      <c r="R64" s="26"/>
    </row>
    <row r="65" spans="1:18" s="28" customFormat="1" ht="37.5" customHeight="1">
      <c r="A65" s="24"/>
      <c r="B65" s="25"/>
      <c r="C65" s="96" t="s">
        <v>56</v>
      </c>
      <c r="D65" s="29" t="s">
        <v>68</v>
      </c>
      <c r="E65" s="26" t="s">
        <v>164</v>
      </c>
      <c r="F65" s="41">
        <v>1</v>
      </c>
      <c r="G65" s="61" t="s">
        <v>28</v>
      </c>
      <c r="H65" s="24">
        <v>1</v>
      </c>
      <c r="I65" s="27">
        <v>194000000</v>
      </c>
      <c r="J65" s="27">
        <v>0</v>
      </c>
      <c r="K65" s="137"/>
      <c r="L65" s="42"/>
      <c r="M65" s="105" t="s">
        <v>177</v>
      </c>
      <c r="N65" s="42"/>
      <c r="O65" s="42"/>
      <c r="P65" s="42"/>
      <c r="Q65" s="42"/>
      <c r="R65" s="26"/>
    </row>
    <row r="66" spans="1:18" s="28" customFormat="1" ht="30" customHeight="1">
      <c r="A66" s="24"/>
      <c r="B66" s="25"/>
      <c r="C66" s="97" t="s">
        <v>56</v>
      </c>
      <c r="D66" s="29" t="s">
        <v>69</v>
      </c>
      <c r="E66" s="26" t="s">
        <v>164</v>
      </c>
      <c r="F66" s="41">
        <v>1</v>
      </c>
      <c r="G66" s="61" t="s">
        <v>28</v>
      </c>
      <c r="H66" s="24">
        <v>1</v>
      </c>
      <c r="I66" s="27">
        <v>194000000</v>
      </c>
      <c r="J66" s="27">
        <v>0</v>
      </c>
      <c r="K66" s="137"/>
      <c r="L66" s="42"/>
      <c r="M66" s="105" t="s">
        <v>177</v>
      </c>
      <c r="N66" s="42"/>
      <c r="O66" s="42"/>
      <c r="P66" s="42"/>
      <c r="Q66" s="42"/>
      <c r="R66" s="26"/>
    </row>
    <row r="67" spans="1:18" s="28" customFormat="1" ht="30" customHeight="1">
      <c r="A67" s="24"/>
      <c r="B67" s="25"/>
      <c r="C67" s="96" t="s">
        <v>56</v>
      </c>
      <c r="D67" s="29" t="s">
        <v>70</v>
      </c>
      <c r="E67" s="26" t="s">
        <v>164</v>
      </c>
      <c r="F67" s="41">
        <v>1</v>
      </c>
      <c r="G67" s="61" t="s">
        <v>28</v>
      </c>
      <c r="H67" s="24">
        <v>1</v>
      </c>
      <c r="I67" s="27">
        <v>194000000</v>
      </c>
      <c r="J67" s="27">
        <v>0</v>
      </c>
      <c r="K67" s="137"/>
      <c r="L67" s="42"/>
      <c r="M67" s="105" t="s">
        <v>177</v>
      </c>
      <c r="N67" s="42"/>
      <c r="O67" s="42"/>
      <c r="P67" s="42"/>
      <c r="Q67" s="42"/>
      <c r="R67" s="26"/>
    </row>
    <row r="68" spans="1:18" s="28" customFormat="1" ht="30" customHeight="1">
      <c r="A68" s="24"/>
      <c r="B68" s="25"/>
      <c r="C68" s="96" t="s">
        <v>56</v>
      </c>
      <c r="D68" s="29" t="s">
        <v>71</v>
      </c>
      <c r="E68" s="26" t="s">
        <v>164</v>
      </c>
      <c r="F68" s="41">
        <v>1</v>
      </c>
      <c r="G68" s="61" t="s">
        <v>28</v>
      </c>
      <c r="H68" s="24">
        <v>1</v>
      </c>
      <c r="I68" s="27">
        <v>194000000</v>
      </c>
      <c r="J68" s="27">
        <v>0</v>
      </c>
      <c r="K68" s="137"/>
      <c r="L68" s="42"/>
      <c r="M68" s="105" t="s">
        <v>177</v>
      </c>
      <c r="N68" s="42"/>
      <c r="O68" s="42"/>
      <c r="P68" s="42"/>
      <c r="Q68" s="42"/>
      <c r="R68" s="26"/>
    </row>
    <row r="69" spans="1:18" s="28" customFormat="1" ht="30" customHeight="1">
      <c r="A69" s="24"/>
      <c r="B69" s="25"/>
      <c r="C69" s="96" t="s">
        <v>56</v>
      </c>
      <c r="D69" s="29" t="s">
        <v>72</v>
      </c>
      <c r="E69" s="26" t="s">
        <v>164</v>
      </c>
      <c r="F69" s="41">
        <v>1</v>
      </c>
      <c r="G69" s="61" t="s">
        <v>28</v>
      </c>
      <c r="H69" s="24">
        <v>1</v>
      </c>
      <c r="I69" s="27">
        <v>194000000</v>
      </c>
      <c r="J69" s="27">
        <v>0</v>
      </c>
      <c r="K69" s="137"/>
      <c r="L69" s="42"/>
      <c r="M69" s="105" t="s">
        <v>177</v>
      </c>
      <c r="N69" s="42"/>
      <c r="O69" s="42"/>
      <c r="P69" s="42"/>
      <c r="Q69" s="42"/>
      <c r="R69" s="26"/>
    </row>
    <row r="70" spans="1:18" s="28" customFormat="1" ht="30" customHeight="1">
      <c r="A70" s="24"/>
      <c r="B70" s="25"/>
      <c r="C70" s="97" t="s">
        <v>56</v>
      </c>
      <c r="D70" s="29" t="s">
        <v>73</v>
      </c>
      <c r="E70" s="26" t="s">
        <v>164</v>
      </c>
      <c r="F70" s="41">
        <v>1</v>
      </c>
      <c r="G70" s="61" t="s">
        <v>28</v>
      </c>
      <c r="H70" s="24">
        <v>1</v>
      </c>
      <c r="I70" s="27">
        <v>174600000</v>
      </c>
      <c r="J70" s="27">
        <v>0</v>
      </c>
      <c r="K70" s="137"/>
      <c r="L70" s="42"/>
      <c r="M70" s="105" t="s">
        <v>177</v>
      </c>
      <c r="N70" s="42"/>
      <c r="O70" s="42"/>
      <c r="P70" s="42"/>
      <c r="Q70" s="42"/>
      <c r="R70" s="26"/>
    </row>
    <row r="71" spans="1:18" s="28" customFormat="1" ht="30" customHeight="1">
      <c r="A71" s="24"/>
      <c r="B71" s="25"/>
      <c r="C71" s="96" t="s">
        <v>56</v>
      </c>
      <c r="D71" s="29" t="s">
        <v>74</v>
      </c>
      <c r="E71" s="26" t="s">
        <v>164</v>
      </c>
      <c r="F71" s="41">
        <v>1</v>
      </c>
      <c r="G71" s="61" t="s">
        <v>28</v>
      </c>
      <c r="H71" s="24">
        <v>1</v>
      </c>
      <c r="I71" s="27">
        <v>169750000</v>
      </c>
      <c r="J71" s="27">
        <v>0</v>
      </c>
      <c r="K71" s="137"/>
      <c r="L71" s="42"/>
      <c r="M71" s="105" t="s">
        <v>177</v>
      </c>
      <c r="N71" s="42"/>
      <c r="O71" s="42"/>
      <c r="P71" s="42"/>
      <c r="Q71" s="42"/>
      <c r="R71" s="26"/>
    </row>
    <row r="72" spans="1:18" s="28" customFormat="1" ht="36.75" customHeight="1">
      <c r="A72" s="24"/>
      <c r="B72" s="25"/>
      <c r="C72" s="96" t="s">
        <v>56</v>
      </c>
      <c r="D72" s="29" t="s">
        <v>75</v>
      </c>
      <c r="E72" s="26" t="s">
        <v>164</v>
      </c>
      <c r="F72" s="41">
        <v>1</v>
      </c>
      <c r="G72" s="61" t="s">
        <v>28</v>
      </c>
      <c r="H72" s="24">
        <v>1</v>
      </c>
      <c r="I72" s="27">
        <v>145500000</v>
      </c>
      <c r="J72" s="27">
        <v>0</v>
      </c>
      <c r="K72" s="137"/>
      <c r="L72" s="42"/>
      <c r="M72" s="105" t="s">
        <v>177</v>
      </c>
      <c r="N72" s="42"/>
      <c r="O72" s="42"/>
      <c r="P72" s="42"/>
      <c r="Q72" s="42"/>
      <c r="R72" s="26"/>
    </row>
    <row r="73" spans="1:18" s="28" customFormat="1" ht="21" customHeight="1">
      <c r="A73" s="24"/>
      <c r="B73" s="25"/>
      <c r="C73" s="37"/>
      <c r="D73" s="88" t="s">
        <v>23</v>
      </c>
      <c r="E73" s="26"/>
      <c r="F73" s="41"/>
      <c r="G73" s="61"/>
      <c r="H73" s="24"/>
      <c r="I73" s="27">
        <v>98400000</v>
      </c>
      <c r="J73" s="27">
        <v>0</v>
      </c>
      <c r="K73" s="137"/>
      <c r="L73" s="42"/>
      <c r="M73" s="42"/>
      <c r="N73" s="42"/>
      <c r="O73" s="42"/>
      <c r="P73" s="42"/>
      <c r="Q73" s="42"/>
      <c r="R73" s="26"/>
    </row>
    <row r="74" spans="1:18" s="28" customFormat="1" ht="16.5" customHeight="1">
      <c r="A74" s="24"/>
      <c r="B74" s="25"/>
      <c r="C74" s="37"/>
      <c r="D74" s="33"/>
      <c r="E74" s="26"/>
      <c r="F74" s="41"/>
      <c r="G74" s="61"/>
      <c r="H74" s="24"/>
      <c r="I74" s="27"/>
      <c r="J74" s="27"/>
      <c r="K74" s="137"/>
      <c r="L74" s="42"/>
      <c r="M74" s="42"/>
      <c r="N74" s="42"/>
      <c r="O74" s="42"/>
      <c r="P74" s="42"/>
      <c r="Q74" s="42"/>
      <c r="R74" s="26"/>
    </row>
    <row r="75" spans="1:18" s="28" customFormat="1" ht="16.5" customHeight="1">
      <c r="A75" s="24"/>
      <c r="B75" s="25"/>
      <c r="C75" s="37"/>
      <c r="D75" s="88" t="s">
        <v>87</v>
      </c>
      <c r="E75" s="26"/>
      <c r="F75" s="41"/>
      <c r="G75" s="61"/>
      <c r="H75" s="24"/>
      <c r="I75" s="32">
        <f>SUM(I76:I85)</f>
        <v>1700000000</v>
      </c>
      <c r="J75" s="32">
        <f t="shared" ref="J75:K75" si="3">SUM(J76:J85)</f>
        <v>0</v>
      </c>
      <c r="K75" s="139">
        <f t="shared" si="3"/>
        <v>0</v>
      </c>
      <c r="L75" s="42"/>
      <c r="M75" s="42"/>
      <c r="N75" s="42"/>
      <c r="O75" s="42"/>
      <c r="P75" s="42"/>
      <c r="Q75" s="42"/>
      <c r="R75" s="26"/>
    </row>
    <row r="76" spans="1:18" s="28" customFormat="1" ht="30" customHeight="1">
      <c r="A76" s="24"/>
      <c r="B76" s="25"/>
      <c r="C76" s="106" t="s">
        <v>56</v>
      </c>
      <c r="D76" s="23" t="s">
        <v>76</v>
      </c>
      <c r="E76" s="26" t="s">
        <v>164</v>
      </c>
      <c r="F76" s="41">
        <v>1</v>
      </c>
      <c r="G76" s="61" t="s">
        <v>28</v>
      </c>
      <c r="H76" s="24">
        <v>1</v>
      </c>
      <c r="I76" s="27">
        <v>194000000</v>
      </c>
      <c r="J76" s="27">
        <v>0</v>
      </c>
      <c r="K76" s="137"/>
      <c r="L76" s="42"/>
      <c r="M76" s="105" t="s">
        <v>177</v>
      </c>
      <c r="N76" s="42"/>
      <c r="O76" s="42"/>
      <c r="P76" s="42"/>
      <c r="Q76" s="42"/>
      <c r="R76" s="26"/>
    </row>
    <row r="77" spans="1:18" s="28" customFormat="1" ht="30" customHeight="1">
      <c r="A77" s="24"/>
      <c r="B77" s="25"/>
      <c r="C77" s="106" t="s">
        <v>56</v>
      </c>
      <c r="D77" s="23" t="s">
        <v>77</v>
      </c>
      <c r="E77" s="26" t="s">
        <v>164</v>
      </c>
      <c r="F77" s="41">
        <v>1</v>
      </c>
      <c r="G77" s="61" t="s">
        <v>28</v>
      </c>
      <c r="H77" s="24">
        <v>1</v>
      </c>
      <c r="I77" s="27">
        <v>194000000</v>
      </c>
      <c r="J77" s="27">
        <v>0</v>
      </c>
      <c r="K77" s="137"/>
      <c r="L77" s="42"/>
      <c r="M77" s="105" t="s">
        <v>177</v>
      </c>
      <c r="N77" s="42"/>
      <c r="O77" s="42"/>
      <c r="P77" s="42"/>
      <c r="Q77" s="42"/>
      <c r="R77" s="26"/>
    </row>
    <row r="78" spans="1:18" s="28" customFormat="1" ht="30" customHeight="1">
      <c r="A78" s="24"/>
      <c r="B78" s="25"/>
      <c r="C78" s="106" t="s">
        <v>56</v>
      </c>
      <c r="D78" s="23" t="s">
        <v>78</v>
      </c>
      <c r="E78" s="26" t="s">
        <v>164</v>
      </c>
      <c r="F78" s="41">
        <v>1</v>
      </c>
      <c r="G78" s="61" t="s">
        <v>28</v>
      </c>
      <c r="H78" s="24">
        <v>1</v>
      </c>
      <c r="I78" s="27">
        <v>194000000</v>
      </c>
      <c r="J78" s="27">
        <v>0</v>
      </c>
      <c r="K78" s="137"/>
      <c r="L78" s="42"/>
      <c r="M78" s="105" t="s">
        <v>177</v>
      </c>
      <c r="N78" s="42"/>
      <c r="O78" s="42"/>
      <c r="P78" s="42"/>
      <c r="Q78" s="42"/>
      <c r="R78" s="26"/>
    </row>
    <row r="79" spans="1:18" s="28" customFormat="1" ht="30" customHeight="1">
      <c r="A79" s="24"/>
      <c r="B79" s="25"/>
      <c r="C79" s="106" t="s">
        <v>56</v>
      </c>
      <c r="D79" s="23" t="s">
        <v>79</v>
      </c>
      <c r="E79" s="26" t="s">
        <v>164</v>
      </c>
      <c r="F79" s="41">
        <v>1</v>
      </c>
      <c r="G79" s="61" t="s">
        <v>28</v>
      </c>
      <c r="H79" s="24">
        <v>1</v>
      </c>
      <c r="I79" s="27">
        <v>194000000</v>
      </c>
      <c r="J79" s="27">
        <v>0</v>
      </c>
      <c r="K79" s="137"/>
      <c r="L79" s="42"/>
      <c r="M79" s="105" t="s">
        <v>177</v>
      </c>
      <c r="N79" s="42"/>
      <c r="O79" s="42"/>
      <c r="P79" s="42"/>
      <c r="Q79" s="42"/>
      <c r="R79" s="26"/>
    </row>
    <row r="80" spans="1:18" s="28" customFormat="1" ht="30" customHeight="1">
      <c r="A80" s="24"/>
      <c r="B80" s="25"/>
      <c r="C80" s="106" t="s">
        <v>56</v>
      </c>
      <c r="D80" s="23" t="s">
        <v>80</v>
      </c>
      <c r="E80" s="26" t="s">
        <v>164</v>
      </c>
      <c r="F80" s="41">
        <v>1</v>
      </c>
      <c r="G80" s="61" t="s">
        <v>28</v>
      </c>
      <c r="H80" s="24">
        <v>1</v>
      </c>
      <c r="I80" s="27">
        <v>194000000</v>
      </c>
      <c r="J80" s="27">
        <v>0</v>
      </c>
      <c r="K80" s="137"/>
      <c r="L80" s="42"/>
      <c r="M80" s="105" t="s">
        <v>177</v>
      </c>
      <c r="N80" s="42"/>
      <c r="O80" s="42"/>
      <c r="P80" s="42"/>
      <c r="Q80" s="42"/>
      <c r="R80" s="26"/>
    </row>
    <row r="81" spans="1:18" s="28" customFormat="1" ht="30" customHeight="1">
      <c r="A81" s="24"/>
      <c r="B81" s="25"/>
      <c r="C81" s="106" t="s">
        <v>56</v>
      </c>
      <c r="D81" s="23" t="s">
        <v>81</v>
      </c>
      <c r="E81" s="26" t="s">
        <v>164</v>
      </c>
      <c r="F81" s="41">
        <v>1</v>
      </c>
      <c r="G81" s="61" t="s">
        <v>28</v>
      </c>
      <c r="H81" s="24">
        <v>1</v>
      </c>
      <c r="I81" s="27">
        <v>194000000</v>
      </c>
      <c r="J81" s="27">
        <v>0</v>
      </c>
      <c r="K81" s="137"/>
      <c r="L81" s="42"/>
      <c r="M81" s="105" t="s">
        <v>177</v>
      </c>
      <c r="N81" s="42"/>
      <c r="O81" s="42"/>
      <c r="P81" s="42"/>
      <c r="Q81" s="42"/>
      <c r="R81" s="26"/>
    </row>
    <row r="82" spans="1:18" s="28" customFormat="1" ht="37.5" customHeight="1">
      <c r="A82" s="24"/>
      <c r="B82" s="25"/>
      <c r="C82" s="106" t="s">
        <v>56</v>
      </c>
      <c r="D82" s="23" t="s">
        <v>82</v>
      </c>
      <c r="E82" s="26" t="s">
        <v>164</v>
      </c>
      <c r="F82" s="41">
        <v>1</v>
      </c>
      <c r="G82" s="61" t="s">
        <v>28</v>
      </c>
      <c r="H82" s="24">
        <v>1</v>
      </c>
      <c r="I82" s="27">
        <v>194000000</v>
      </c>
      <c r="J82" s="27">
        <v>0</v>
      </c>
      <c r="K82" s="137"/>
      <c r="L82" s="42"/>
      <c r="M82" s="105" t="s">
        <v>177</v>
      </c>
      <c r="N82" s="42"/>
      <c r="O82" s="42"/>
      <c r="P82" s="42"/>
      <c r="Q82" s="42"/>
      <c r="R82" s="26"/>
    </row>
    <row r="83" spans="1:18" s="28" customFormat="1" ht="30" customHeight="1">
      <c r="A83" s="24"/>
      <c r="B83" s="25"/>
      <c r="C83" s="106" t="s">
        <v>56</v>
      </c>
      <c r="D83" s="23" t="s">
        <v>83</v>
      </c>
      <c r="E83" s="26" t="s">
        <v>164</v>
      </c>
      <c r="F83" s="41">
        <v>1</v>
      </c>
      <c r="G83" s="61" t="s">
        <v>28</v>
      </c>
      <c r="H83" s="24">
        <v>1</v>
      </c>
      <c r="I83" s="27">
        <v>145500000</v>
      </c>
      <c r="J83" s="27">
        <v>0</v>
      </c>
      <c r="K83" s="137"/>
      <c r="L83" s="42"/>
      <c r="M83" s="105" t="s">
        <v>177</v>
      </c>
      <c r="N83" s="42"/>
      <c r="O83" s="42"/>
      <c r="P83" s="42"/>
      <c r="Q83" s="42"/>
      <c r="R83" s="26"/>
    </row>
    <row r="84" spans="1:18" s="28" customFormat="1" ht="30" customHeight="1">
      <c r="A84" s="24"/>
      <c r="B84" s="25"/>
      <c r="C84" s="106" t="s">
        <v>56</v>
      </c>
      <c r="D84" s="23" t="s">
        <v>84</v>
      </c>
      <c r="E84" s="26" t="s">
        <v>164</v>
      </c>
      <c r="F84" s="41">
        <v>1</v>
      </c>
      <c r="G84" s="61" t="s">
        <v>28</v>
      </c>
      <c r="H84" s="24">
        <v>1</v>
      </c>
      <c r="I84" s="27">
        <v>145500000</v>
      </c>
      <c r="J84" s="27">
        <v>0</v>
      </c>
      <c r="K84" s="137"/>
      <c r="L84" s="42"/>
      <c r="M84" s="105" t="s">
        <v>177</v>
      </c>
      <c r="N84" s="42"/>
      <c r="O84" s="42"/>
      <c r="P84" s="42"/>
      <c r="Q84" s="42"/>
      <c r="R84" s="26"/>
    </row>
    <row r="85" spans="1:18" s="28" customFormat="1" ht="23.25" customHeight="1">
      <c r="A85" s="24"/>
      <c r="B85" s="25"/>
      <c r="C85" s="37"/>
      <c r="D85" s="88" t="s">
        <v>23</v>
      </c>
      <c r="E85" s="26"/>
      <c r="F85" s="41"/>
      <c r="G85" s="61"/>
      <c r="H85" s="24"/>
      <c r="I85" s="27">
        <v>51000000</v>
      </c>
      <c r="J85" s="27">
        <v>0</v>
      </c>
      <c r="K85" s="137"/>
      <c r="L85" s="42"/>
      <c r="M85" s="42"/>
      <c r="N85" s="42"/>
      <c r="O85" s="42"/>
      <c r="P85" s="42"/>
      <c r="Q85" s="42"/>
      <c r="R85" s="26"/>
    </row>
    <row r="86" spans="1:18" s="28" customFormat="1" ht="12.75" customHeight="1">
      <c r="A86" s="24"/>
      <c r="B86" s="25"/>
      <c r="C86" s="37"/>
      <c r="D86" s="33"/>
      <c r="E86" s="26"/>
      <c r="F86" s="41"/>
      <c r="G86" s="61"/>
      <c r="H86" s="24"/>
      <c r="I86" s="27"/>
      <c r="J86" s="27"/>
      <c r="K86" s="137"/>
      <c r="L86" s="42"/>
      <c r="M86" s="42"/>
      <c r="N86" s="42"/>
      <c r="O86" s="42"/>
      <c r="P86" s="42"/>
      <c r="Q86" s="42"/>
      <c r="R86" s="26"/>
    </row>
    <row r="87" spans="1:18" s="28" customFormat="1" ht="30" customHeight="1">
      <c r="A87" s="24"/>
      <c r="B87" s="25"/>
      <c r="C87" s="37"/>
      <c r="D87" s="88" t="s">
        <v>85</v>
      </c>
      <c r="E87" s="26"/>
      <c r="F87" s="41"/>
      <c r="G87" s="61"/>
      <c r="H87" s="24"/>
      <c r="I87" s="32">
        <f>I89+I88</f>
        <v>150000000</v>
      </c>
      <c r="J87" s="32">
        <f t="shared" ref="J87:K87" si="4">J89+J88</f>
        <v>0</v>
      </c>
      <c r="K87" s="139">
        <f t="shared" si="4"/>
        <v>0</v>
      </c>
      <c r="L87" s="42"/>
      <c r="M87" s="42"/>
      <c r="N87" s="42"/>
      <c r="O87" s="42"/>
      <c r="P87" s="42"/>
      <c r="Q87" s="42"/>
      <c r="R87" s="26"/>
    </row>
    <row r="88" spans="1:18" s="28" customFormat="1" ht="30" customHeight="1">
      <c r="A88" s="24"/>
      <c r="B88" s="25"/>
      <c r="C88" s="79" t="s">
        <v>56</v>
      </c>
      <c r="D88" s="33" t="s">
        <v>86</v>
      </c>
      <c r="E88" s="26" t="s">
        <v>164</v>
      </c>
      <c r="F88" s="41">
        <v>1</v>
      </c>
      <c r="G88" s="61" t="s">
        <v>28</v>
      </c>
      <c r="H88" s="24">
        <v>1</v>
      </c>
      <c r="I88" s="27">
        <v>147000000</v>
      </c>
      <c r="J88" s="27">
        <v>0</v>
      </c>
      <c r="K88" s="137"/>
      <c r="L88" s="42"/>
      <c r="M88" s="105" t="s">
        <v>177</v>
      </c>
      <c r="N88" s="42"/>
      <c r="O88" s="42"/>
      <c r="P88" s="42"/>
      <c r="Q88" s="42"/>
      <c r="R88" s="26"/>
    </row>
    <row r="89" spans="1:18" s="28" customFormat="1" ht="21.75" customHeight="1">
      <c r="A89" s="24"/>
      <c r="B89" s="25"/>
      <c r="C89" s="37"/>
      <c r="D89" s="88" t="s">
        <v>23</v>
      </c>
      <c r="E89" s="26"/>
      <c r="F89" s="41"/>
      <c r="G89" s="61"/>
      <c r="H89" s="24"/>
      <c r="I89" s="27">
        <v>3000000</v>
      </c>
      <c r="J89" s="27">
        <v>0</v>
      </c>
      <c r="K89" s="137"/>
      <c r="L89" s="42"/>
      <c r="M89" s="42"/>
      <c r="N89" s="42"/>
      <c r="O89" s="42"/>
      <c r="P89" s="42"/>
      <c r="Q89" s="42"/>
      <c r="R89" s="26"/>
    </row>
    <row r="90" spans="1:18" s="28" customFormat="1" ht="14.25" customHeight="1">
      <c r="A90" s="24"/>
      <c r="B90" s="25"/>
      <c r="C90" s="37"/>
      <c r="D90" s="33"/>
      <c r="E90" s="26"/>
      <c r="F90" s="41"/>
      <c r="G90" s="61"/>
      <c r="H90" s="24"/>
      <c r="I90" s="27"/>
      <c r="J90" s="27"/>
      <c r="K90" s="137"/>
      <c r="L90" s="42"/>
      <c r="M90" s="42"/>
      <c r="N90" s="42"/>
      <c r="O90" s="42"/>
      <c r="P90" s="42"/>
      <c r="Q90" s="42"/>
      <c r="R90" s="26"/>
    </row>
    <row r="91" spans="1:18" s="28" customFormat="1" ht="21" customHeight="1">
      <c r="A91" s="24"/>
      <c r="B91" s="25"/>
      <c r="C91" s="37"/>
      <c r="D91" s="88" t="s">
        <v>21</v>
      </c>
      <c r="E91" s="26"/>
      <c r="F91" s="41"/>
      <c r="G91" s="61"/>
      <c r="H91" s="24"/>
      <c r="I91" s="32">
        <f>SUM(I92:I128)</f>
        <v>6250000000</v>
      </c>
      <c r="J91" s="32">
        <f t="shared" ref="J91:K91" si="5">SUM(J92:J128)</f>
        <v>0</v>
      </c>
      <c r="K91" s="139">
        <f t="shared" si="5"/>
        <v>0</v>
      </c>
      <c r="L91" s="42"/>
      <c r="M91" s="42"/>
      <c r="N91" s="42"/>
      <c r="O91" s="42"/>
      <c r="P91" s="42"/>
      <c r="Q91" s="42"/>
      <c r="R91" s="26"/>
    </row>
    <row r="92" spans="1:18" s="28" customFormat="1" ht="30" customHeight="1">
      <c r="A92" s="24"/>
      <c r="B92" s="25"/>
      <c r="C92" s="106" t="s">
        <v>56</v>
      </c>
      <c r="D92" s="23" t="s">
        <v>88</v>
      </c>
      <c r="E92" s="26" t="s">
        <v>164</v>
      </c>
      <c r="F92" s="41">
        <v>1</v>
      </c>
      <c r="G92" s="61" t="s">
        <v>28</v>
      </c>
      <c r="H92" s="24">
        <v>1</v>
      </c>
      <c r="I92" s="27">
        <v>195000000</v>
      </c>
      <c r="J92" s="27">
        <v>0</v>
      </c>
      <c r="K92" s="137"/>
      <c r="L92" s="42"/>
      <c r="M92" s="105" t="s">
        <v>177</v>
      </c>
      <c r="N92" s="42"/>
      <c r="O92" s="42"/>
      <c r="P92" s="42"/>
      <c r="Q92" s="42"/>
      <c r="R92" s="26"/>
    </row>
    <row r="93" spans="1:18" s="28" customFormat="1" ht="30" customHeight="1">
      <c r="A93" s="24"/>
      <c r="B93" s="25"/>
      <c r="C93" s="106" t="s">
        <v>56</v>
      </c>
      <c r="D93" s="23" t="s">
        <v>89</v>
      </c>
      <c r="E93" s="26" t="s">
        <v>164</v>
      </c>
      <c r="F93" s="41">
        <v>1</v>
      </c>
      <c r="G93" s="61" t="s">
        <v>28</v>
      </c>
      <c r="H93" s="24">
        <v>1</v>
      </c>
      <c r="I93" s="27">
        <v>195000000</v>
      </c>
      <c r="J93" s="27">
        <v>0</v>
      </c>
      <c r="K93" s="137"/>
      <c r="L93" s="42"/>
      <c r="M93" s="105" t="s">
        <v>177</v>
      </c>
      <c r="N93" s="42"/>
      <c r="O93" s="42"/>
      <c r="P93" s="42"/>
      <c r="Q93" s="42"/>
      <c r="R93" s="26"/>
    </row>
    <row r="94" spans="1:18" s="28" customFormat="1" ht="30" customHeight="1">
      <c r="A94" s="24"/>
      <c r="B94" s="25"/>
      <c r="C94" s="106" t="s">
        <v>56</v>
      </c>
      <c r="D94" s="23" t="s">
        <v>90</v>
      </c>
      <c r="E94" s="26" t="s">
        <v>164</v>
      </c>
      <c r="F94" s="41">
        <v>1</v>
      </c>
      <c r="G94" s="61" t="s">
        <v>28</v>
      </c>
      <c r="H94" s="24">
        <v>1</v>
      </c>
      <c r="I94" s="27">
        <v>146250000</v>
      </c>
      <c r="J94" s="27">
        <v>0</v>
      </c>
      <c r="K94" s="137"/>
      <c r="L94" s="42"/>
      <c r="M94" s="105" t="s">
        <v>177</v>
      </c>
      <c r="N94" s="42"/>
      <c r="O94" s="42"/>
      <c r="P94" s="42"/>
      <c r="Q94" s="42"/>
      <c r="R94" s="26"/>
    </row>
    <row r="95" spans="1:18" s="28" customFormat="1" ht="36" customHeight="1">
      <c r="A95" s="24"/>
      <c r="B95" s="25"/>
      <c r="C95" s="106" t="s">
        <v>56</v>
      </c>
      <c r="D95" s="23" t="s">
        <v>91</v>
      </c>
      <c r="E95" s="26" t="s">
        <v>164</v>
      </c>
      <c r="F95" s="41">
        <v>1</v>
      </c>
      <c r="G95" s="61" t="s">
        <v>28</v>
      </c>
      <c r="H95" s="24">
        <v>1</v>
      </c>
      <c r="I95" s="27">
        <v>195000000</v>
      </c>
      <c r="J95" s="27">
        <v>0</v>
      </c>
      <c r="K95" s="137"/>
      <c r="L95" s="42"/>
      <c r="M95" s="105" t="s">
        <v>177</v>
      </c>
      <c r="N95" s="42"/>
      <c r="O95" s="42"/>
      <c r="P95" s="42"/>
      <c r="Q95" s="42"/>
      <c r="R95" s="26"/>
    </row>
    <row r="96" spans="1:18" s="28" customFormat="1" ht="30" customHeight="1">
      <c r="A96" s="24"/>
      <c r="B96" s="25"/>
      <c r="C96" s="106" t="s">
        <v>56</v>
      </c>
      <c r="D96" s="23" t="s">
        <v>92</v>
      </c>
      <c r="E96" s="26" t="s">
        <v>164</v>
      </c>
      <c r="F96" s="41">
        <v>1</v>
      </c>
      <c r="G96" s="61" t="s">
        <v>28</v>
      </c>
      <c r="H96" s="24">
        <v>1</v>
      </c>
      <c r="I96" s="27">
        <v>195000000</v>
      </c>
      <c r="J96" s="27">
        <v>0</v>
      </c>
      <c r="K96" s="137"/>
      <c r="L96" s="42"/>
      <c r="M96" s="105" t="s">
        <v>177</v>
      </c>
      <c r="N96" s="42"/>
      <c r="O96" s="42"/>
      <c r="P96" s="42"/>
      <c r="Q96" s="42"/>
      <c r="R96" s="26"/>
    </row>
    <row r="97" spans="1:18" s="28" customFormat="1" ht="30" customHeight="1">
      <c r="A97" s="24"/>
      <c r="B97" s="25"/>
      <c r="C97" s="106" t="s">
        <v>56</v>
      </c>
      <c r="D97" s="23" t="s">
        <v>93</v>
      </c>
      <c r="E97" s="26" t="s">
        <v>164</v>
      </c>
      <c r="F97" s="41">
        <v>1</v>
      </c>
      <c r="G97" s="61" t="s">
        <v>28</v>
      </c>
      <c r="H97" s="24">
        <v>1</v>
      </c>
      <c r="I97" s="27">
        <v>195000000</v>
      </c>
      <c r="J97" s="27">
        <v>0</v>
      </c>
      <c r="K97" s="137"/>
      <c r="L97" s="42"/>
      <c r="M97" s="105" t="s">
        <v>177</v>
      </c>
      <c r="N97" s="42"/>
      <c r="O97" s="42"/>
      <c r="P97" s="42"/>
      <c r="Q97" s="42"/>
      <c r="R97" s="26"/>
    </row>
    <row r="98" spans="1:18" s="28" customFormat="1" ht="30" customHeight="1">
      <c r="A98" s="24"/>
      <c r="B98" s="25"/>
      <c r="C98" s="106" t="s">
        <v>56</v>
      </c>
      <c r="D98" s="23" t="s">
        <v>94</v>
      </c>
      <c r="E98" s="26" t="s">
        <v>164</v>
      </c>
      <c r="F98" s="41">
        <v>1</v>
      </c>
      <c r="G98" s="61" t="s">
        <v>28</v>
      </c>
      <c r="H98" s="24">
        <v>1</v>
      </c>
      <c r="I98" s="27">
        <v>195000000</v>
      </c>
      <c r="J98" s="27">
        <v>0</v>
      </c>
      <c r="K98" s="137"/>
      <c r="L98" s="42"/>
      <c r="M98" s="105" t="s">
        <v>177</v>
      </c>
      <c r="N98" s="42"/>
      <c r="O98" s="42"/>
      <c r="P98" s="42"/>
      <c r="Q98" s="42"/>
      <c r="R98" s="26"/>
    </row>
    <row r="99" spans="1:18" s="28" customFormat="1" ht="30" customHeight="1">
      <c r="A99" s="24"/>
      <c r="B99" s="25"/>
      <c r="C99" s="106" t="s">
        <v>56</v>
      </c>
      <c r="D99" s="23" t="s">
        <v>95</v>
      </c>
      <c r="E99" s="26" t="s">
        <v>164</v>
      </c>
      <c r="F99" s="41">
        <v>1</v>
      </c>
      <c r="G99" s="61" t="s">
        <v>28</v>
      </c>
      <c r="H99" s="24">
        <v>1</v>
      </c>
      <c r="I99" s="27">
        <v>195000000</v>
      </c>
      <c r="J99" s="27">
        <v>0</v>
      </c>
      <c r="K99" s="137"/>
      <c r="L99" s="42"/>
      <c r="M99" s="105" t="s">
        <v>177</v>
      </c>
      <c r="N99" s="42"/>
      <c r="O99" s="42"/>
      <c r="P99" s="42"/>
      <c r="Q99" s="42"/>
      <c r="R99" s="26"/>
    </row>
    <row r="100" spans="1:18" s="28" customFormat="1" ht="40.5" customHeight="1">
      <c r="A100" s="24"/>
      <c r="B100" s="25"/>
      <c r="C100" s="106" t="s">
        <v>56</v>
      </c>
      <c r="D100" s="23" t="s">
        <v>96</v>
      </c>
      <c r="E100" s="26" t="s">
        <v>164</v>
      </c>
      <c r="F100" s="41">
        <v>1</v>
      </c>
      <c r="G100" s="61" t="s">
        <v>28</v>
      </c>
      <c r="H100" s="24">
        <v>1</v>
      </c>
      <c r="I100" s="27">
        <v>97500000</v>
      </c>
      <c r="J100" s="27">
        <v>0</v>
      </c>
      <c r="K100" s="137"/>
      <c r="L100" s="42"/>
      <c r="M100" s="105" t="s">
        <v>177</v>
      </c>
      <c r="N100" s="42"/>
      <c r="O100" s="42"/>
      <c r="P100" s="42"/>
      <c r="Q100" s="42"/>
      <c r="R100" s="26"/>
    </row>
    <row r="101" spans="1:18" s="28" customFormat="1" ht="30" customHeight="1">
      <c r="A101" s="24"/>
      <c r="B101" s="25"/>
      <c r="C101" s="106" t="s">
        <v>56</v>
      </c>
      <c r="D101" s="23" t="s">
        <v>97</v>
      </c>
      <c r="E101" s="26" t="s">
        <v>164</v>
      </c>
      <c r="F101" s="41">
        <v>1</v>
      </c>
      <c r="G101" s="61" t="s">
        <v>28</v>
      </c>
      <c r="H101" s="24">
        <v>1</v>
      </c>
      <c r="I101" s="27">
        <v>146250000</v>
      </c>
      <c r="J101" s="27">
        <v>0</v>
      </c>
      <c r="K101" s="137"/>
      <c r="L101" s="42"/>
      <c r="M101" s="105" t="s">
        <v>177</v>
      </c>
      <c r="N101" s="42"/>
      <c r="O101" s="42"/>
      <c r="P101" s="42"/>
      <c r="Q101" s="42"/>
      <c r="R101" s="26"/>
    </row>
    <row r="102" spans="1:18" s="28" customFormat="1" ht="30" customHeight="1">
      <c r="A102" s="24"/>
      <c r="B102" s="25"/>
      <c r="C102" s="106" t="s">
        <v>56</v>
      </c>
      <c r="D102" s="23" t="s">
        <v>98</v>
      </c>
      <c r="E102" s="26" t="s">
        <v>164</v>
      </c>
      <c r="F102" s="41">
        <v>1</v>
      </c>
      <c r="G102" s="61" t="s">
        <v>28</v>
      </c>
      <c r="H102" s="24">
        <v>1</v>
      </c>
      <c r="I102" s="27">
        <v>146250000</v>
      </c>
      <c r="J102" s="27">
        <v>0</v>
      </c>
      <c r="K102" s="137"/>
      <c r="L102" s="42"/>
      <c r="M102" s="105" t="s">
        <v>177</v>
      </c>
      <c r="N102" s="42"/>
      <c r="O102" s="42"/>
      <c r="P102" s="42"/>
      <c r="Q102" s="42"/>
      <c r="R102" s="26"/>
    </row>
    <row r="103" spans="1:18" s="28" customFormat="1" ht="30" customHeight="1">
      <c r="A103" s="24"/>
      <c r="B103" s="25"/>
      <c r="C103" s="106" t="s">
        <v>56</v>
      </c>
      <c r="D103" s="23" t="s">
        <v>99</v>
      </c>
      <c r="E103" s="26" t="s">
        <v>164</v>
      </c>
      <c r="F103" s="41">
        <v>1</v>
      </c>
      <c r="G103" s="61" t="s">
        <v>28</v>
      </c>
      <c r="H103" s="24">
        <v>1</v>
      </c>
      <c r="I103" s="27">
        <v>195000000</v>
      </c>
      <c r="J103" s="27">
        <v>0</v>
      </c>
      <c r="K103" s="137"/>
      <c r="L103" s="42"/>
      <c r="M103" s="105" t="s">
        <v>177</v>
      </c>
      <c r="N103" s="42"/>
      <c r="O103" s="42"/>
      <c r="P103" s="42"/>
      <c r="Q103" s="42"/>
      <c r="R103" s="26"/>
    </row>
    <row r="104" spans="1:18" s="28" customFormat="1" ht="30" customHeight="1">
      <c r="A104" s="24"/>
      <c r="B104" s="25"/>
      <c r="C104" s="106" t="s">
        <v>56</v>
      </c>
      <c r="D104" s="23" t="s">
        <v>100</v>
      </c>
      <c r="E104" s="26" t="s">
        <v>164</v>
      </c>
      <c r="F104" s="41">
        <v>1</v>
      </c>
      <c r="G104" s="61" t="s">
        <v>28</v>
      </c>
      <c r="H104" s="24">
        <v>1</v>
      </c>
      <c r="I104" s="27">
        <v>195000000</v>
      </c>
      <c r="J104" s="27">
        <v>0</v>
      </c>
      <c r="K104" s="137"/>
      <c r="L104" s="42"/>
      <c r="M104" s="105" t="s">
        <v>177</v>
      </c>
      <c r="N104" s="42"/>
      <c r="O104" s="42"/>
      <c r="P104" s="42"/>
      <c r="Q104" s="42"/>
      <c r="R104" s="26"/>
    </row>
    <row r="105" spans="1:18" s="28" customFormat="1" ht="30" customHeight="1">
      <c r="A105" s="24"/>
      <c r="B105" s="25"/>
      <c r="C105" s="106" t="s">
        <v>56</v>
      </c>
      <c r="D105" s="23" t="s">
        <v>101</v>
      </c>
      <c r="E105" s="26" t="s">
        <v>164</v>
      </c>
      <c r="F105" s="41">
        <v>1</v>
      </c>
      <c r="G105" s="61" t="s">
        <v>28</v>
      </c>
      <c r="H105" s="24">
        <v>1</v>
      </c>
      <c r="I105" s="27">
        <v>195000000</v>
      </c>
      <c r="J105" s="27">
        <v>0</v>
      </c>
      <c r="K105" s="137"/>
      <c r="L105" s="42"/>
      <c r="M105" s="105" t="s">
        <v>177</v>
      </c>
      <c r="N105" s="42"/>
      <c r="O105" s="42"/>
      <c r="P105" s="42"/>
      <c r="Q105" s="42"/>
      <c r="R105" s="26"/>
    </row>
    <row r="106" spans="1:18" s="28" customFormat="1" ht="30" customHeight="1">
      <c r="A106" s="24"/>
      <c r="B106" s="25"/>
      <c r="C106" s="107" t="s">
        <v>56</v>
      </c>
      <c r="D106" s="23" t="s">
        <v>102</v>
      </c>
      <c r="E106" s="26" t="s">
        <v>164</v>
      </c>
      <c r="F106" s="41">
        <v>1</v>
      </c>
      <c r="G106" s="61" t="s">
        <v>28</v>
      </c>
      <c r="H106" s="24">
        <v>1</v>
      </c>
      <c r="I106" s="27">
        <v>195000000</v>
      </c>
      <c r="J106" s="27">
        <v>0</v>
      </c>
      <c r="K106" s="137"/>
      <c r="L106" s="42"/>
      <c r="M106" s="105" t="s">
        <v>177</v>
      </c>
      <c r="N106" s="42"/>
      <c r="O106" s="42"/>
      <c r="P106" s="42"/>
      <c r="Q106" s="42"/>
      <c r="R106" s="26"/>
    </row>
    <row r="107" spans="1:18" s="28" customFormat="1" ht="39.75" customHeight="1">
      <c r="A107" s="24"/>
      <c r="B107" s="25"/>
      <c r="C107" s="107" t="s">
        <v>56</v>
      </c>
      <c r="D107" s="23" t="s">
        <v>103</v>
      </c>
      <c r="E107" s="26" t="s">
        <v>164</v>
      </c>
      <c r="F107" s="41">
        <v>1</v>
      </c>
      <c r="G107" s="61" t="s">
        <v>28</v>
      </c>
      <c r="H107" s="24">
        <v>1</v>
      </c>
      <c r="I107" s="27">
        <v>195000000</v>
      </c>
      <c r="J107" s="27">
        <v>0</v>
      </c>
      <c r="K107" s="137"/>
      <c r="L107" s="42"/>
      <c r="M107" s="105" t="s">
        <v>177</v>
      </c>
      <c r="N107" s="42"/>
      <c r="O107" s="42"/>
      <c r="P107" s="42"/>
      <c r="Q107" s="42"/>
      <c r="R107" s="26"/>
    </row>
    <row r="108" spans="1:18" s="28" customFormat="1" ht="30" customHeight="1">
      <c r="A108" s="24"/>
      <c r="B108" s="25"/>
      <c r="C108" s="107" t="s">
        <v>56</v>
      </c>
      <c r="D108" s="23" t="s">
        <v>104</v>
      </c>
      <c r="E108" s="26" t="s">
        <v>164</v>
      </c>
      <c r="F108" s="41">
        <v>1</v>
      </c>
      <c r="G108" s="61" t="s">
        <v>28</v>
      </c>
      <c r="H108" s="24">
        <v>1</v>
      </c>
      <c r="I108" s="27">
        <v>195000000</v>
      </c>
      <c r="J108" s="27">
        <v>0</v>
      </c>
      <c r="K108" s="137"/>
      <c r="L108" s="42"/>
      <c r="M108" s="105" t="s">
        <v>177</v>
      </c>
      <c r="N108" s="42"/>
      <c r="O108" s="42"/>
      <c r="P108" s="42"/>
      <c r="Q108" s="42"/>
      <c r="R108" s="26"/>
    </row>
    <row r="109" spans="1:18" s="28" customFormat="1" ht="30" customHeight="1">
      <c r="A109" s="24"/>
      <c r="B109" s="25"/>
      <c r="C109" s="107" t="s">
        <v>56</v>
      </c>
      <c r="D109" s="23" t="s">
        <v>105</v>
      </c>
      <c r="E109" s="26" t="s">
        <v>164</v>
      </c>
      <c r="F109" s="41">
        <v>1</v>
      </c>
      <c r="G109" s="61" t="s">
        <v>28</v>
      </c>
      <c r="H109" s="24">
        <v>1</v>
      </c>
      <c r="I109" s="27">
        <v>195000000</v>
      </c>
      <c r="J109" s="27">
        <v>0</v>
      </c>
      <c r="K109" s="137"/>
      <c r="L109" s="42"/>
      <c r="M109" s="105" t="s">
        <v>177</v>
      </c>
      <c r="N109" s="42"/>
      <c r="O109" s="42"/>
      <c r="P109" s="42"/>
      <c r="Q109" s="42"/>
      <c r="R109" s="26"/>
    </row>
    <row r="110" spans="1:18" s="28" customFormat="1" ht="39" customHeight="1">
      <c r="A110" s="24"/>
      <c r="B110" s="25"/>
      <c r="C110" s="107" t="s">
        <v>56</v>
      </c>
      <c r="D110" s="23" t="s">
        <v>106</v>
      </c>
      <c r="E110" s="26" t="s">
        <v>164</v>
      </c>
      <c r="F110" s="41">
        <v>1</v>
      </c>
      <c r="G110" s="61" t="s">
        <v>28</v>
      </c>
      <c r="H110" s="24">
        <v>1</v>
      </c>
      <c r="I110" s="27">
        <v>195000000</v>
      </c>
      <c r="J110" s="27">
        <v>0</v>
      </c>
      <c r="K110" s="137"/>
      <c r="L110" s="42"/>
      <c r="M110" s="105" t="s">
        <v>177</v>
      </c>
      <c r="N110" s="42"/>
      <c r="O110" s="42"/>
      <c r="P110" s="42"/>
      <c r="Q110" s="42"/>
      <c r="R110" s="26"/>
    </row>
    <row r="111" spans="1:18" s="28" customFormat="1" ht="38.25" customHeight="1">
      <c r="A111" s="24"/>
      <c r="B111" s="25"/>
      <c r="C111" s="107" t="s">
        <v>56</v>
      </c>
      <c r="D111" s="23" t="s">
        <v>107</v>
      </c>
      <c r="E111" s="26" t="s">
        <v>164</v>
      </c>
      <c r="F111" s="41">
        <v>1</v>
      </c>
      <c r="G111" s="61" t="s">
        <v>28</v>
      </c>
      <c r="H111" s="24">
        <v>1</v>
      </c>
      <c r="I111" s="27">
        <v>97500000</v>
      </c>
      <c r="J111" s="27">
        <v>0</v>
      </c>
      <c r="K111" s="137"/>
      <c r="L111" s="42"/>
      <c r="M111" s="105" t="s">
        <v>177</v>
      </c>
      <c r="N111" s="42"/>
      <c r="O111" s="42"/>
      <c r="P111" s="42"/>
      <c r="Q111" s="42"/>
      <c r="R111" s="26"/>
    </row>
    <row r="112" spans="1:18" s="28" customFormat="1" ht="30" customHeight="1">
      <c r="A112" s="24"/>
      <c r="B112" s="25"/>
      <c r="C112" s="107" t="s">
        <v>56</v>
      </c>
      <c r="D112" s="23" t="s">
        <v>108</v>
      </c>
      <c r="E112" s="26" t="s">
        <v>164</v>
      </c>
      <c r="F112" s="41">
        <v>1</v>
      </c>
      <c r="G112" s="61" t="s">
        <v>28</v>
      </c>
      <c r="H112" s="24">
        <v>1</v>
      </c>
      <c r="I112" s="27">
        <v>195000000</v>
      </c>
      <c r="J112" s="27">
        <v>0</v>
      </c>
      <c r="K112" s="137"/>
      <c r="L112" s="42"/>
      <c r="M112" s="105" t="s">
        <v>177</v>
      </c>
      <c r="N112" s="42"/>
      <c r="O112" s="42"/>
      <c r="P112" s="42"/>
      <c r="Q112" s="42"/>
      <c r="R112" s="26"/>
    </row>
    <row r="113" spans="1:18" s="28" customFormat="1" ht="30" customHeight="1">
      <c r="A113" s="24"/>
      <c r="B113" s="25"/>
      <c r="C113" s="107" t="s">
        <v>56</v>
      </c>
      <c r="D113" s="23" t="s">
        <v>109</v>
      </c>
      <c r="E113" s="26" t="s">
        <v>164</v>
      </c>
      <c r="F113" s="41">
        <v>1</v>
      </c>
      <c r="G113" s="61" t="s">
        <v>28</v>
      </c>
      <c r="H113" s="24">
        <v>1</v>
      </c>
      <c r="I113" s="27">
        <v>195000000</v>
      </c>
      <c r="J113" s="27">
        <v>0</v>
      </c>
      <c r="K113" s="137"/>
      <c r="L113" s="42"/>
      <c r="M113" s="105" t="s">
        <v>177</v>
      </c>
      <c r="N113" s="42"/>
      <c r="O113" s="42"/>
      <c r="P113" s="42"/>
      <c r="Q113" s="42"/>
      <c r="R113" s="26"/>
    </row>
    <row r="114" spans="1:18" s="28" customFormat="1" ht="30" customHeight="1">
      <c r="A114" s="24"/>
      <c r="B114" s="25"/>
      <c r="C114" s="107" t="s">
        <v>56</v>
      </c>
      <c r="D114" s="23" t="s">
        <v>110</v>
      </c>
      <c r="E114" s="26" t="s">
        <v>164</v>
      </c>
      <c r="F114" s="41">
        <v>1</v>
      </c>
      <c r="G114" s="61" t="s">
        <v>28</v>
      </c>
      <c r="H114" s="24">
        <v>1</v>
      </c>
      <c r="I114" s="27">
        <v>97500000</v>
      </c>
      <c r="J114" s="27">
        <v>0</v>
      </c>
      <c r="K114" s="137"/>
      <c r="L114" s="42"/>
      <c r="M114" s="105" t="s">
        <v>177</v>
      </c>
      <c r="N114" s="42"/>
      <c r="O114" s="42"/>
      <c r="P114" s="42"/>
      <c r="Q114" s="42"/>
      <c r="R114" s="26"/>
    </row>
    <row r="115" spans="1:18" s="28" customFormat="1" ht="39" customHeight="1">
      <c r="A115" s="24"/>
      <c r="B115" s="25"/>
      <c r="C115" s="107" t="s">
        <v>56</v>
      </c>
      <c r="D115" s="23" t="s">
        <v>111</v>
      </c>
      <c r="E115" s="26" t="s">
        <v>164</v>
      </c>
      <c r="F115" s="41">
        <v>1</v>
      </c>
      <c r="G115" s="61" t="s">
        <v>28</v>
      </c>
      <c r="H115" s="24">
        <v>1</v>
      </c>
      <c r="I115" s="27">
        <v>195000000</v>
      </c>
      <c r="J115" s="27">
        <v>0</v>
      </c>
      <c r="K115" s="137"/>
      <c r="L115" s="42"/>
      <c r="M115" s="105" t="s">
        <v>177</v>
      </c>
      <c r="N115" s="42"/>
      <c r="O115" s="42"/>
      <c r="P115" s="42"/>
      <c r="Q115" s="42"/>
      <c r="R115" s="26"/>
    </row>
    <row r="116" spans="1:18" s="28" customFormat="1" ht="30" customHeight="1">
      <c r="A116" s="24"/>
      <c r="B116" s="25"/>
      <c r="C116" s="107" t="s">
        <v>56</v>
      </c>
      <c r="D116" s="23" t="s">
        <v>112</v>
      </c>
      <c r="E116" s="26" t="s">
        <v>164</v>
      </c>
      <c r="F116" s="41">
        <v>1</v>
      </c>
      <c r="G116" s="61" t="s">
        <v>28</v>
      </c>
      <c r="H116" s="24">
        <v>1</v>
      </c>
      <c r="I116" s="27">
        <v>48750000</v>
      </c>
      <c r="J116" s="27">
        <v>0</v>
      </c>
      <c r="K116" s="137"/>
      <c r="L116" s="42"/>
      <c r="M116" s="105" t="s">
        <v>177</v>
      </c>
      <c r="N116" s="42"/>
      <c r="O116" s="42"/>
      <c r="P116" s="42"/>
      <c r="Q116" s="42"/>
      <c r="R116" s="26"/>
    </row>
    <row r="117" spans="1:18" s="28" customFormat="1" ht="30" customHeight="1">
      <c r="A117" s="24"/>
      <c r="B117" s="25"/>
      <c r="C117" s="107" t="s">
        <v>56</v>
      </c>
      <c r="D117" s="23" t="s">
        <v>113</v>
      </c>
      <c r="E117" s="26" t="s">
        <v>164</v>
      </c>
      <c r="F117" s="41">
        <v>1</v>
      </c>
      <c r="G117" s="61" t="s">
        <v>28</v>
      </c>
      <c r="H117" s="24">
        <v>1</v>
      </c>
      <c r="I117" s="27">
        <v>97500000</v>
      </c>
      <c r="J117" s="27">
        <v>0</v>
      </c>
      <c r="K117" s="137"/>
      <c r="L117" s="42"/>
      <c r="M117" s="105" t="s">
        <v>177</v>
      </c>
      <c r="N117" s="42"/>
      <c r="O117" s="42"/>
      <c r="P117" s="42"/>
      <c r="Q117" s="42"/>
      <c r="R117" s="26"/>
    </row>
    <row r="118" spans="1:18" s="28" customFormat="1" ht="30" customHeight="1">
      <c r="A118" s="24"/>
      <c r="B118" s="25"/>
      <c r="C118" s="107" t="s">
        <v>56</v>
      </c>
      <c r="D118" s="23" t="s">
        <v>114</v>
      </c>
      <c r="E118" s="26" t="s">
        <v>164</v>
      </c>
      <c r="F118" s="41">
        <v>1</v>
      </c>
      <c r="G118" s="61" t="s">
        <v>28</v>
      </c>
      <c r="H118" s="24">
        <v>1</v>
      </c>
      <c r="I118" s="27">
        <v>195000000</v>
      </c>
      <c r="J118" s="27">
        <v>0</v>
      </c>
      <c r="K118" s="137"/>
      <c r="L118" s="42"/>
      <c r="M118" s="105" t="s">
        <v>177</v>
      </c>
      <c r="N118" s="42"/>
      <c r="O118" s="42"/>
      <c r="P118" s="42"/>
      <c r="Q118" s="42"/>
      <c r="R118" s="26"/>
    </row>
    <row r="119" spans="1:18" s="28" customFormat="1" ht="30" customHeight="1">
      <c r="A119" s="24"/>
      <c r="B119" s="25"/>
      <c r="C119" s="107" t="s">
        <v>56</v>
      </c>
      <c r="D119" s="23" t="s">
        <v>115</v>
      </c>
      <c r="E119" s="26" t="s">
        <v>164</v>
      </c>
      <c r="F119" s="41">
        <v>1</v>
      </c>
      <c r="G119" s="61" t="s">
        <v>28</v>
      </c>
      <c r="H119" s="24">
        <v>1</v>
      </c>
      <c r="I119" s="27">
        <v>195000000</v>
      </c>
      <c r="J119" s="27">
        <v>0</v>
      </c>
      <c r="K119" s="137"/>
      <c r="L119" s="42"/>
      <c r="M119" s="105" t="s">
        <v>177</v>
      </c>
      <c r="N119" s="42"/>
      <c r="O119" s="42"/>
      <c r="P119" s="42"/>
      <c r="Q119" s="42"/>
      <c r="R119" s="26"/>
    </row>
    <row r="120" spans="1:18" s="28" customFormat="1" ht="30" customHeight="1">
      <c r="A120" s="24"/>
      <c r="B120" s="25"/>
      <c r="C120" s="107" t="s">
        <v>56</v>
      </c>
      <c r="D120" s="23" t="s">
        <v>116</v>
      </c>
      <c r="E120" s="26" t="s">
        <v>164</v>
      </c>
      <c r="F120" s="41">
        <v>1</v>
      </c>
      <c r="G120" s="61" t="s">
        <v>28</v>
      </c>
      <c r="H120" s="24">
        <v>1</v>
      </c>
      <c r="I120" s="27">
        <v>195000000</v>
      </c>
      <c r="J120" s="27">
        <v>0</v>
      </c>
      <c r="K120" s="137"/>
      <c r="L120" s="42"/>
      <c r="M120" s="105" t="s">
        <v>177</v>
      </c>
      <c r="N120" s="42"/>
      <c r="O120" s="42"/>
      <c r="P120" s="42"/>
      <c r="Q120" s="42"/>
      <c r="R120" s="26"/>
    </row>
    <row r="121" spans="1:18" s="28" customFormat="1" ht="30" customHeight="1">
      <c r="A121" s="24"/>
      <c r="B121" s="25"/>
      <c r="C121" s="107" t="s">
        <v>56</v>
      </c>
      <c r="D121" s="23" t="s">
        <v>117</v>
      </c>
      <c r="E121" s="26" t="s">
        <v>164</v>
      </c>
      <c r="F121" s="41">
        <v>1</v>
      </c>
      <c r="G121" s="61" t="s">
        <v>28</v>
      </c>
      <c r="H121" s="24">
        <v>1</v>
      </c>
      <c r="I121" s="27">
        <v>195000000</v>
      </c>
      <c r="J121" s="27">
        <v>0</v>
      </c>
      <c r="K121" s="137"/>
      <c r="L121" s="42"/>
      <c r="M121" s="105" t="s">
        <v>177</v>
      </c>
      <c r="N121" s="42"/>
      <c r="O121" s="42"/>
      <c r="P121" s="42"/>
      <c r="Q121" s="42"/>
      <c r="R121" s="26"/>
    </row>
    <row r="122" spans="1:18" s="28" customFormat="1" ht="30" customHeight="1">
      <c r="A122" s="24"/>
      <c r="B122" s="25"/>
      <c r="C122" s="107" t="s">
        <v>56</v>
      </c>
      <c r="D122" s="23" t="s">
        <v>118</v>
      </c>
      <c r="E122" s="26" t="s">
        <v>164</v>
      </c>
      <c r="F122" s="41">
        <v>1</v>
      </c>
      <c r="G122" s="61" t="s">
        <v>28</v>
      </c>
      <c r="H122" s="24">
        <v>1</v>
      </c>
      <c r="I122" s="27">
        <v>195000000</v>
      </c>
      <c r="J122" s="27">
        <v>0</v>
      </c>
      <c r="K122" s="137"/>
      <c r="L122" s="42"/>
      <c r="M122" s="105" t="s">
        <v>177</v>
      </c>
      <c r="N122" s="42"/>
      <c r="O122" s="42"/>
      <c r="P122" s="42"/>
      <c r="Q122" s="42"/>
      <c r="R122" s="26"/>
    </row>
    <row r="123" spans="1:18" s="28" customFormat="1" ht="30" customHeight="1">
      <c r="A123" s="24"/>
      <c r="B123" s="25"/>
      <c r="C123" s="107" t="s">
        <v>56</v>
      </c>
      <c r="D123" s="23" t="s">
        <v>119</v>
      </c>
      <c r="E123" s="26" t="s">
        <v>164</v>
      </c>
      <c r="F123" s="41">
        <v>1</v>
      </c>
      <c r="G123" s="61" t="s">
        <v>28</v>
      </c>
      <c r="H123" s="24">
        <v>1</v>
      </c>
      <c r="I123" s="27">
        <v>146250000</v>
      </c>
      <c r="J123" s="27">
        <v>0</v>
      </c>
      <c r="K123" s="137"/>
      <c r="L123" s="42"/>
      <c r="M123" s="105" t="s">
        <v>177</v>
      </c>
      <c r="N123" s="42"/>
      <c r="O123" s="42"/>
      <c r="P123" s="42"/>
      <c r="Q123" s="42"/>
      <c r="R123" s="26"/>
    </row>
    <row r="124" spans="1:18" s="28" customFormat="1" ht="30" customHeight="1">
      <c r="A124" s="24"/>
      <c r="B124" s="25"/>
      <c r="C124" s="107" t="s">
        <v>56</v>
      </c>
      <c r="D124" s="23" t="s">
        <v>120</v>
      </c>
      <c r="E124" s="26" t="s">
        <v>164</v>
      </c>
      <c r="F124" s="41">
        <v>1</v>
      </c>
      <c r="G124" s="61" t="s">
        <v>28</v>
      </c>
      <c r="H124" s="24">
        <v>1</v>
      </c>
      <c r="I124" s="27">
        <v>146250000</v>
      </c>
      <c r="J124" s="27">
        <v>0</v>
      </c>
      <c r="K124" s="137"/>
      <c r="L124" s="42"/>
      <c r="M124" s="105" t="s">
        <v>177</v>
      </c>
      <c r="N124" s="42"/>
      <c r="O124" s="42"/>
      <c r="P124" s="42"/>
      <c r="Q124" s="42"/>
      <c r="R124" s="26"/>
    </row>
    <row r="125" spans="1:18" s="28" customFormat="1" ht="30" customHeight="1">
      <c r="A125" s="24"/>
      <c r="B125" s="25"/>
      <c r="C125" s="107" t="s">
        <v>56</v>
      </c>
      <c r="D125" s="23" t="s">
        <v>121</v>
      </c>
      <c r="E125" s="26" t="s">
        <v>164</v>
      </c>
      <c r="F125" s="41">
        <v>1</v>
      </c>
      <c r="G125" s="61" t="s">
        <v>28</v>
      </c>
      <c r="H125" s="24">
        <v>1</v>
      </c>
      <c r="I125" s="27">
        <v>97500000</v>
      </c>
      <c r="J125" s="27">
        <v>0</v>
      </c>
      <c r="K125" s="137"/>
      <c r="L125" s="42"/>
      <c r="M125" s="105" t="s">
        <v>177</v>
      </c>
      <c r="N125" s="42"/>
      <c r="O125" s="42"/>
      <c r="P125" s="42"/>
      <c r="Q125" s="42"/>
      <c r="R125" s="26"/>
    </row>
    <row r="126" spans="1:18" s="28" customFormat="1" ht="30" customHeight="1">
      <c r="A126" s="24"/>
      <c r="B126" s="25"/>
      <c r="C126" s="107" t="s">
        <v>56</v>
      </c>
      <c r="D126" s="23" t="s">
        <v>122</v>
      </c>
      <c r="E126" s="26" t="s">
        <v>164</v>
      </c>
      <c r="F126" s="41">
        <v>1</v>
      </c>
      <c r="G126" s="61" t="s">
        <v>28</v>
      </c>
      <c r="H126" s="24">
        <v>1</v>
      </c>
      <c r="I126" s="27">
        <v>195000000</v>
      </c>
      <c r="J126" s="27">
        <v>0</v>
      </c>
      <c r="K126" s="137"/>
      <c r="L126" s="42"/>
      <c r="M126" s="105" t="s">
        <v>177</v>
      </c>
      <c r="N126" s="42"/>
      <c r="O126" s="42"/>
      <c r="P126" s="42"/>
      <c r="Q126" s="42"/>
      <c r="R126" s="26"/>
    </row>
    <row r="127" spans="1:18" s="28" customFormat="1" ht="30" customHeight="1">
      <c r="A127" s="24"/>
      <c r="B127" s="25"/>
      <c r="C127" s="107" t="s">
        <v>56</v>
      </c>
      <c r="D127" s="23" t="s">
        <v>123</v>
      </c>
      <c r="E127" s="26" t="s">
        <v>164</v>
      </c>
      <c r="F127" s="41">
        <v>1</v>
      </c>
      <c r="G127" s="61" t="s">
        <v>28</v>
      </c>
      <c r="H127" s="24">
        <v>1</v>
      </c>
      <c r="I127" s="27">
        <v>146250000</v>
      </c>
      <c r="J127" s="27">
        <v>0</v>
      </c>
      <c r="K127" s="137"/>
      <c r="L127" s="42"/>
      <c r="M127" s="105" t="s">
        <v>177</v>
      </c>
      <c r="N127" s="42"/>
      <c r="O127" s="42"/>
      <c r="P127" s="42"/>
      <c r="Q127" s="42"/>
      <c r="R127" s="26"/>
    </row>
    <row r="128" spans="1:18" s="28" customFormat="1" ht="19.5" customHeight="1">
      <c r="A128" s="24"/>
      <c r="B128" s="25"/>
      <c r="C128" s="107"/>
      <c r="D128" s="88" t="s">
        <v>23</v>
      </c>
      <c r="E128" s="26"/>
      <c r="F128" s="41"/>
      <c r="G128" s="61"/>
      <c r="H128" s="24"/>
      <c r="I128" s="27">
        <v>156250000</v>
      </c>
      <c r="J128" s="27">
        <v>0</v>
      </c>
      <c r="K128" s="137"/>
      <c r="L128" s="42"/>
      <c r="M128" s="42"/>
      <c r="N128" s="42"/>
      <c r="O128" s="42"/>
      <c r="P128" s="42"/>
      <c r="Q128" s="42"/>
      <c r="R128" s="26"/>
    </row>
    <row r="129" spans="1:18" s="28" customFormat="1" ht="16.5" customHeight="1">
      <c r="A129" s="24"/>
      <c r="B129" s="25"/>
      <c r="C129" s="37"/>
      <c r="D129" s="33"/>
      <c r="E129" s="26"/>
      <c r="F129" s="41"/>
      <c r="G129" s="61"/>
      <c r="H129" s="24"/>
      <c r="I129" s="27"/>
      <c r="J129" s="27"/>
      <c r="K129" s="137"/>
      <c r="L129" s="42"/>
      <c r="M129" s="42"/>
      <c r="N129" s="42"/>
      <c r="O129" s="42"/>
      <c r="P129" s="42"/>
      <c r="Q129" s="42"/>
      <c r="R129" s="26"/>
    </row>
    <row r="130" spans="1:18" s="28" customFormat="1" ht="19.5" customHeight="1">
      <c r="A130" s="24"/>
      <c r="B130" s="25"/>
      <c r="C130" s="37"/>
      <c r="D130" s="88" t="s">
        <v>22</v>
      </c>
      <c r="E130" s="26"/>
      <c r="F130" s="41"/>
      <c r="G130" s="61"/>
      <c r="H130" s="24"/>
      <c r="I130" s="32">
        <f>I132+I131</f>
        <v>200000000</v>
      </c>
      <c r="J130" s="32">
        <f t="shared" ref="J130:K130" si="6">J132+J131</f>
        <v>0</v>
      </c>
      <c r="K130" s="139">
        <f t="shared" si="6"/>
        <v>0</v>
      </c>
      <c r="L130" s="42"/>
      <c r="M130" s="42"/>
      <c r="N130" s="42"/>
      <c r="O130" s="42"/>
      <c r="P130" s="42"/>
      <c r="Q130" s="42"/>
      <c r="R130" s="26"/>
    </row>
    <row r="131" spans="1:18" s="28" customFormat="1" ht="30" customHeight="1">
      <c r="A131" s="24"/>
      <c r="B131" s="25"/>
      <c r="C131" s="79" t="s">
        <v>56</v>
      </c>
      <c r="D131" s="33" t="s">
        <v>124</v>
      </c>
      <c r="E131" s="26" t="s">
        <v>164</v>
      </c>
      <c r="F131" s="41">
        <v>1</v>
      </c>
      <c r="G131" s="61" t="s">
        <v>28</v>
      </c>
      <c r="H131" s="24">
        <v>1</v>
      </c>
      <c r="I131" s="27">
        <v>194000000</v>
      </c>
      <c r="J131" s="27">
        <v>0</v>
      </c>
      <c r="K131" s="137"/>
      <c r="L131" s="42"/>
      <c r="M131" s="105" t="s">
        <v>177</v>
      </c>
      <c r="N131" s="42"/>
      <c r="O131" s="42"/>
      <c r="P131" s="42"/>
      <c r="Q131" s="42"/>
      <c r="R131" s="26"/>
    </row>
    <row r="132" spans="1:18" s="28" customFormat="1" ht="18" customHeight="1">
      <c r="A132" s="24"/>
      <c r="B132" s="25"/>
      <c r="C132" s="79"/>
      <c r="D132" s="88" t="s">
        <v>23</v>
      </c>
      <c r="E132" s="26"/>
      <c r="F132" s="41"/>
      <c r="G132" s="61"/>
      <c r="H132" s="24"/>
      <c r="I132" s="27">
        <v>6000000</v>
      </c>
      <c r="J132" s="27">
        <v>0</v>
      </c>
      <c r="K132" s="137"/>
      <c r="L132" s="42"/>
      <c r="M132" s="42"/>
      <c r="N132" s="42"/>
      <c r="O132" s="42"/>
      <c r="P132" s="42"/>
      <c r="Q132" s="42"/>
      <c r="R132" s="26"/>
    </row>
    <row r="133" spans="1:18" s="28" customFormat="1" ht="17.25" customHeight="1">
      <c r="A133" s="24"/>
      <c r="B133" s="25"/>
      <c r="C133" s="37"/>
      <c r="D133" s="33"/>
      <c r="E133" s="26"/>
      <c r="F133" s="41"/>
      <c r="G133" s="61"/>
      <c r="H133" s="24"/>
      <c r="I133" s="27"/>
      <c r="J133" s="27">
        <v>0</v>
      </c>
      <c r="K133" s="137"/>
      <c r="L133" s="42"/>
      <c r="M133" s="42"/>
      <c r="N133" s="42"/>
      <c r="O133" s="42"/>
      <c r="P133" s="42"/>
      <c r="Q133" s="42"/>
      <c r="R133" s="26"/>
    </row>
    <row r="134" spans="1:18" s="28" customFormat="1" ht="17.25" customHeight="1">
      <c r="A134" s="24"/>
      <c r="B134" s="25"/>
      <c r="C134" s="37"/>
      <c r="D134" s="88" t="s">
        <v>133</v>
      </c>
      <c r="E134" s="26"/>
      <c r="F134" s="41"/>
      <c r="G134" s="61"/>
      <c r="H134" s="24"/>
      <c r="I134" s="32">
        <f>SUM(I135:I142)</f>
        <v>1050000000</v>
      </c>
      <c r="J134" s="32">
        <f>SUM(J135:J142)</f>
        <v>0</v>
      </c>
      <c r="K134" s="139">
        <f>SUM(K135:K142)</f>
        <v>0</v>
      </c>
      <c r="L134" s="42"/>
      <c r="M134" s="42"/>
      <c r="N134" s="42"/>
      <c r="O134" s="42"/>
      <c r="P134" s="42"/>
      <c r="Q134" s="42"/>
      <c r="R134" s="26"/>
    </row>
    <row r="135" spans="1:18" s="28" customFormat="1" ht="30" customHeight="1">
      <c r="A135" s="24"/>
      <c r="B135" s="25"/>
      <c r="C135" s="106" t="s">
        <v>56</v>
      </c>
      <c r="D135" s="23" t="s">
        <v>125</v>
      </c>
      <c r="E135" s="26" t="s">
        <v>164</v>
      </c>
      <c r="F135" s="41">
        <v>1</v>
      </c>
      <c r="G135" s="61" t="s">
        <v>28</v>
      </c>
      <c r="H135" s="24">
        <v>1</v>
      </c>
      <c r="I135" s="27">
        <v>145500000</v>
      </c>
      <c r="J135" s="27">
        <v>0</v>
      </c>
      <c r="K135" s="137"/>
      <c r="L135" s="42"/>
      <c r="M135" s="105" t="s">
        <v>177</v>
      </c>
      <c r="N135" s="42"/>
      <c r="O135" s="42"/>
      <c r="P135" s="42"/>
      <c r="Q135" s="42"/>
      <c r="R135" s="26"/>
    </row>
    <row r="136" spans="1:18" s="28" customFormat="1" ht="30" customHeight="1">
      <c r="A136" s="24"/>
      <c r="B136" s="25"/>
      <c r="C136" s="106" t="s">
        <v>56</v>
      </c>
      <c r="D136" s="23" t="s">
        <v>126</v>
      </c>
      <c r="E136" s="26" t="s">
        <v>164</v>
      </c>
      <c r="F136" s="41">
        <v>1</v>
      </c>
      <c r="G136" s="61" t="s">
        <v>28</v>
      </c>
      <c r="H136" s="24">
        <v>1</v>
      </c>
      <c r="I136" s="27">
        <v>194000000</v>
      </c>
      <c r="J136" s="27">
        <v>0</v>
      </c>
      <c r="K136" s="137"/>
      <c r="L136" s="42"/>
      <c r="M136" s="105" t="s">
        <v>177</v>
      </c>
      <c r="N136" s="42"/>
      <c r="O136" s="42"/>
      <c r="P136" s="42"/>
      <c r="Q136" s="42"/>
      <c r="R136" s="26"/>
    </row>
    <row r="137" spans="1:18" s="28" customFormat="1" ht="30" customHeight="1">
      <c r="A137" s="24"/>
      <c r="B137" s="25"/>
      <c r="C137" s="106" t="s">
        <v>56</v>
      </c>
      <c r="D137" s="23" t="s">
        <v>127</v>
      </c>
      <c r="E137" s="26" t="s">
        <v>164</v>
      </c>
      <c r="F137" s="41">
        <v>1</v>
      </c>
      <c r="G137" s="61" t="s">
        <v>28</v>
      </c>
      <c r="H137" s="24">
        <v>1</v>
      </c>
      <c r="I137" s="27">
        <v>97000000</v>
      </c>
      <c r="J137" s="27">
        <v>0</v>
      </c>
      <c r="K137" s="137"/>
      <c r="L137" s="42"/>
      <c r="M137" s="105" t="s">
        <v>177</v>
      </c>
      <c r="N137" s="42"/>
      <c r="O137" s="42"/>
      <c r="P137" s="42"/>
      <c r="Q137" s="42"/>
      <c r="R137" s="26"/>
    </row>
    <row r="138" spans="1:18" s="28" customFormat="1" ht="30" customHeight="1">
      <c r="A138" s="24"/>
      <c r="B138" s="25"/>
      <c r="C138" s="106" t="s">
        <v>56</v>
      </c>
      <c r="D138" s="23" t="s">
        <v>128</v>
      </c>
      <c r="E138" s="26" t="s">
        <v>164</v>
      </c>
      <c r="F138" s="41">
        <v>1</v>
      </c>
      <c r="G138" s="61" t="s">
        <v>28</v>
      </c>
      <c r="H138" s="24">
        <v>1</v>
      </c>
      <c r="I138" s="27">
        <v>97000000</v>
      </c>
      <c r="J138" s="27">
        <v>0</v>
      </c>
      <c r="K138" s="137"/>
      <c r="L138" s="42"/>
      <c r="M138" s="105" t="s">
        <v>177</v>
      </c>
      <c r="N138" s="42"/>
      <c r="O138" s="42"/>
      <c r="P138" s="42"/>
      <c r="Q138" s="42"/>
      <c r="R138" s="26"/>
    </row>
    <row r="139" spans="1:18" s="28" customFormat="1" ht="30" customHeight="1">
      <c r="A139" s="24"/>
      <c r="B139" s="25"/>
      <c r="C139" s="106" t="s">
        <v>56</v>
      </c>
      <c r="D139" s="23" t="s">
        <v>129</v>
      </c>
      <c r="E139" s="26" t="s">
        <v>164</v>
      </c>
      <c r="F139" s="41">
        <v>1</v>
      </c>
      <c r="G139" s="61" t="s">
        <v>28</v>
      </c>
      <c r="H139" s="24">
        <v>1</v>
      </c>
      <c r="I139" s="27">
        <v>194000000</v>
      </c>
      <c r="J139" s="27">
        <v>0</v>
      </c>
      <c r="K139" s="137"/>
      <c r="L139" s="42"/>
      <c r="M139" s="105" t="s">
        <v>177</v>
      </c>
      <c r="N139" s="42"/>
      <c r="O139" s="42"/>
      <c r="P139" s="42"/>
      <c r="Q139" s="42"/>
      <c r="R139" s="26"/>
    </row>
    <row r="140" spans="1:18" s="28" customFormat="1" ht="30" customHeight="1">
      <c r="A140" s="24"/>
      <c r="B140" s="25"/>
      <c r="C140" s="106" t="s">
        <v>56</v>
      </c>
      <c r="D140" s="23" t="s">
        <v>130</v>
      </c>
      <c r="E140" s="26" t="s">
        <v>164</v>
      </c>
      <c r="F140" s="41">
        <v>1</v>
      </c>
      <c r="G140" s="61" t="s">
        <v>28</v>
      </c>
      <c r="H140" s="24">
        <v>1</v>
      </c>
      <c r="I140" s="27">
        <v>97000000</v>
      </c>
      <c r="J140" s="27">
        <v>0</v>
      </c>
      <c r="K140" s="137"/>
      <c r="L140" s="42"/>
      <c r="M140" s="105" t="s">
        <v>177</v>
      </c>
      <c r="N140" s="42"/>
      <c r="O140" s="42"/>
      <c r="P140" s="42"/>
      <c r="Q140" s="42"/>
      <c r="R140" s="26"/>
    </row>
    <row r="141" spans="1:18" s="28" customFormat="1" ht="36.75" customHeight="1">
      <c r="A141" s="24"/>
      <c r="B141" s="25"/>
      <c r="C141" s="106" t="s">
        <v>56</v>
      </c>
      <c r="D141" s="23" t="s">
        <v>131</v>
      </c>
      <c r="E141" s="26" t="s">
        <v>164</v>
      </c>
      <c r="F141" s="41">
        <v>1</v>
      </c>
      <c r="G141" s="61" t="s">
        <v>28</v>
      </c>
      <c r="H141" s="24">
        <v>1</v>
      </c>
      <c r="I141" s="27">
        <v>194000000</v>
      </c>
      <c r="J141" s="27">
        <v>0</v>
      </c>
      <c r="K141" s="137"/>
      <c r="L141" s="42"/>
      <c r="M141" s="105" t="s">
        <v>177</v>
      </c>
      <c r="N141" s="42"/>
      <c r="O141" s="42"/>
      <c r="P141" s="42"/>
      <c r="Q141" s="42"/>
      <c r="R141" s="26"/>
    </row>
    <row r="142" spans="1:18" s="28" customFormat="1" ht="18" customHeight="1">
      <c r="A142" s="24"/>
      <c r="B142" s="25"/>
      <c r="C142" s="106"/>
      <c r="D142" s="88" t="s">
        <v>23</v>
      </c>
      <c r="E142" s="26"/>
      <c r="F142" s="41"/>
      <c r="G142" s="61"/>
      <c r="H142" s="24"/>
      <c r="I142" s="27">
        <v>31500000</v>
      </c>
      <c r="J142" s="27">
        <v>0</v>
      </c>
      <c r="K142" s="137"/>
      <c r="L142" s="42"/>
      <c r="M142" s="42"/>
      <c r="N142" s="42"/>
      <c r="O142" s="42"/>
      <c r="P142" s="42"/>
      <c r="Q142" s="42"/>
      <c r="R142" s="26"/>
    </row>
    <row r="143" spans="1:18" s="28" customFormat="1" ht="18" customHeight="1">
      <c r="A143" s="24"/>
      <c r="B143" s="25"/>
      <c r="C143" s="37"/>
      <c r="D143" s="33"/>
      <c r="E143" s="26"/>
      <c r="F143" s="41"/>
      <c r="G143" s="61"/>
      <c r="H143" s="24"/>
      <c r="I143" s="27"/>
      <c r="J143" s="27"/>
      <c r="K143" s="137"/>
      <c r="L143" s="42"/>
      <c r="M143" s="42"/>
      <c r="N143" s="42"/>
      <c r="O143" s="42"/>
      <c r="P143" s="42"/>
      <c r="Q143" s="42"/>
      <c r="R143" s="26"/>
    </row>
    <row r="144" spans="1:18" s="28" customFormat="1" ht="30" customHeight="1">
      <c r="A144" s="24"/>
      <c r="B144" s="25"/>
      <c r="C144" s="37"/>
      <c r="D144" s="88" t="s">
        <v>134</v>
      </c>
      <c r="E144" s="26"/>
      <c r="F144" s="41"/>
      <c r="G144" s="61"/>
      <c r="H144" s="24"/>
      <c r="I144" s="32">
        <f>SUM(I145:I151)</f>
        <v>975000000</v>
      </c>
      <c r="J144" s="32">
        <f t="shared" ref="J144:K144" si="7">SUM(J145:J151)</f>
        <v>0</v>
      </c>
      <c r="K144" s="139">
        <f t="shared" si="7"/>
        <v>0</v>
      </c>
      <c r="L144" s="42"/>
      <c r="M144" s="42"/>
      <c r="N144" s="42"/>
      <c r="O144" s="42"/>
      <c r="P144" s="42"/>
      <c r="Q144" s="42"/>
      <c r="R144" s="26"/>
    </row>
    <row r="145" spans="1:18" s="28" customFormat="1" ht="30" customHeight="1">
      <c r="A145" s="24"/>
      <c r="B145" s="25"/>
      <c r="C145" s="106" t="s">
        <v>56</v>
      </c>
      <c r="D145" s="23" t="s">
        <v>135</v>
      </c>
      <c r="E145" s="26" t="s">
        <v>164</v>
      </c>
      <c r="F145" s="41">
        <v>1</v>
      </c>
      <c r="G145" s="61" t="s">
        <v>28</v>
      </c>
      <c r="H145" s="24">
        <v>1</v>
      </c>
      <c r="I145" s="27">
        <v>73125000</v>
      </c>
      <c r="J145" s="27">
        <v>0</v>
      </c>
      <c r="K145" s="137"/>
      <c r="L145" s="42"/>
      <c r="M145" s="105" t="s">
        <v>177</v>
      </c>
      <c r="N145" s="42"/>
      <c r="O145" s="42"/>
      <c r="P145" s="42"/>
      <c r="Q145" s="42"/>
      <c r="R145" s="26"/>
    </row>
    <row r="146" spans="1:18" s="28" customFormat="1" ht="30" customHeight="1">
      <c r="A146" s="24"/>
      <c r="B146" s="25"/>
      <c r="C146" s="106" t="s">
        <v>56</v>
      </c>
      <c r="D146" s="23" t="s">
        <v>136</v>
      </c>
      <c r="E146" s="26" t="s">
        <v>164</v>
      </c>
      <c r="F146" s="41">
        <v>1</v>
      </c>
      <c r="G146" s="61" t="s">
        <v>28</v>
      </c>
      <c r="H146" s="24">
        <v>1</v>
      </c>
      <c r="I146" s="27">
        <v>195000000</v>
      </c>
      <c r="J146" s="27">
        <v>0</v>
      </c>
      <c r="K146" s="137">
        <f>J146/I146*100</f>
        <v>0</v>
      </c>
      <c r="L146" s="42"/>
      <c r="M146" s="105" t="s">
        <v>177</v>
      </c>
      <c r="N146" s="147"/>
      <c r="O146" s="42"/>
      <c r="P146" s="42"/>
      <c r="Q146" s="42"/>
      <c r="R146" s="26"/>
    </row>
    <row r="147" spans="1:18" s="28" customFormat="1" ht="30" customHeight="1">
      <c r="A147" s="24"/>
      <c r="B147" s="25"/>
      <c r="C147" s="106" t="s">
        <v>56</v>
      </c>
      <c r="D147" s="23" t="s">
        <v>137</v>
      </c>
      <c r="E147" s="26" t="s">
        <v>164</v>
      </c>
      <c r="F147" s="41">
        <v>1</v>
      </c>
      <c r="G147" s="61" t="s">
        <v>28</v>
      </c>
      <c r="H147" s="24">
        <v>1</v>
      </c>
      <c r="I147" s="27">
        <v>195000000</v>
      </c>
      <c r="J147" s="27">
        <v>0</v>
      </c>
      <c r="K147" s="137"/>
      <c r="L147" s="42"/>
      <c r="M147" s="105" t="s">
        <v>177</v>
      </c>
      <c r="N147" s="42"/>
      <c r="O147" s="42"/>
      <c r="P147" s="42"/>
      <c r="Q147" s="42"/>
      <c r="R147" s="26"/>
    </row>
    <row r="148" spans="1:18" s="28" customFormat="1" ht="30" customHeight="1">
      <c r="A148" s="24"/>
      <c r="B148" s="25"/>
      <c r="C148" s="106" t="s">
        <v>56</v>
      </c>
      <c r="D148" s="23" t="s">
        <v>138</v>
      </c>
      <c r="E148" s="26" t="s">
        <v>164</v>
      </c>
      <c r="F148" s="41">
        <v>1</v>
      </c>
      <c r="G148" s="61" t="s">
        <v>28</v>
      </c>
      <c r="H148" s="24">
        <v>1</v>
      </c>
      <c r="I148" s="27">
        <v>146250000</v>
      </c>
      <c r="J148" s="27">
        <v>0</v>
      </c>
      <c r="K148" s="137"/>
      <c r="L148" s="42"/>
      <c r="M148" s="105" t="s">
        <v>177</v>
      </c>
      <c r="N148" s="42"/>
      <c r="O148" s="42"/>
      <c r="P148" s="42"/>
      <c r="Q148" s="42"/>
      <c r="R148" s="26"/>
    </row>
    <row r="149" spans="1:18" s="28" customFormat="1" ht="30" customHeight="1">
      <c r="A149" s="24"/>
      <c r="B149" s="25"/>
      <c r="C149" s="106" t="s">
        <v>56</v>
      </c>
      <c r="D149" s="23" t="s">
        <v>139</v>
      </c>
      <c r="E149" s="26" t="s">
        <v>164</v>
      </c>
      <c r="F149" s="41">
        <v>1</v>
      </c>
      <c r="G149" s="61" t="s">
        <v>28</v>
      </c>
      <c r="H149" s="24">
        <v>1</v>
      </c>
      <c r="I149" s="27">
        <v>195000000</v>
      </c>
      <c r="J149" s="27">
        <v>0</v>
      </c>
      <c r="K149" s="137"/>
      <c r="L149" s="42"/>
      <c r="M149" s="105" t="s">
        <v>177</v>
      </c>
      <c r="N149" s="42"/>
      <c r="O149" s="42"/>
      <c r="P149" s="42"/>
      <c r="Q149" s="42"/>
      <c r="R149" s="26"/>
    </row>
    <row r="150" spans="1:18" s="28" customFormat="1" ht="30" customHeight="1">
      <c r="A150" s="24"/>
      <c r="B150" s="25"/>
      <c r="C150" s="106" t="s">
        <v>56</v>
      </c>
      <c r="D150" s="23" t="s">
        <v>140</v>
      </c>
      <c r="E150" s="26" t="s">
        <v>164</v>
      </c>
      <c r="F150" s="41">
        <v>1</v>
      </c>
      <c r="G150" s="61" t="s">
        <v>28</v>
      </c>
      <c r="H150" s="24">
        <v>1</v>
      </c>
      <c r="I150" s="27">
        <v>145500000</v>
      </c>
      <c r="J150" s="27">
        <v>0</v>
      </c>
      <c r="K150" s="137"/>
      <c r="L150" s="42"/>
      <c r="M150" s="105" t="s">
        <v>177</v>
      </c>
      <c r="N150" s="42"/>
      <c r="O150" s="42"/>
      <c r="P150" s="42"/>
      <c r="Q150" s="42"/>
      <c r="R150" s="26"/>
    </row>
    <row r="151" spans="1:18" s="28" customFormat="1" ht="19.5" customHeight="1">
      <c r="A151" s="24"/>
      <c r="B151" s="25"/>
      <c r="C151" s="37"/>
      <c r="D151" s="88" t="s">
        <v>23</v>
      </c>
      <c r="E151" s="26"/>
      <c r="F151" s="41"/>
      <c r="G151" s="61"/>
      <c r="H151" s="24"/>
      <c r="I151" s="27">
        <f>24610000+515000</f>
        <v>25125000</v>
      </c>
      <c r="J151" s="27"/>
      <c r="K151" s="137"/>
      <c r="L151" s="42"/>
      <c r="M151" s="42"/>
      <c r="N151" s="42"/>
      <c r="O151" s="42"/>
      <c r="P151" s="42"/>
      <c r="Q151" s="42"/>
      <c r="R151" s="26"/>
    </row>
    <row r="152" spans="1:18" ht="15" customHeight="1">
      <c r="A152" s="16"/>
      <c r="B152" s="11"/>
      <c r="C152" s="36"/>
      <c r="D152" s="64"/>
      <c r="E152" s="16"/>
      <c r="F152" s="16"/>
      <c r="G152" s="62"/>
      <c r="H152" s="16" t="s">
        <v>29</v>
      </c>
      <c r="I152" s="21"/>
      <c r="J152" s="21"/>
      <c r="K152" s="138"/>
      <c r="L152" s="16"/>
      <c r="M152" s="16"/>
      <c r="N152" s="16"/>
      <c r="O152" s="16"/>
      <c r="P152" s="16"/>
      <c r="Q152" s="16"/>
      <c r="R152" s="16"/>
    </row>
    <row r="153" spans="1:18" ht="15" customHeight="1">
      <c r="A153" s="17"/>
      <c r="B153" s="12"/>
      <c r="C153" s="39"/>
      <c r="D153" s="13"/>
      <c r="E153" s="17"/>
      <c r="F153" s="17"/>
      <c r="G153" s="17"/>
      <c r="H153" s="17"/>
      <c r="I153" s="22"/>
      <c r="J153" s="17"/>
      <c r="K153" s="140"/>
      <c r="L153" s="17" t="s">
        <v>29</v>
      </c>
      <c r="M153" s="17"/>
      <c r="N153" s="17"/>
      <c r="O153" s="17"/>
      <c r="P153" s="17"/>
      <c r="Q153" s="17"/>
      <c r="R153" s="17"/>
    </row>
    <row r="155" spans="1:18" ht="15" customHeight="1">
      <c r="H155" s="2" t="s">
        <v>29</v>
      </c>
    </row>
    <row r="157" spans="1:18" ht="15" customHeight="1">
      <c r="O157" s="113" t="s">
        <v>179</v>
      </c>
    </row>
    <row r="158" spans="1:18" ht="15" customHeight="1">
      <c r="O158" s="113"/>
    </row>
    <row r="159" spans="1:18" ht="15" customHeight="1">
      <c r="O159" s="113"/>
    </row>
    <row r="160" spans="1:18" ht="15" customHeight="1">
      <c r="D160" s="2" t="s">
        <v>29</v>
      </c>
      <c r="O160" s="113"/>
    </row>
    <row r="161" spans="15:15" ht="15" customHeight="1">
      <c r="O161" s="114" t="s">
        <v>180</v>
      </c>
    </row>
    <row r="162" spans="15:15" ht="15" customHeight="1">
      <c r="O162" s="113" t="s">
        <v>181</v>
      </c>
    </row>
  </sheetData>
  <mergeCells count="12">
    <mergeCell ref="P7:P8"/>
    <mergeCell ref="B10:D10"/>
    <mergeCell ref="A1:R1"/>
    <mergeCell ref="A2:R2"/>
    <mergeCell ref="A5:A8"/>
    <mergeCell ref="B5:D8"/>
    <mergeCell ref="E5:F5"/>
    <mergeCell ref="H5:H8"/>
    <mergeCell ref="J5:L5"/>
    <mergeCell ref="M5:Q5"/>
    <mergeCell ref="F6:F8"/>
    <mergeCell ref="M7:M8"/>
  </mergeCells>
  <pageMargins left="0.25" right="0.25" top="1" bottom="0.75" header="0.3" footer="0.3"/>
  <pageSetup paperSize="768" scale="75" pageOrder="overThenDown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A1:R162"/>
  <sheetViews>
    <sheetView view="pageBreakPreview" topLeftCell="A6" zoomScale="110" zoomScaleSheetLayoutView="110" workbookViewId="0">
      <pane xSplit="9975" ySplit="1635" topLeftCell="I71" activePane="bottomRight"/>
      <selection activeCell="C9" sqref="C9"/>
      <selection pane="topRight" activeCell="H125" sqref="H125"/>
      <selection pane="bottomLeft" activeCell="C11" sqref="C11"/>
      <selection pane="bottomRight" activeCell="I76" sqref="I76"/>
    </sheetView>
  </sheetViews>
  <sheetFormatPr defaultRowHeight="15" customHeight="1"/>
  <cols>
    <col min="1" max="2" width="3.7109375" style="2" customWidth="1"/>
    <col min="3" max="3" width="2.5703125" style="3" customWidth="1"/>
    <col min="4" max="4" width="38" style="2" customWidth="1"/>
    <col min="5" max="5" width="19.140625" style="2" customWidth="1"/>
    <col min="6" max="6" width="8.140625" style="2" customWidth="1"/>
    <col min="7" max="7" width="13" style="2" customWidth="1"/>
    <col min="8" max="8" width="8.42578125" style="2" customWidth="1"/>
    <col min="9" max="10" width="13.140625" style="2" customWidth="1"/>
    <col min="11" max="11" width="9.85546875" style="2" customWidth="1"/>
    <col min="12" max="12" width="8.5703125" style="2" customWidth="1"/>
    <col min="13" max="13" width="11.5703125" style="2" customWidth="1"/>
    <col min="14" max="15" width="10.5703125" style="2" customWidth="1"/>
    <col min="16" max="16" width="12.42578125" style="2" customWidth="1"/>
    <col min="17" max="17" width="15.5703125" style="2" customWidth="1"/>
    <col min="18" max="18" width="10.7109375" style="2" customWidth="1"/>
    <col min="19" max="16384" width="9.140625" style="2"/>
  </cols>
  <sheetData>
    <row r="1" spans="1:18" s="1" customFormat="1" ht="15" customHeight="1">
      <c r="A1" s="373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</row>
    <row r="2" spans="1:18" s="1" customFormat="1" ht="15" customHeight="1">
      <c r="A2" s="373" t="s">
        <v>178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</row>
    <row r="3" spans="1:18" s="1" customFormat="1" ht="1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18" ht="15" customHeight="1">
      <c r="B4" s="4" t="s">
        <v>206</v>
      </c>
      <c r="H4" s="2" t="s">
        <v>29</v>
      </c>
      <c r="L4" s="2" t="s">
        <v>29</v>
      </c>
      <c r="R4" s="2" t="s">
        <v>29</v>
      </c>
    </row>
    <row r="5" spans="1:18" s="4" customFormat="1" ht="15" customHeight="1">
      <c r="A5" s="374" t="s">
        <v>1</v>
      </c>
      <c r="B5" s="375" t="s">
        <v>2</v>
      </c>
      <c r="C5" s="376"/>
      <c r="D5" s="377"/>
      <c r="E5" s="370" t="s">
        <v>27</v>
      </c>
      <c r="F5" s="372"/>
      <c r="G5" s="5"/>
      <c r="H5" s="381" t="s">
        <v>7</v>
      </c>
      <c r="I5" s="146"/>
      <c r="J5" s="370" t="s">
        <v>10</v>
      </c>
      <c r="K5" s="371"/>
      <c r="L5" s="371"/>
      <c r="M5" s="370" t="s">
        <v>167</v>
      </c>
      <c r="N5" s="371"/>
      <c r="O5" s="371"/>
      <c r="P5" s="371"/>
      <c r="Q5" s="372"/>
      <c r="R5" s="5"/>
    </row>
    <row r="6" spans="1:18" s="4" customFormat="1" ht="15" customHeight="1">
      <c r="A6" s="369"/>
      <c r="B6" s="378"/>
      <c r="C6" s="379"/>
      <c r="D6" s="380"/>
      <c r="E6" s="146"/>
      <c r="F6" s="380" t="s">
        <v>5</v>
      </c>
      <c r="G6" s="141"/>
      <c r="H6" s="382"/>
      <c r="I6" s="141"/>
      <c r="J6" s="146"/>
      <c r="K6" s="146"/>
      <c r="L6" s="146"/>
      <c r="M6" s="146"/>
      <c r="N6" s="146"/>
      <c r="O6" s="146"/>
      <c r="P6" s="146"/>
      <c r="Q6" s="146" t="s">
        <v>172</v>
      </c>
      <c r="R6" s="141"/>
    </row>
    <row r="7" spans="1:18" s="4" customFormat="1" ht="15" customHeight="1">
      <c r="A7" s="369"/>
      <c r="B7" s="378"/>
      <c r="C7" s="379"/>
      <c r="D7" s="380"/>
      <c r="E7" s="141" t="s">
        <v>3</v>
      </c>
      <c r="F7" s="380"/>
      <c r="G7" s="141" t="s">
        <v>6</v>
      </c>
      <c r="H7" s="382"/>
      <c r="I7" s="141" t="s">
        <v>8</v>
      </c>
      <c r="J7" s="141" t="s">
        <v>11</v>
      </c>
      <c r="K7" s="141" t="s">
        <v>14</v>
      </c>
      <c r="L7" s="141" t="s">
        <v>14</v>
      </c>
      <c r="M7" s="369" t="s">
        <v>165</v>
      </c>
      <c r="N7" s="141" t="s">
        <v>168</v>
      </c>
      <c r="O7" s="141" t="s">
        <v>168</v>
      </c>
      <c r="P7" s="369" t="s">
        <v>171</v>
      </c>
      <c r="Q7" s="141" t="s">
        <v>173</v>
      </c>
      <c r="R7" s="141" t="s">
        <v>176</v>
      </c>
    </row>
    <row r="8" spans="1:18" s="4" customFormat="1" ht="15" customHeight="1">
      <c r="A8" s="369"/>
      <c r="B8" s="378"/>
      <c r="C8" s="379"/>
      <c r="D8" s="380"/>
      <c r="E8" s="141" t="s">
        <v>4</v>
      </c>
      <c r="F8" s="380"/>
      <c r="G8" s="6"/>
      <c r="H8" s="382"/>
      <c r="I8" s="141" t="s">
        <v>9</v>
      </c>
      <c r="J8" s="141" t="s">
        <v>12</v>
      </c>
      <c r="K8" s="141" t="s">
        <v>166</v>
      </c>
      <c r="L8" s="141" t="s">
        <v>13</v>
      </c>
      <c r="M8" s="369"/>
      <c r="N8" s="141" t="s">
        <v>169</v>
      </c>
      <c r="O8" s="141" t="s">
        <v>170</v>
      </c>
      <c r="P8" s="369"/>
      <c r="Q8" s="141" t="s">
        <v>174</v>
      </c>
      <c r="R8" s="141"/>
    </row>
    <row r="9" spans="1:18" s="4" customFormat="1" ht="15" customHeight="1">
      <c r="A9" s="101"/>
      <c r="B9" s="101"/>
      <c r="C9" s="102"/>
      <c r="D9" s="103"/>
      <c r="E9" s="7"/>
      <c r="F9" s="103"/>
      <c r="G9" s="104"/>
      <c r="H9" s="100"/>
      <c r="I9" s="7"/>
      <c r="J9" s="7"/>
      <c r="K9" s="7"/>
      <c r="L9" s="7"/>
      <c r="M9" s="7"/>
      <c r="N9" s="7"/>
      <c r="O9" s="7"/>
      <c r="P9" s="7"/>
      <c r="Q9" s="7" t="s">
        <v>175</v>
      </c>
      <c r="R9" s="7"/>
    </row>
    <row r="10" spans="1:18" s="4" customFormat="1" ht="15" customHeight="1">
      <c r="A10" s="142">
        <v>1</v>
      </c>
      <c r="B10" s="370">
        <v>2</v>
      </c>
      <c r="C10" s="371"/>
      <c r="D10" s="372"/>
      <c r="E10" s="8">
        <v>3</v>
      </c>
      <c r="F10" s="144">
        <v>4</v>
      </c>
      <c r="G10" s="8">
        <v>5</v>
      </c>
      <c r="H10" s="143">
        <v>6</v>
      </c>
      <c r="I10" s="8">
        <v>7</v>
      </c>
      <c r="J10" s="8">
        <v>8</v>
      </c>
      <c r="K10" s="8"/>
      <c r="L10" s="8">
        <v>9</v>
      </c>
      <c r="M10" s="8"/>
      <c r="N10" s="8"/>
      <c r="O10" s="8"/>
      <c r="P10" s="8"/>
      <c r="Q10" s="8"/>
      <c r="R10" s="8">
        <v>10</v>
      </c>
    </row>
    <row r="11" spans="1:18" ht="15" customHeight="1">
      <c r="A11" s="18"/>
      <c r="B11" s="9" t="s">
        <v>15</v>
      </c>
      <c r="C11" s="34"/>
      <c r="D11" s="55"/>
      <c r="E11" s="18"/>
      <c r="F11" s="18"/>
      <c r="G11" s="59" t="s">
        <v>29</v>
      </c>
      <c r="H11" s="19"/>
      <c r="I11" s="19"/>
      <c r="J11" s="19"/>
      <c r="K11" s="19"/>
      <c r="L11" s="45"/>
      <c r="M11" s="45"/>
      <c r="N11" s="45"/>
      <c r="O11" s="45"/>
      <c r="P11" s="45"/>
      <c r="Q11" s="45"/>
      <c r="R11" s="14"/>
    </row>
    <row r="12" spans="1:18" s="4" customFormat="1" ht="30" customHeight="1">
      <c r="A12" s="15"/>
      <c r="B12" s="10" t="s">
        <v>16</v>
      </c>
      <c r="C12" s="35"/>
      <c r="D12" s="86" t="s">
        <v>17</v>
      </c>
      <c r="E12" s="15"/>
      <c r="F12" s="15"/>
      <c r="G12" s="60"/>
      <c r="H12" s="20">
        <f>H13</f>
        <v>1</v>
      </c>
      <c r="I12" s="20">
        <f>I13</f>
        <v>50000000</v>
      </c>
      <c r="J12" s="20">
        <f>J13</f>
        <v>0</v>
      </c>
      <c r="K12" s="136"/>
      <c r="L12" s="15"/>
      <c r="M12" s="15"/>
      <c r="N12" s="15"/>
      <c r="O12" s="15"/>
      <c r="P12" s="15"/>
      <c r="Q12" s="15"/>
      <c r="R12" s="15"/>
    </row>
    <row r="13" spans="1:18" s="28" customFormat="1" ht="30" customHeight="1">
      <c r="A13" s="24"/>
      <c r="B13" s="25">
        <v>1</v>
      </c>
      <c r="C13" s="37"/>
      <c r="D13" s="33" t="s">
        <v>30</v>
      </c>
      <c r="E13" s="26" t="s">
        <v>150</v>
      </c>
      <c r="F13" s="41">
        <v>1</v>
      </c>
      <c r="G13" s="61" t="s">
        <v>28</v>
      </c>
      <c r="H13" s="24">
        <v>1</v>
      </c>
      <c r="I13" s="27">
        <v>50000000</v>
      </c>
      <c r="J13" s="27">
        <v>0</v>
      </c>
      <c r="K13" s="137"/>
      <c r="L13" s="40"/>
      <c r="M13" s="40"/>
      <c r="N13" s="40"/>
      <c r="O13" s="40"/>
      <c r="P13" s="40"/>
      <c r="Q13" s="40"/>
      <c r="R13" s="24"/>
    </row>
    <row r="14" spans="1:18" ht="13.5" customHeight="1">
      <c r="A14" s="16"/>
      <c r="B14" s="11"/>
      <c r="C14" s="36"/>
      <c r="D14" s="87"/>
      <c r="E14" s="16"/>
      <c r="F14" s="16"/>
      <c r="G14" s="62"/>
      <c r="H14" s="16"/>
      <c r="I14" s="21"/>
      <c r="J14" s="21"/>
      <c r="K14" s="138"/>
      <c r="L14" s="16"/>
      <c r="M14" s="16"/>
      <c r="N14" s="16"/>
      <c r="O14" s="16"/>
      <c r="P14" s="16"/>
      <c r="Q14" s="16"/>
      <c r="R14" s="16"/>
    </row>
    <row r="15" spans="1:18" s="4" customFormat="1" ht="30" customHeight="1">
      <c r="A15" s="15"/>
      <c r="B15" s="10" t="s">
        <v>18</v>
      </c>
      <c r="C15" s="35"/>
      <c r="D15" s="86" t="s">
        <v>31</v>
      </c>
      <c r="E15" s="15"/>
      <c r="F15" s="15"/>
      <c r="G15" s="60"/>
      <c r="H15" s="20">
        <f>H16</f>
        <v>1</v>
      </c>
      <c r="I15" s="20">
        <f>I16</f>
        <v>30000000</v>
      </c>
      <c r="J15" s="20">
        <f>J16</f>
        <v>7945000</v>
      </c>
      <c r="K15" s="137">
        <f>J15/I15*100</f>
        <v>26.483333333333331</v>
      </c>
      <c r="L15" s="15"/>
      <c r="M15" s="15"/>
      <c r="N15" s="15"/>
      <c r="O15" s="15"/>
      <c r="P15" s="15"/>
      <c r="Q15" s="15"/>
      <c r="R15" s="15"/>
    </row>
    <row r="16" spans="1:18" s="28" customFormat="1" ht="30" customHeight="1">
      <c r="A16" s="24"/>
      <c r="B16" s="25">
        <v>1</v>
      </c>
      <c r="C16" s="37"/>
      <c r="D16" s="33" t="s">
        <v>32</v>
      </c>
      <c r="E16" s="26" t="s">
        <v>151</v>
      </c>
      <c r="F16" s="41">
        <v>1</v>
      </c>
      <c r="G16" s="61" t="s">
        <v>28</v>
      </c>
      <c r="H16" s="24">
        <v>1</v>
      </c>
      <c r="I16" s="27">
        <v>30000000</v>
      </c>
      <c r="J16" s="27">
        <v>7945000</v>
      </c>
      <c r="K16" s="137">
        <f>J16/I16*100</f>
        <v>26.483333333333331</v>
      </c>
      <c r="L16" s="42"/>
      <c r="M16" s="42"/>
      <c r="N16" s="42"/>
      <c r="O16" s="42"/>
      <c r="P16" s="42"/>
      <c r="Q16" s="42"/>
      <c r="R16" s="26"/>
    </row>
    <row r="17" spans="1:18" s="28" customFormat="1" ht="12.75" customHeight="1">
      <c r="A17" s="24"/>
      <c r="B17" s="25"/>
      <c r="C17" s="37"/>
      <c r="D17" s="33"/>
      <c r="E17" s="26"/>
      <c r="F17" s="41"/>
      <c r="G17" s="61"/>
      <c r="H17" s="24"/>
      <c r="I17" s="27"/>
      <c r="J17" s="27"/>
      <c r="K17" s="137"/>
      <c r="L17" s="42"/>
      <c r="M17" s="42"/>
      <c r="N17" s="42"/>
      <c r="O17" s="42"/>
      <c r="P17" s="42"/>
      <c r="Q17" s="42"/>
      <c r="R17" s="26"/>
    </row>
    <row r="18" spans="1:18" s="94" customFormat="1" ht="50.25" customHeight="1">
      <c r="A18" s="31"/>
      <c r="B18" s="30" t="s">
        <v>19</v>
      </c>
      <c r="C18" s="38"/>
      <c r="D18" s="88" t="s">
        <v>33</v>
      </c>
      <c r="E18" s="89"/>
      <c r="F18" s="90"/>
      <c r="G18" s="91"/>
      <c r="H18" s="31"/>
      <c r="I18" s="32">
        <f>I19</f>
        <v>20000000</v>
      </c>
      <c r="J18" s="32">
        <f>J19</f>
        <v>0</v>
      </c>
      <c r="K18" s="139"/>
      <c r="L18" s="92"/>
      <c r="M18" s="92"/>
      <c r="N18" s="92"/>
      <c r="O18" s="92"/>
      <c r="P18" s="92"/>
      <c r="Q18" s="92"/>
      <c r="R18" s="89"/>
    </row>
    <row r="19" spans="1:18" s="28" customFormat="1" ht="38.25" customHeight="1">
      <c r="A19" s="24"/>
      <c r="B19" s="25"/>
      <c r="C19" s="37"/>
      <c r="D19" s="33" t="s">
        <v>34</v>
      </c>
      <c r="E19" s="26" t="s">
        <v>152</v>
      </c>
      <c r="F19" s="41">
        <v>1</v>
      </c>
      <c r="G19" s="61" t="s">
        <v>28</v>
      </c>
      <c r="H19" s="24">
        <v>1</v>
      </c>
      <c r="I19" s="27">
        <v>20000000</v>
      </c>
      <c r="J19" s="27">
        <v>0</v>
      </c>
      <c r="K19" s="137"/>
      <c r="L19" s="42"/>
      <c r="M19" s="42"/>
      <c r="N19" s="42"/>
      <c r="O19" s="42"/>
      <c r="P19" s="42"/>
      <c r="Q19" s="42"/>
      <c r="R19" s="26"/>
    </row>
    <row r="20" spans="1:18" s="28" customFormat="1" ht="15.75" customHeight="1">
      <c r="A20" s="24"/>
      <c r="B20" s="25"/>
      <c r="C20" s="37"/>
      <c r="D20" s="33"/>
      <c r="E20" s="26"/>
      <c r="F20" s="41"/>
      <c r="G20" s="61"/>
      <c r="H20" s="24"/>
      <c r="I20" s="27"/>
      <c r="J20" s="27"/>
      <c r="K20" s="137"/>
      <c r="L20" s="42"/>
      <c r="M20" s="42"/>
      <c r="N20" s="42"/>
      <c r="O20" s="42"/>
      <c r="P20" s="42"/>
      <c r="Q20" s="42"/>
      <c r="R20" s="26"/>
    </row>
    <row r="21" spans="1:18" s="94" customFormat="1" ht="30" customHeight="1">
      <c r="A21" s="31"/>
      <c r="B21" s="30" t="s">
        <v>24</v>
      </c>
      <c r="C21" s="38"/>
      <c r="D21" s="88" t="s">
        <v>35</v>
      </c>
      <c r="E21" s="89"/>
      <c r="F21" s="90"/>
      <c r="G21" s="91"/>
      <c r="H21" s="31"/>
      <c r="I21" s="32">
        <f>I22+I23</f>
        <v>100000000</v>
      </c>
      <c r="J21" s="32">
        <f t="shared" ref="J21" si="0">J22+J23</f>
        <v>68174000</v>
      </c>
      <c r="K21" s="137">
        <f>J21/I21*100</f>
        <v>68.174000000000007</v>
      </c>
      <c r="L21" s="92"/>
      <c r="M21" s="92"/>
      <c r="N21" s="92"/>
      <c r="O21" s="92"/>
      <c r="P21" s="92"/>
      <c r="Q21" s="92"/>
      <c r="R21" s="89"/>
    </row>
    <row r="22" spans="1:18" s="28" customFormat="1" ht="49.5" customHeight="1">
      <c r="A22" s="24"/>
      <c r="B22" s="25"/>
      <c r="C22" s="37"/>
      <c r="D22" s="33" t="s">
        <v>36</v>
      </c>
      <c r="E22" s="26" t="s">
        <v>153</v>
      </c>
      <c r="F22" s="41">
        <v>1</v>
      </c>
      <c r="G22" s="61" t="s">
        <v>28</v>
      </c>
      <c r="H22" s="24">
        <v>1</v>
      </c>
      <c r="I22" s="27">
        <v>50000000</v>
      </c>
      <c r="J22" s="27">
        <f>5000000+14004000</f>
        <v>19004000</v>
      </c>
      <c r="K22" s="137">
        <f>J22/I22*100</f>
        <v>38.007999999999996</v>
      </c>
      <c r="L22" s="42"/>
      <c r="M22" s="42"/>
      <c r="N22" s="42"/>
      <c r="O22" s="42"/>
      <c r="P22" s="42"/>
      <c r="Q22" s="42"/>
      <c r="R22" s="26"/>
    </row>
    <row r="23" spans="1:18" s="28" customFormat="1" ht="36.75" customHeight="1">
      <c r="A23" s="24"/>
      <c r="B23" s="25"/>
      <c r="C23" s="37"/>
      <c r="D23" s="33" t="s">
        <v>37</v>
      </c>
      <c r="E23" s="26" t="s">
        <v>154</v>
      </c>
      <c r="F23" s="41">
        <v>1</v>
      </c>
      <c r="G23" s="61" t="s">
        <v>28</v>
      </c>
      <c r="H23" s="24">
        <v>1</v>
      </c>
      <c r="I23" s="27">
        <v>50000000</v>
      </c>
      <c r="J23" s="27">
        <v>49170000</v>
      </c>
      <c r="K23" s="137">
        <f>J23/I23*100</f>
        <v>98.34</v>
      </c>
      <c r="L23" s="129" t="s">
        <v>187</v>
      </c>
      <c r="M23" s="105" t="s">
        <v>177</v>
      </c>
      <c r="N23" s="42" t="s">
        <v>188</v>
      </c>
      <c r="O23" s="42" t="s">
        <v>189</v>
      </c>
      <c r="P23" s="27">
        <v>49170000</v>
      </c>
      <c r="Q23" s="105" t="s">
        <v>186</v>
      </c>
      <c r="R23" s="26"/>
    </row>
    <row r="24" spans="1:18" s="28" customFormat="1" ht="17.25" customHeight="1">
      <c r="A24" s="24"/>
      <c r="B24" s="25"/>
      <c r="C24" s="37"/>
      <c r="D24" s="33"/>
      <c r="E24" s="26"/>
      <c r="F24" s="41"/>
      <c r="G24" s="61"/>
      <c r="H24" s="24"/>
      <c r="I24" s="27"/>
      <c r="J24" s="27"/>
      <c r="K24" s="137"/>
      <c r="L24" s="42"/>
      <c r="M24" s="42"/>
      <c r="N24" s="42"/>
      <c r="O24" s="42"/>
      <c r="P24" s="42"/>
      <c r="Q24" s="42"/>
      <c r="R24" s="26"/>
    </row>
    <row r="25" spans="1:18" s="94" customFormat="1" ht="30" customHeight="1">
      <c r="A25" s="31"/>
      <c r="B25" s="30" t="s">
        <v>141</v>
      </c>
      <c r="C25" s="38"/>
      <c r="D25" s="88" t="s">
        <v>38</v>
      </c>
      <c r="E25" s="89"/>
      <c r="F25" s="90"/>
      <c r="G25" s="91"/>
      <c r="H25" s="31"/>
      <c r="I25" s="32"/>
      <c r="J25" s="32"/>
      <c r="K25" s="139"/>
      <c r="L25" s="92"/>
      <c r="M25" s="92"/>
      <c r="N25" s="92"/>
      <c r="O25" s="92"/>
      <c r="P25" s="92"/>
      <c r="Q25" s="92"/>
      <c r="R25" s="89"/>
    </row>
    <row r="26" spans="1:18" s="28" customFormat="1" ht="40.5" customHeight="1">
      <c r="A26" s="24"/>
      <c r="B26" s="25"/>
      <c r="C26" s="37"/>
      <c r="D26" s="33" t="s">
        <v>39</v>
      </c>
      <c r="E26" s="26" t="s">
        <v>155</v>
      </c>
      <c r="F26" s="41">
        <v>1</v>
      </c>
      <c r="G26" s="61" t="s">
        <v>28</v>
      </c>
      <c r="H26" s="24">
        <v>1</v>
      </c>
      <c r="I26" s="27">
        <v>30000000</v>
      </c>
      <c r="J26" s="27">
        <v>0</v>
      </c>
      <c r="K26" s="137"/>
      <c r="L26" s="42"/>
      <c r="M26" s="42"/>
      <c r="N26" s="42"/>
      <c r="O26" s="42"/>
      <c r="P26" s="42"/>
      <c r="Q26" s="42"/>
      <c r="R26" s="26"/>
    </row>
    <row r="27" spans="1:18" s="28" customFormat="1" ht="16.5" customHeight="1">
      <c r="A27" s="24"/>
      <c r="B27" s="25"/>
      <c r="C27" s="37"/>
      <c r="D27" s="33"/>
      <c r="E27" s="26"/>
      <c r="F27" s="41"/>
      <c r="G27" s="61"/>
      <c r="H27" s="24"/>
      <c r="I27" s="27"/>
      <c r="J27" s="27"/>
      <c r="K27" s="137"/>
      <c r="L27" s="42"/>
      <c r="M27" s="42"/>
      <c r="N27" s="42"/>
      <c r="O27" s="42"/>
      <c r="P27" s="42"/>
      <c r="Q27" s="42"/>
      <c r="R27" s="26"/>
    </row>
    <row r="28" spans="1:18" s="94" customFormat="1" ht="30" customHeight="1">
      <c r="A28" s="31"/>
      <c r="B28" s="30" t="s">
        <v>26</v>
      </c>
      <c r="C28" s="38"/>
      <c r="D28" s="88" t="s">
        <v>40</v>
      </c>
      <c r="E28" s="89"/>
      <c r="F28" s="90"/>
      <c r="G28" s="91"/>
      <c r="H28" s="31"/>
      <c r="I28" s="32">
        <f>I29</f>
        <v>55000000</v>
      </c>
      <c r="J28" s="32">
        <f>J29</f>
        <v>0</v>
      </c>
      <c r="K28" s="139"/>
      <c r="L28" s="92"/>
      <c r="M28" s="92"/>
      <c r="N28" s="92"/>
      <c r="O28" s="92"/>
      <c r="P28" s="92"/>
      <c r="Q28" s="92"/>
      <c r="R28" s="89"/>
    </row>
    <row r="29" spans="1:18" s="28" customFormat="1" ht="39.75" customHeight="1">
      <c r="A29" s="24"/>
      <c r="B29" s="25"/>
      <c r="C29" s="37"/>
      <c r="D29" s="33" t="s">
        <v>41</v>
      </c>
      <c r="E29" s="26" t="s">
        <v>156</v>
      </c>
      <c r="F29" s="41">
        <v>1</v>
      </c>
      <c r="G29" s="61" t="s">
        <v>28</v>
      </c>
      <c r="H29" s="24">
        <v>1</v>
      </c>
      <c r="I29" s="27">
        <v>55000000</v>
      </c>
      <c r="J29" s="27">
        <v>0</v>
      </c>
      <c r="K29" s="137"/>
      <c r="L29" s="42"/>
      <c r="M29" s="42"/>
      <c r="N29" s="42"/>
      <c r="O29" s="42"/>
      <c r="P29" s="42"/>
      <c r="Q29" s="42"/>
      <c r="R29" s="26"/>
    </row>
    <row r="30" spans="1:18" s="28" customFormat="1" ht="15.75" customHeight="1">
      <c r="A30" s="24"/>
      <c r="B30" s="25"/>
      <c r="C30" s="37"/>
      <c r="D30" s="33"/>
      <c r="E30" s="26"/>
      <c r="F30" s="41"/>
      <c r="G30" s="61"/>
      <c r="H30" s="24"/>
      <c r="I30" s="27"/>
      <c r="J30" s="27"/>
      <c r="K30" s="137"/>
      <c r="L30" s="42"/>
      <c r="M30" s="42"/>
      <c r="N30" s="42"/>
      <c r="O30" s="42"/>
      <c r="P30" s="42"/>
      <c r="Q30" s="42"/>
      <c r="R30" s="26"/>
    </row>
    <row r="31" spans="1:18" s="94" customFormat="1" ht="30" customHeight="1">
      <c r="A31" s="31"/>
      <c r="B31" s="30" t="s">
        <v>142</v>
      </c>
      <c r="C31" s="38"/>
      <c r="D31" s="88" t="s">
        <v>42</v>
      </c>
      <c r="E31" s="89"/>
      <c r="F31" s="90"/>
      <c r="G31" s="91"/>
      <c r="H31" s="31"/>
      <c r="I31" s="32">
        <f>I32</f>
        <v>105000000</v>
      </c>
      <c r="J31" s="32">
        <f>J32</f>
        <v>45480000</v>
      </c>
      <c r="K31" s="137">
        <f>J31/I31*100</f>
        <v>43.314285714285717</v>
      </c>
      <c r="L31" s="92"/>
      <c r="M31" s="92"/>
      <c r="N31" s="92"/>
      <c r="O31" s="92"/>
      <c r="P31" s="92"/>
      <c r="Q31" s="92"/>
      <c r="R31" s="89"/>
    </row>
    <row r="32" spans="1:18" s="28" customFormat="1" ht="38.25" customHeight="1">
      <c r="A32" s="24"/>
      <c r="B32" s="25"/>
      <c r="C32" s="37"/>
      <c r="D32" s="33" t="s">
        <v>43</v>
      </c>
      <c r="E32" s="26" t="s">
        <v>157</v>
      </c>
      <c r="F32" s="41">
        <v>1</v>
      </c>
      <c r="G32" s="61" t="s">
        <v>28</v>
      </c>
      <c r="H32" s="24">
        <v>1</v>
      </c>
      <c r="I32" s="27">
        <v>105000000</v>
      </c>
      <c r="J32" s="27">
        <f>10530000+34950000</f>
        <v>45480000</v>
      </c>
      <c r="K32" s="137">
        <f>J32/I32*100</f>
        <v>43.314285714285717</v>
      </c>
      <c r="L32" s="42"/>
      <c r="M32" s="42"/>
      <c r="N32" s="42"/>
      <c r="O32" s="42"/>
      <c r="P32" s="42"/>
      <c r="Q32" s="42"/>
      <c r="R32" s="26"/>
    </row>
    <row r="33" spans="1:18" s="28" customFormat="1" ht="15.75" customHeight="1">
      <c r="A33" s="24"/>
      <c r="B33" s="25"/>
      <c r="C33" s="37"/>
      <c r="D33" s="33"/>
      <c r="E33" s="26"/>
      <c r="F33" s="41"/>
      <c r="G33" s="61"/>
      <c r="H33" s="24"/>
      <c r="I33" s="27"/>
      <c r="J33" s="27"/>
      <c r="K33" s="137"/>
      <c r="L33" s="42"/>
      <c r="M33" s="42"/>
      <c r="N33" s="42"/>
      <c r="O33" s="42"/>
      <c r="P33" s="42"/>
      <c r="Q33" s="42"/>
      <c r="R33" s="26"/>
    </row>
    <row r="34" spans="1:18" s="94" customFormat="1" ht="30" customHeight="1">
      <c r="A34" s="31"/>
      <c r="B34" s="30" t="s">
        <v>143</v>
      </c>
      <c r="C34" s="38"/>
      <c r="D34" s="88" t="s">
        <v>44</v>
      </c>
      <c r="E34" s="89"/>
      <c r="F34" s="90"/>
      <c r="G34" s="91"/>
      <c r="H34" s="31"/>
      <c r="I34" s="32">
        <f>I35</f>
        <v>60000000</v>
      </c>
      <c r="J34" s="32">
        <f>J35</f>
        <v>12488750</v>
      </c>
      <c r="K34" s="137">
        <f>J34/I34*100</f>
        <v>20.814583333333335</v>
      </c>
      <c r="L34" s="92"/>
      <c r="M34" s="92"/>
      <c r="N34" s="92"/>
      <c r="O34" s="92"/>
      <c r="P34" s="92"/>
      <c r="Q34" s="92"/>
      <c r="R34" s="89"/>
    </row>
    <row r="35" spans="1:18" s="28" customFormat="1" ht="30" customHeight="1">
      <c r="A35" s="24"/>
      <c r="B35" s="25"/>
      <c r="C35" s="37"/>
      <c r="D35" s="33" t="s">
        <v>45</v>
      </c>
      <c r="E35" s="26" t="s">
        <v>158</v>
      </c>
      <c r="F35" s="41">
        <v>1</v>
      </c>
      <c r="G35" s="61" t="s">
        <v>28</v>
      </c>
      <c r="H35" s="24">
        <v>1</v>
      </c>
      <c r="I35" s="27">
        <v>60000000</v>
      </c>
      <c r="J35" s="27">
        <v>12488750</v>
      </c>
      <c r="K35" s="137">
        <f>J35/I35*100</f>
        <v>20.814583333333335</v>
      </c>
      <c r="L35" s="42"/>
      <c r="M35" s="42"/>
      <c r="N35" s="42"/>
      <c r="O35" s="42"/>
      <c r="P35" s="42"/>
      <c r="Q35" s="42"/>
      <c r="R35" s="26"/>
    </row>
    <row r="36" spans="1:18" s="28" customFormat="1" ht="15.75" customHeight="1">
      <c r="A36" s="24"/>
      <c r="B36" s="25"/>
      <c r="C36" s="37"/>
      <c r="D36" s="33"/>
      <c r="E36" s="26"/>
      <c r="F36" s="41"/>
      <c r="G36" s="61"/>
      <c r="H36" s="24"/>
      <c r="I36" s="27"/>
      <c r="J36" s="27"/>
      <c r="K36" s="137"/>
      <c r="L36" s="42"/>
      <c r="M36" s="42"/>
      <c r="N36" s="42"/>
      <c r="O36" s="42"/>
      <c r="P36" s="42"/>
      <c r="Q36" s="42"/>
      <c r="R36" s="26"/>
    </row>
    <row r="37" spans="1:18" s="94" customFormat="1" ht="30" customHeight="1">
      <c r="A37" s="31"/>
      <c r="B37" s="30" t="s">
        <v>144</v>
      </c>
      <c r="C37" s="38"/>
      <c r="D37" s="88" t="s">
        <v>46</v>
      </c>
      <c r="E37" s="89"/>
      <c r="F37" s="90"/>
      <c r="G37" s="91"/>
      <c r="H37" s="31"/>
      <c r="I37" s="32">
        <f>I38</f>
        <v>60000000</v>
      </c>
      <c r="J37" s="32">
        <f>J38</f>
        <v>15000000</v>
      </c>
      <c r="K37" s="139"/>
      <c r="L37" s="92"/>
      <c r="M37" s="92"/>
      <c r="N37" s="92"/>
      <c r="O37" s="92"/>
      <c r="P37" s="92"/>
      <c r="Q37" s="92"/>
      <c r="R37" s="89"/>
    </row>
    <row r="38" spans="1:18" s="28" customFormat="1" ht="47.25" customHeight="1">
      <c r="A38" s="24"/>
      <c r="B38" s="25"/>
      <c r="C38" s="37"/>
      <c r="D38" s="33" t="s">
        <v>47</v>
      </c>
      <c r="E38" s="26" t="s">
        <v>159</v>
      </c>
      <c r="F38" s="41">
        <v>1</v>
      </c>
      <c r="G38" s="61" t="s">
        <v>28</v>
      </c>
      <c r="H38" s="24">
        <v>1</v>
      </c>
      <c r="I38" s="27">
        <v>60000000</v>
      </c>
      <c r="J38" s="27">
        <v>15000000</v>
      </c>
      <c r="K38" s="137"/>
      <c r="L38" s="42"/>
      <c r="M38" s="42"/>
      <c r="N38" s="42"/>
      <c r="O38" s="42"/>
      <c r="P38" s="42"/>
      <c r="Q38" s="42"/>
      <c r="R38" s="26"/>
    </row>
    <row r="39" spans="1:18" s="28" customFormat="1" ht="16.5" customHeight="1">
      <c r="A39" s="24"/>
      <c r="B39" s="25"/>
      <c r="C39" s="37"/>
      <c r="D39" s="33"/>
      <c r="E39" s="26"/>
      <c r="F39" s="41"/>
      <c r="G39" s="61"/>
      <c r="H39" s="24"/>
      <c r="I39" s="27"/>
      <c r="J39" s="27"/>
      <c r="K39" s="137"/>
      <c r="L39" s="42"/>
      <c r="M39" s="42"/>
      <c r="N39" s="42"/>
      <c r="O39" s="42"/>
      <c r="P39" s="42"/>
      <c r="Q39" s="42"/>
      <c r="R39" s="26"/>
    </row>
    <row r="40" spans="1:18" s="94" customFormat="1" ht="30" customHeight="1">
      <c r="A40" s="31"/>
      <c r="B40" s="30" t="s">
        <v>145</v>
      </c>
      <c r="C40" s="38"/>
      <c r="D40" s="88" t="s">
        <v>25</v>
      </c>
      <c r="E40" s="89"/>
      <c r="F40" s="90"/>
      <c r="G40" s="91"/>
      <c r="H40" s="31"/>
      <c r="I40" s="32">
        <f>I41</f>
        <v>20000000</v>
      </c>
      <c r="J40" s="32">
        <f>J41</f>
        <v>19920000</v>
      </c>
      <c r="K40" s="137">
        <f>J40/I40*100</f>
        <v>99.6</v>
      </c>
      <c r="L40" s="92"/>
      <c r="M40" s="92"/>
      <c r="N40" s="92"/>
      <c r="O40" s="92"/>
      <c r="P40" s="92"/>
      <c r="Q40" s="92"/>
      <c r="R40" s="89"/>
    </row>
    <row r="41" spans="1:18" s="28" customFormat="1" ht="39" customHeight="1">
      <c r="A41" s="24"/>
      <c r="B41" s="25"/>
      <c r="C41" s="37"/>
      <c r="D41" s="33" t="s">
        <v>48</v>
      </c>
      <c r="E41" s="26" t="s">
        <v>160</v>
      </c>
      <c r="F41" s="41">
        <v>1</v>
      </c>
      <c r="G41" s="61" t="s">
        <v>28</v>
      </c>
      <c r="H41" s="24">
        <v>1</v>
      </c>
      <c r="I41" s="27">
        <v>20000000</v>
      </c>
      <c r="J41" s="27">
        <v>19920000</v>
      </c>
      <c r="K41" s="137">
        <f>J41/I41*100</f>
        <v>99.6</v>
      </c>
      <c r="L41" s="42"/>
      <c r="M41" s="42"/>
      <c r="N41" s="42"/>
      <c r="O41" s="42"/>
      <c r="P41" s="42"/>
      <c r="Q41" s="42"/>
      <c r="R41" s="26"/>
    </row>
    <row r="42" spans="1:18" s="28" customFormat="1" ht="17.25" customHeight="1">
      <c r="A42" s="24"/>
      <c r="B42" s="25"/>
      <c r="C42" s="37"/>
      <c r="D42" s="33"/>
      <c r="E42" s="26"/>
      <c r="F42" s="41"/>
      <c r="G42" s="61"/>
      <c r="H42" s="24"/>
      <c r="I42" s="27"/>
      <c r="J42" s="27"/>
      <c r="K42" s="137"/>
      <c r="L42" s="42"/>
      <c r="M42" s="42"/>
      <c r="N42" s="42"/>
      <c r="O42" s="42"/>
      <c r="P42" s="42"/>
      <c r="Q42" s="42"/>
      <c r="R42" s="26"/>
    </row>
    <row r="43" spans="1:18" s="94" customFormat="1" ht="30" customHeight="1">
      <c r="A43" s="31"/>
      <c r="B43" s="30" t="s">
        <v>146</v>
      </c>
      <c r="C43" s="38"/>
      <c r="D43" s="88" t="s">
        <v>49</v>
      </c>
      <c r="E43" s="89"/>
      <c r="F43" s="90"/>
      <c r="G43" s="91"/>
      <c r="H43" s="31"/>
      <c r="I43" s="32">
        <f>I44</f>
        <v>20000000</v>
      </c>
      <c r="J43" s="32">
        <f>J44</f>
        <v>0</v>
      </c>
      <c r="K43" s="139"/>
      <c r="L43" s="92"/>
      <c r="M43" s="92"/>
      <c r="N43" s="92"/>
      <c r="O43" s="92"/>
      <c r="P43" s="92"/>
      <c r="Q43" s="92"/>
      <c r="R43" s="89"/>
    </row>
    <row r="44" spans="1:18" s="28" customFormat="1" ht="50.25" customHeight="1">
      <c r="A44" s="24"/>
      <c r="B44" s="25"/>
      <c r="C44" s="37"/>
      <c r="D44" s="33" t="s">
        <v>50</v>
      </c>
      <c r="E44" s="26" t="s">
        <v>161</v>
      </c>
      <c r="F44" s="41">
        <v>1</v>
      </c>
      <c r="G44" s="61" t="s">
        <v>28</v>
      </c>
      <c r="H44" s="24">
        <v>1</v>
      </c>
      <c r="I44" s="27">
        <v>20000000</v>
      </c>
      <c r="J44" s="27">
        <v>0</v>
      </c>
      <c r="K44" s="137"/>
      <c r="L44" s="42"/>
      <c r="M44" s="42"/>
      <c r="N44" s="42"/>
      <c r="O44" s="42"/>
      <c r="P44" s="42"/>
      <c r="Q44" s="42"/>
      <c r="R44" s="26"/>
    </row>
    <row r="45" spans="1:18" s="28" customFormat="1" ht="15" customHeight="1">
      <c r="A45" s="24"/>
      <c r="B45" s="25"/>
      <c r="C45" s="37"/>
      <c r="D45" s="33"/>
      <c r="E45" s="26"/>
      <c r="F45" s="41"/>
      <c r="G45" s="61"/>
      <c r="H45" s="24"/>
      <c r="I45" s="27"/>
      <c r="J45" s="27"/>
      <c r="K45" s="137"/>
      <c r="L45" s="42"/>
      <c r="M45" s="42"/>
      <c r="N45" s="42"/>
      <c r="O45" s="42"/>
      <c r="P45" s="42"/>
      <c r="Q45" s="42"/>
      <c r="R45" s="26"/>
    </row>
    <row r="46" spans="1:18" s="94" customFormat="1" ht="30" customHeight="1">
      <c r="A46" s="31"/>
      <c r="B46" s="30" t="s">
        <v>147</v>
      </c>
      <c r="C46" s="38"/>
      <c r="D46" s="88" t="s">
        <v>51</v>
      </c>
      <c r="E46" s="89"/>
      <c r="F46" s="90"/>
      <c r="G46" s="91"/>
      <c r="H46" s="31"/>
      <c r="I46" s="32">
        <f>I47</f>
        <v>20000000</v>
      </c>
      <c r="J46" s="32">
        <f>J47</f>
        <v>20000000</v>
      </c>
      <c r="K46" s="137">
        <f>J46/I46*100</f>
        <v>100</v>
      </c>
      <c r="L46" s="92"/>
      <c r="M46" s="92"/>
      <c r="N46" s="92"/>
      <c r="O46" s="92"/>
      <c r="P46" s="92"/>
      <c r="Q46" s="92"/>
      <c r="R46" s="89"/>
    </row>
    <row r="47" spans="1:18" s="28" customFormat="1" ht="30" customHeight="1">
      <c r="A47" s="24"/>
      <c r="B47" s="25"/>
      <c r="C47" s="37"/>
      <c r="D47" s="33" t="s">
        <v>52</v>
      </c>
      <c r="E47" s="26" t="s">
        <v>162</v>
      </c>
      <c r="F47" s="41">
        <v>1</v>
      </c>
      <c r="G47" s="61" t="s">
        <v>28</v>
      </c>
      <c r="H47" s="24">
        <v>1</v>
      </c>
      <c r="I47" s="27">
        <v>20000000</v>
      </c>
      <c r="J47" s="27">
        <v>20000000</v>
      </c>
      <c r="K47" s="137">
        <f>J47/I47*100</f>
        <v>100</v>
      </c>
      <c r="L47" s="42"/>
      <c r="M47" s="42"/>
      <c r="N47" s="42"/>
      <c r="O47" s="42"/>
      <c r="P47" s="42"/>
      <c r="Q47" s="42"/>
      <c r="R47" s="26"/>
    </row>
    <row r="48" spans="1:18" s="28" customFormat="1" ht="15" customHeight="1">
      <c r="A48" s="24"/>
      <c r="B48" s="25"/>
      <c r="C48" s="37"/>
      <c r="D48" s="33"/>
      <c r="E48" s="26"/>
      <c r="F48" s="41"/>
      <c r="G48" s="61"/>
      <c r="H48" s="24"/>
      <c r="I48" s="27"/>
      <c r="J48" s="27"/>
      <c r="K48" s="137"/>
      <c r="L48" s="42"/>
      <c r="M48" s="42"/>
      <c r="N48" s="42"/>
      <c r="O48" s="42"/>
      <c r="P48" s="42"/>
      <c r="Q48" s="42"/>
      <c r="R48" s="26"/>
    </row>
    <row r="49" spans="1:18" s="94" customFormat="1" ht="30" customHeight="1">
      <c r="A49" s="31"/>
      <c r="B49" s="30" t="s">
        <v>148</v>
      </c>
      <c r="C49" s="38"/>
      <c r="D49" s="88" t="s">
        <v>53</v>
      </c>
      <c r="E49" s="89"/>
      <c r="F49" s="90"/>
      <c r="G49" s="91"/>
      <c r="H49" s="31"/>
      <c r="I49" s="32">
        <f>I50</f>
        <v>30000000</v>
      </c>
      <c r="J49" s="32"/>
      <c r="K49" s="139"/>
      <c r="L49" s="92"/>
      <c r="M49" s="92"/>
      <c r="N49" s="92"/>
      <c r="O49" s="92"/>
      <c r="P49" s="92"/>
      <c r="Q49" s="92"/>
      <c r="R49" s="89"/>
    </row>
    <row r="50" spans="1:18" s="28" customFormat="1" ht="48.75" customHeight="1">
      <c r="A50" s="24"/>
      <c r="B50" s="25"/>
      <c r="C50" s="37"/>
      <c r="D50" s="33" t="s">
        <v>54</v>
      </c>
      <c r="E50" s="26" t="s">
        <v>163</v>
      </c>
      <c r="F50" s="41">
        <v>1</v>
      </c>
      <c r="G50" s="61" t="s">
        <v>28</v>
      </c>
      <c r="H50" s="24">
        <v>1</v>
      </c>
      <c r="I50" s="27">
        <v>30000000</v>
      </c>
      <c r="J50" s="27">
        <v>0</v>
      </c>
      <c r="K50" s="137"/>
      <c r="L50" s="42"/>
      <c r="M50" s="42"/>
      <c r="N50" s="42"/>
      <c r="O50" s="42"/>
      <c r="P50" s="42"/>
      <c r="Q50" s="42"/>
      <c r="R50" s="26"/>
    </row>
    <row r="51" spans="1:18" s="28" customFormat="1" ht="16.5" customHeight="1">
      <c r="A51" s="24"/>
      <c r="B51" s="25"/>
      <c r="C51" s="37"/>
      <c r="D51" s="33"/>
      <c r="E51" s="26"/>
      <c r="F51" s="41"/>
      <c r="G51" s="61"/>
      <c r="H51" s="24"/>
      <c r="I51" s="27"/>
      <c r="J51" s="27"/>
      <c r="K51" s="137"/>
      <c r="L51" s="42"/>
      <c r="M51" s="42"/>
      <c r="N51" s="42"/>
      <c r="O51" s="42"/>
      <c r="P51" s="42"/>
      <c r="Q51" s="42"/>
      <c r="R51" s="26"/>
    </row>
    <row r="52" spans="1:18" s="94" customFormat="1" ht="30" customHeight="1">
      <c r="A52" s="31"/>
      <c r="B52" s="30" t="s">
        <v>149</v>
      </c>
      <c r="C52" s="38"/>
      <c r="D52" s="88" t="s">
        <v>20</v>
      </c>
      <c r="E52" s="89"/>
      <c r="F52" s="90"/>
      <c r="G52" s="91"/>
      <c r="H52" s="31">
        <f>SUM(H54:H150)</f>
        <v>79</v>
      </c>
      <c r="I52" s="32">
        <f>I53+I75+I87+I91+I130+I134+I144</f>
        <v>13605000000</v>
      </c>
      <c r="J52" s="32">
        <f>J53+J75+J87+J91+J130+J134+J144</f>
        <v>904475500</v>
      </c>
      <c r="K52" s="139">
        <f>J52/I52*100</f>
        <v>6.6481109886071295</v>
      </c>
      <c r="L52" s="92"/>
      <c r="M52" s="92"/>
      <c r="N52" s="92"/>
      <c r="O52" s="92"/>
      <c r="P52" s="92"/>
      <c r="Q52" s="92"/>
      <c r="R52" s="89"/>
    </row>
    <row r="53" spans="1:18" s="28" customFormat="1" ht="30" customHeight="1">
      <c r="A53" s="24"/>
      <c r="B53" s="25"/>
      <c r="C53" s="37"/>
      <c r="D53" s="33" t="s">
        <v>55</v>
      </c>
      <c r="E53" s="26" t="s">
        <v>164</v>
      </c>
      <c r="F53" s="41">
        <v>1</v>
      </c>
      <c r="G53" s="61" t="s">
        <v>28</v>
      </c>
      <c r="H53" s="24"/>
      <c r="I53" s="32">
        <f>SUM(I54:I73)</f>
        <v>3280000000</v>
      </c>
      <c r="J53" s="32">
        <f t="shared" ref="J53:K53" si="1">SUM(J54:J73)</f>
        <v>34025000</v>
      </c>
      <c r="K53" s="139">
        <f t="shared" si="1"/>
        <v>34.578252032520325</v>
      </c>
      <c r="L53" s="42"/>
      <c r="M53" s="42"/>
      <c r="N53" s="42"/>
      <c r="O53" s="42"/>
      <c r="P53" s="42"/>
      <c r="Q53" s="42"/>
      <c r="R53" s="26"/>
    </row>
    <row r="54" spans="1:18" s="28" customFormat="1" ht="30" customHeight="1">
      <c r="A54" s="24"/>
      <c r="B54" s="25"/>
      <c r="C54" s="96" t="s">
        <v>56</v>
      </c>
      <c r="D54" s="29" t="s">
        <v>57</v>
      </c>
      <c r="E54" s="26" t="s">
        <v>164</v>
      </c>
      <c r="F54" s="41">
        <v>1</v>
      </c>
      <c r="G54" s="61" t="s">
        <v>28</v>
      </c>
      <c r="H54" s="24">
        <v>1</v>
      </c>
      <c r="I54" s="27">
        <v>194000000</v>
      </c>
      <c r="J54" s="27">
        <v>0</v>
      </c>
      <c r="K54" s="137"/>
      <c r="L54" s="42"/>
      <c r="M54" s="105" t="s">
        <v>177</v>
      </c>
      <c r="N54" s="42"/>
      <c r="O54" s="42"/>
      <c r="P54" s="42"/>
      <c r="Q54" s="42"/>
      <c r="R54" s="26"/>
    </row>
    <row r="55" spans="1:18" s="28" customFormat="1" ht="30" customHeight="1">
      <c r="A55" s="24"/>
      <c r="B55" s="25"/>
      <c r="C55" s="96" t="s">
        <v>56</v>
      </c>
      <c r="D55" s="29" t="s">
        <v>58</v>
      </c>
      <c r="E55" s="26" t="s">
        <v>164</v>
      </c>
      <c r="F55" s="41">
        <v>1</v>
      </c>
      <c r="G55" s="61" t="s">
        <v>28</v>
      </c>
      <c r="H55" s="24">
        <v>1</v>
      </c>
      <c r="I55" s="27">
        <v>145500000</v>
      </c>
      <c r="J55" s="27">
        <v>0</v>
      </c>
      <c r="K55" s="137"/>
      <c r="L55" s="42"/>
      <c r="M55" s="105" t="s">
        <v>177</v>
      </c>
      <c r="N55" s="42"/>
      <c r="O55" s="42"/>
      <c r="P55" s="42"/>
      <c r="Q55" s="42"/>
      <c r="R55" s="26"/>
    </row>
    <row r="56" spans="1:18" s="28" customFormat="1" ht="30" customHeight="1">
      <c r="A56" s="24"/>
      <c r="B56" s="25"/>
      <c r="C56" s="97" t="s">
        <v>56</v>
      </c>
      <c r="D56" s="23" t="s">
        <v>59</v>
      </c>
      <c r="E56" s="26" t="s">
        <v>164</v>
      </c>
      <c r="F56" s="41">
        <v>1</v>
      </c>
      <c r="G56" s="61" t="s">
        <v>28</v>
      </c>
      <c r="H56" s="24">
        <v>1</v>
      </c>
      <c r="I56" s="27">
        <v>169750000</v>
      </c>
      <c r="J56" s="27">
        <v>0</v>
      </c>
      <c r="K56" s="137"/>
      <c r="L56" s="42"/>
      <c r="M56" s="105" t="s">
        <v>177</v>
      </c>
      <c r="N56" s="42"/>
      <c r="O56" s="42"/>
      <c r="P56" s="42"/>
      <c r="Q56" s="42"/>
      <c r="R56" s="26"/>
    </row>
    <row r="57" spans="1:18" s="28" customFormat="1" ht="30" customHeight="1">
      <c r="A57" s="24"/>
      <c r="B57" s="25"/>
      <c r="C57" s="96" t="s">
        <v>56</v>
      </c>
      <c r="D57" s="23" t="s">
        <v>60</v>
      </c>
      <c r="E57" s="26" t="s">
        <v>164</v>
      </c>
      <c r="F57" s="41">
        <v>1</v>
      </c>
      <c r="G57" s="61" t="s">
        <v>28</v>
      </c>
      <c r="H57" s="24">
        <v>1</v>
      </c>
      <c r="I57" s="27">
        <v>194000000</v>
      </c>
      <c r="J57" s="27">
        <v>0</v>
      </c>
      <c r="K57" s="137"/>
      <c r="L57" s="42"/>
      <c r="M57" s="105" t="s">
        <v>177</v>
      </c>
      <c r="N57" s="42"/>
      <c r="O57" s="42"/>
      <c r="P57" s="42"/>
      <c r="Q57" s="42"/>
      <c r="R57" s="26"/>
    </row>
    <row r="58" spans="1:18" s="28" customFormat="1" ht="30" customHeight="1">
      <c r="A58" s="24"/>
      <c r="B58" s="25"/>
      <c r="C58" s="96" t="s">
        <v>56</v>
      </c>
      <c r="D58" s="23" t="s">
        <v>61</v>
      </c>
      <c r="E58" s="26" t="s">
        <v>164</v>
      </c>
      <c r="F58" s="41">
        <v>1</v>
      </c>
      <c r="G58" s="61" t="s">
        <v>28</v>
      </c>
      <c r="H58" s="24">
        <v>1</v>
      </c>
      <c r="I58" s="27">
        <v>145500000</v>
      </c>
      <c r="J58" s="27">
        <v>0</v>
      </c>
      <c r="K58" s="137"/>
      <c r="L58" s="42"/>
      <c r="M58" s="105" t="s">
        <v>177</v>
      </c>
      <c r="N58" s="42"/>
      <c r="O58" s="42"/>
      <c r="P58" s="42"/>
      <c r="Q58" s="42"/>
      <c r="R58" s="26"/>
    </row>
    <row r="59" spans="1:18" s="28" customFormat="1" ht="30" customHeight="1">
      <c r="A59" s="24"/>
      <c r="B59" s="25"/>
      <c r="C59" s="97" t="s">
        <v>56</v>
      </c>
      <c r="D59" s="23" t="s">
        <v>62</v>
      </c>
      <c r="E59" s="26" t="s">
        <v>164</v>
      </c>
      <c r="F59" s="41">
        <v>1</v>
      </c>
      <c r="G59" s="61" t="s">
        <v>28</v>
      </c>
      <c r="H59" s="24">
        <v>1</v>
      </c>
      <c r="I59" s="27">
        <v>145500000</v>
      </c>
      <c r="J59" s="27">
        <v>0</v>
      </c>
      <c r="K59" s="137"/>
      <c r="L59" s="42"/>
      <c r="M59" s="105" t="s">
        <v>177</v>
      </c>
      <c r="N59" s="42"/>
      <c r="O59" s="42"/>
      <c r="P59" s="42"/>
      <c r="Q59" s="42"/>
      <c r="R59" s="26"/>
    </row>
    <row r="60" spans="1:18" s="28" customFormat="1" ht="30" customHeight="1">
      <c r="A60" s="24"/>
      <c r="B60" s="25"/>
      <c r="C60" s="96" t="s">
        <v>56</v>
      </c>
      <c r="D60" s="23" t="s">
        <v>63</v>
      </c>
      <c r="E60" s="26" t="s">
        <v>164</v>
      </c>
      <c r="F60" s="41">
        <v>1</v>
      </c>
      <c r="G60" s="61" t="s">
        <v>28</v>
      </c>
      <c r="H60" s="24">
        <v>1</v>
      </c>
      <c r="I60" s="27">
        <v>194000000</v>
      </c>
      <c r="J60" s="27">
        <v>0</v>
      </c>
      <c r="K60" s="137"/>
      <c r="L60" s="42"/>
      <c r="M60" s="105" t="s">
        <v>177</v>
      </c>
      <c r="N60" s="42"/>
      <c r="O60" s="42"/>
      <c r="P60" s="42"/>
      <c r="Q60" s="42"/>
      <c r="R60" s="26"/>
    </row>
    <row r="61" spans="1:18" s="28" customFormat="1" ht="30" customHeight="1">
      <c r="A61" s="24"/>
      <c r="B61" s="25"/>
      <c r="C61" s="96" t="s">
        <v>56</v>
      </c>
      <c r="D61" s="23" t="s">
        <v>64</v>
      </c>
      <c r="E61" s="26" t="s">
        <v>164</v>
      </c>
      <c r="F61" s="41">
        <v>1</v>
      </c>
      <c r="G61" s="61" t="s">
        <v>28</v>
      </c>
      <c r="H61" s="24">
        <v>1</v>
      </c>
      <c r="I61" s="27">
        <v>97000000</v>
      </c>
      <c r="J61" s="27">
        <v>0</v>
      </c>
      <c r="K61" s="137"/>
      <c r="L61" s="42"/>
      <c r="M61" s="105" t="s">
        <v>177</v>
      </c>
      <c r="N61" s="42"/>
      <c r="O61" s="42"/>
      <c r="P61" s="42"/>
      <c r="Q61" s="42"/>
      <c r="R61" s="26"/>
    </row>
    <row r="62" spans="1:18" s="28" customFormat="1" ht="30" customHeight="1">
      <c r="A62" s="24"/>
      <c r="B62" s="25"/>
      <c r="C62" s="97" t="s">
        <v>56</v>
      </c>
      <c r="D62" s="29" t="s">
        <v>65</v>
      </c>
      <c r="E62" s="26" t="s">
        <v>164</v>
      </c>
      <c r="F62" s="41">
        <v>1</v>
      </c>
      <c r="G62" s="61" t="s">
        <v>28</v>
      </c>
      <c r="H62" s="24">
        <v>1</v>
      </c>
      <c r="I62" s="27">
        <v>145500000</v>
      </c>
      <c r="J62" s="27">
        <v>0</v>
      </c>
      <c r="K62" s="137"/>
      <c r="L62" s="42"/>
      <c r="M62" s="105" t="s">
        <v>177</v>
      </c>
      <c r="N62" s="42"/>
      <c r="O62" s="42"/>
      <c r="P62" s="42"/>
      <c r="Q62" s="42"/>
      <c r="R62" s="26"/>
    </row>
    <row r="63" spans="1:18" s="28" customFormat="1" ht="30" customHeight="1">
      <c r="A63" s="24"/>
      <c r="B63" s="25"/>
      <c r="C63" s="96" t="s">
        <v>56</v>
      </c>
      <c r="D63" s="29" t="s">
        <v>66</v>
      </c>
      <c r="E63" s="26" t="s">
        <v>164</v>
      </c>
      <c r="F63" s="41">
        <v>1</v>
      </c>
      <c r="G63" s="61" t="s">
        <v>28</v>
      </c>
      <c r="H63" s="24">
        <v>1</v>
      </c>
      <c r="I63" s="27">
        <v>194000000</v>
      </c>
      <c r="J63" s="27">
        <v>0</v>
      </c>
      <c r="K63" s="137"/>
      <c r="L63" s="42"/>
      <c r="M63" s="105" t="s">
        <v>177</v>
      </c>
      <c r="N63" s="42"/>
      <c r="O63" s="42"/>
      <c r="P63" s="42"/>
      <c r="Q63" s="42"/>
      <c r="R63" s="26"/>
    </row>
    <row r="64" spans="1:18" s="28" customFormat="1" ht="30" customHeight="1">
      <c r="A64" s="24"/>
      <c r="B64" s="25"/>
      <c r="C64" s="96" t="s">
        <v>56</v>
      </c>
      <c r="D64" s="29" t="s">
        <v>67</v>
      </c>
      <c r="E64" s="26" t="s">
        <v>164</v>
      </c>
      <c r="F64" s="41">
        <v>1</v>
      </c>
      <c r="G64" s="61" t="s">
        <v>28</v>
      </c>
      <c r="H64" s="24">
        <v>1</v>
      </c>
      <c r="I64" s="27">
        <v>97000000</v>
      </c>
      <c r="J64" s="27">
        <v>0</v>
      </c>
      <c r="K64" s="137"/>
      <c r="L64" s="42"/>
      <c r="M64" s="105" t="s">
        <v>177</v>
      </c>
      <c r="N64" s="42"/>
      <c r="O64" s="42"/>
      <c r="P64" s="42"/>
      <c r="Q64" s="42"/>
      <c r="R64" s="26"/>
    </row>
    <row r="65" spans="1:18" s="28" customFormat="1" ht="37.5" customHeight="1">
      <c r="A65" s="24"/>
      <c r="B65" s="25"/>
      <c r="C65" s="96" t="s">
        <v>56</v>
      </c>
      <c r="D65" s="29" t="s">
        <v>68</v>
      </c>
      <c r="E65" s="26" t="s">
        <v>164</v>
      </c>
      <c r="F65" s="41">
        <v>1</v>
      </c>
      <c r="G65" s="61" t="s">
        <v>28</v>
      </c>
      <c r="H65" s="24">
        <v>1</v>
      </c>
      <c r="I65" s="27">
        <v>194000000</v>
      </c>
      <c r="J65" s="27">
        <v>0</v>
      </c>
      <c r="K65" s="137"/>
      <c r="L65" s="42"/>
      <c r="M65" s="105" t="s">
        <v>177</v>
      </c>
      <c r="N65" s="42"/>
      <c r="O65" s="42"/>
      <c r="P65" s="42"/>
      <c r="Q65" s="42"/>
      <c r="R65" s="26"/>
    </row>
    <row r="66" spans="1:18" s="28" customFormat="1" ht="30" customHeight="1">
      <c r="A66" s="24"/>
      <c r="B66" s="25"/>
      <c r="C66" s="97" t="s">
        <v>56</v>
      </c>
      <c r="D66" s="29" t="s">
        <v>69</v>
      </c>
      <c r="E66" s="26" t="s">
        <v>164</v>
      </c>
      <c r="F66" s="41">
        <v>1</v>
      </c>
      <c r="G66" s="61" t="s">
        <v>28</v>
      </c>
      <c r="H66" s="24">
        <v>1</v>
      </c>
      <c r="I66" s="27">
        <v>194000000</v>
      </c>
      <c r="J66" s="27">
        <v>0</v>
      </c>
      <c r="K66" s="137"/>
      <c r="L66" s="42"/>
      <c r="M66" s="105" t="s">
        <v>177</v>
      </c>
      <c r="N66" s="42"/>
      <c r="O66" s="42"/>
      <c r="P66" s="42"/>
      <c r="Q66" s="42"/>
      <c r="R66" s="26"/>
    </row>
    <row r="67" spans="1:18" s="28" customFormat="1" ht="30" customHeight="1">
      <c r="A67" s="24"/>
      <c r="B67" s="25"/>
      <c r="C67" s="96" t="s">
        <v>56</v>
      </c>
      <c r="D67" s="29" t="s">
        <v>70</v>
      </c>
      <c r="E67" s="26" t="s">
        <v>164</v>
      </c>
      <c r="F67" s="41">
        <v>1</v>
      </c>
      <c r="G67" s="61" t="s">
        <v>28</v>
      </c>
      <c r="H67" s="24">
        <v>1</v>
      </c>
      <c r="I67" s="27">
        <v>194000000</v>
      </c>
      <c r="J67" s="27">
        <v>0</v>
      </c>
      <c r="K67" s="137"/>
      <c r="L67" s="42"/>
      <c r="M67" s="105" t="s">
        <v>177</v>
      </c>
      <c r="N67" s="42"/>
      <c r="O67" s="42"/>
      <c r="P67" s="42"/>
      <c r="Q67" s="42"/>
      <c r="R67" s="26"/>
    </row>
    <row r="68" spans="1:18" s="28" customFormat="1" ht="30" customHeight="1">
      <c r="A68" s="24"/>
      <c r="B68" s="25"/>
      <c r="C68" s="96" t="s">
        <v>56</v>
      </c>
      <c r="D68" s="29" t="s">
        <v>71</v>
      </c>
      <c r="E68" s="26" t="s">
        <v>164</v>
      </c>
      <c r="F68" s="41">
        <v>1</v>
      </c>
      <c r="G68" s="61" t="s">
        <v>28</v>
      </c>
      <c r="H68" s="24">
        <v>1</v>
      </c>
      <c r="I68" s="27">
        <v>194000000</v>
      </c>
      <c r="J68" s="27">
        <v>0</v>
      </c>
      <c r="K68" s="137"/>
      <c r="L68" s="42"/>
      <c r="M68" s="105" t="s">
        <v>177</v>
      </c>
      <c r="N68" s="42"/>
      <c r="O68" s="42"/>
      <c r="P68" s="42"/>
      <c r="Q68" s="42"/>
      <c r="R68" s="26"/>
    </row>
    <row r="69" spans="1:18" s="28" customFormat="1" ht="30" customHeight="1">
      <c r="A69" s="24"/>
      <c r="B69" s="25"/>
      <c r="C69" s="96" t="s">
        <v>56</v>
      </c>
      <c r="D69" s="29" t="s">
        <v>72</v>
      </c>
      <c r="E69" s="26" t="s">
        <v>164</v>
      </c>
      <c r="F69" s="41">
        <v>1</v>
      </c>
      <c r="G69" s="61" t="s">
        <v>28</v>
      </c>
      <c r="H69" s="24">
        <v>1</v>
      </c>
      <c r="I69" s="27">
        <v>194000000</v>
      </c>
      <c r="J69" s="27">
        <v>0</v>
      </c>
      <c r="K69" s="137"/>
      <c r="L69" s="42"/>
      <c r="M69" s="105" t="s">
        <v>177</v>
      </c>
      <c r="N69" s="42"/>
      <c r="O69" s="42"/>
      <c r="P69" s="42"/>
      <c r="Q69" s="42"/>
      <c r="R69" s="26"/>
    </row>
    <row r="70" spans="1:18" s="28" customFormat="1" ht="30" customHeight="1">
      <c r="A70" s="24"/>
      <c r="B70" s="25"/>
      <c r="C70" s="97" t="s">
        <v>56</v>
      </c>
      <c r="D70" s="29" t="s">
        <v>73</v>
      </c>
      <c r="E70" s="26" t="s">
        <v>164</v>
      </c>
      <c r="F70" s="41">
        <v>1</v>
      </c>
      <c r="G70" s="61" t="s">
        <v>28</v>
      </c>
      <c r="H70" s="24">
        <v>1</v>
      </c>
      <c r="I70" s="27">
        <v>174600000</v>
      </c>
      <c r="J70" s="27">
        <v>0</v>
      </c>
      <c r="K70" s="137"/>
      <c r="L70" s="42"/>
      <c r="M70" s="105" t="s">
        <v>177</v>
      </c>
      <c r="N70" s="42"/>
      <c r="O70" s="42"/>
      <c r="P70" s="42"/>
      <c r="Q70" s="42"/>
      <c r="R70" s="26"/>
    </row>
    <row r="71" spans="1:18" s="28" customFormat="1" ht="30" customHeight="1">
      <c r="A71" s="24"/>
      <c r="B71" s="25"/>
      <c r="C71" s="96" t="s">
        <v>56</v>
      </c>
      <c r="D71" s="29" t="s">
        <v>74</v>
      </c>
      <c r="E71" s="26" t="s">
        <v>164</v>
      </c>
      <c r="F71" s="41">
        <v>1</v>
      </c>
      <c r="G71" s="61" t="s">
        <v>28</v>
      </c>
      <c r="H71" s="24">
        <v>1</v>
      </c>
      <c r="I71" s="27">
        <v>169750000</v>
      </c>
      <c r="J71" s="27">
        <v>0</v>
      </c>
      <c r="K71" s="137"/>
      <c r="L71" s="42"/>
      <c r="M71" s="105" t="s">
        <v>177</v>
      </c>
      <c r="N71" s="42"/>
      <c r="O71" s="42"/>
      <c r="P71" s="42"/>
      <c r="Q71" s="42"/>
      <c r="R71" s="26"/>
    </row>
    <row r="72" spans="1:18" s="28" customFormat="1" ht="36.75" customHeight="1">
      <c r="A72" s="24"/>
      <c r="B72" s="25"/>
      <c r="C72" s="96" t="s">
        <v>56</v>
      </c>
      <c r="D72" s="29" t="s">
        <v>75</v>
      </c>
      <c r="E72" s="26" t="s">
        <v>164</v>
      </c>
      <c r="F72" s="41">
        <v>1</v>
      </c>
      <c r="G72" s="61" t="s">
        <v>28</v>
      </c>
      <c r="H72" s="24">
        <v>1</v>
      </c>
      <c r="I72" s="27">
        <v>145500000</v>
      </c>
      <c r="J72" s="27">
        <v>0</v>
      </c>
      <c r="K72" s="137"/>
      <c r="L72" s="42"/>
      <c r="M72" s="105" t="s">
        <v>177</v>
      </c>
      <c r="N72" s="42"/>
      <c r="O72" s="42"/>
      <c r="P72" s="42"/>
      <c r="Q72" s="42"/>
      <c r="R72" s="26"/>
    </row>
    <row r="73" spans="1:18" s="28" customFormat="1" ht="21" customHeight="1">
      <c r="A73" s="24"/>
      <c r="B73" s="25"/>
      <c r="C73" s="37"/>
      <c r="D73" s="88" t="s">
        <v>23</v>
      </c>
      <c r="E73" s="26"/>
      <c r="F73" s="41"/>
      <c r="G73" s="61"/>
      <c r="H73" s="24"/>
      <c r="I73" s="27">
        <v>98400000</v>
      </c>
      <c r="J73" s="27">
        <v>34025000</v>
      </c>
      <c r="K73" s="137">
        <f>J73/I73*100</f>
        <v>34.578252032520325</v>
      </c>
      <c r="L73" s="42"/>
      <c r="M73" s="42"/>
      <c r="N73" s="42"/>
      <c r="O73" s="42"/>
      <c r="P73" s="42"/>
      <c r="Q73" s="42"/>
      <c r="R73" s="26"/>
    </row>
    <row r="74" spans="1:18" s="28" customFormat="1" ht="16.5" customHeight="1">
      <c r="A74" s="24"/>
      <c r="B74" s="25"/>
      <c r="C74" s="37"/>
      <c r="D74" s="33"/>
      <c r="E74" s="26"/>
      <c r="F74" s="41"/>
      <c r="G74" s="61"/>
      <c r="H74" s="24"/>
      <c r="I74" s="27"/>
      <c r="J74" s="27"/>
      <c r="K74" s="137"/>
      <c r="L74" s="42"/>
      <c r="M74" s="42"/>
      <c r="N74" s="42"/>
      <c r="O74" s="42"/>
      <c r="P74" s="42"/>
      <c r="Q74" s="42"/>
      <c r="R74" s="26"/>
    </row>
    <row r="75" spans="1:18" s="28" customFormat="1" ht="16.5" customHeight="1">
      <c r="A75" s="24"/>
      <c r="B75" s="25"/>
      <c r="C75" s="37"/>
      <c r="D75" s="88" t="s">
        <v>87</v>
      </c>
      <c r="E75" s="26"/>
      <c r="F75" s="41"/>
      <c r="G75" s="61"/>
      <c r="H75" s="24"/>
      <c r="I75" s="32">
        <f>SUM(I76:I85)</f>
        <v>1700000000</v>
      </c>
      <c r="J75" s="32">
        <f t="shared" ref="J75:K75" si="2">SUM(J76:J85)</f>
        <v>17457000</v>
      </c>
      <c r="K75" s="139">
        <f t="shared" si="2"/>
        <v>34.22941176470588</v>
      </c>
      <c r="L75" s="42"/>
      <c r="M75" s="42"/>
      <c r="N75" s="42"/>
      <c r="O75" s="42"/>
      <c r="P75" s="42"/>
      <c r="Q75" s="42"/>
      <c r="R75" s="26"/>
    </row>
    <row r="76" spans="1:18" s="28" customFormat="1" ht="30" customHeight="1">
      <c r="A76" s="24"/>
      <c r="B76" s="25"/>
      <c r="C76" s="106" t="s">
        <v>56</v>
      </c>
      <c r="D76" s="23" t="s">
        <v>76</v>
      </c>
      <c r="E76" s="26" t="s">
        <v>164</v>
      </c>
      <c r="F76" s="41">
        <v>1</v>
      </c>
      <c r="G76" s="61" t="s">
        <v>28</v>
      </c>
      <c r="H76" s="24">
        <v>1</v>
      </c>
      <c r="I76" s="27">
        <v>194000000</v>
      </c>
      <c r="J76" s="27">
        <v>0</v>
      </c>
      <c r="K76" s="137"/>
      <c r="L76" s="42"/>
      <c r="M76" s="105" t="s">
        <v>177</v>
      </c>
      <c r="N76" s="42"/>
      <c r="O76" s="42"/>
      <c r="P76" s="42"/>
      <c r="Q76" s="42"/>
      <c r="R76" s="26"/>
    </row>
    <row r="77" spans="1:18" s="28" customFormat="1" ht="30" customHeight="1">
      <c r="A77" s="24"/>
      <c r="B77" s="25"/>
      <c r="C77" s="106" t="s">
        <v>56</v>
      </c>
      <c r="D77" s="23" t="s">
        <v>77</v>
      </c>
      <c r="E77" s="26" t="s">
        <v>164</v>
      </c>
      <c r="F77" s="41">
        <v>1</v>
      </c>
      <c r="G77" s="61" t="s">
        <v>28</v>
      </c>
      <c r="H77" s="24">
        <v>1</v>
      </c>
      <c r="I77" s="27">
        <v>194000000</v>
      </c>
      <c r="J77" s="27">
        <v>0</v>
      </c>
      <c r="K77" s="137"/>
      <c r="L77" s="42"/>
      <c r="M77" s="105" t="s">
        <v>177</v>
      </c>
      <c r="N77" s="42"/>
      <c r="O77" s="42"/>
      <c r="P77" s="42"/>
      <c r="Q77" s="42"/>
      <c r="R77" s="26"/>
    </row>
    <row r="78" spans="1:18" s="28" customFormat="1" ht="30" customHeight="1">
      <c r="A78" s="24"/>
      <c r="B78" s="25"/>
      <c r="C78" s="106" t="s">
        <v>56</v>
      </c>
      <c r="D78" s="23" t="s">
        <v>78</v>
      </c>
      <c r="E78" s="26" t="s">
        <v>164</v>
      </c>
      <c r="F78" s="41">
        <v>1</v>
      </c>
      <c r="G78" s="61" t="s">
        <v>28</v>
      </c>
      <c r="H78" s="24">
        <v>1</v>
      </c>
      <c r="I78" s="27">
        <v>194000000</v>
      </c>
      <c r="J78" s="27">
        <v>0</v>
      </c>
      <c r="K78" s="137"/>
      <c r="L78" s="42"/>
      <c r="M78" s="105" t="s">
        <v>177</v>
      </c>
      <c r="N78" s="42"/>
      <c r="O78" s="42"/>
      <c r="P78" s="42"/>
      <c r="Q78" s="42"/>
      <c r="R78" s="26"/>
    </row>
    <row r="79" spans="1:18" s="28" customFormat="1" ht="30" customHeight="1">
      <c r="A79" s="24"/>
      <c r="B79" s="25"/>
      <c r="C79" s="106" t="s">
        <v>56</v>
      </c>
      <c r="D79" s="23" t="s">
        <v>79</v>
      </c>
      <c r="E79" s="26" t="s">
        <v>164</v>
      </c>
      <c r="F79" s="41">
        <v>1</v>
      </c>
      <c r="G79" s="61" t="s">
        <v>28</v>
      </c>
      <c r="H79" s="24">
        <v>1</v>
      </c>
      <c r="I79" s="27">
        <v>194000000</v>
      </c>
      <c r="J79" s="27">
        <v>0</v>
      </c>
      <c r="K79" s="137"/>
      <c r="L79" s="42"/>
      <c r="M79" s="105" t="s">
        <v>177</v>
      </c>
      <c r="N79" s="42"/>
      <c r="O79" s="42"/>
      <c r="P79" s="42"/>
      <c r="Q79" s="42"/>
      <c r="R79" s="26"/>
    </row>
    <row r="80" spans="1:18" s="28" customFormat="1" ht="30" customHeight="1">
      <c r="A80" s="24"/>
      <c r="B80" s="25"/>
      <c r="C80" s="106" t="s">
        <v>56</v>
      </c>
      <c r="D80" s="23" t="s">
        <v>80</v>
      </c>
      <c r="E80" s="26" t="s">
        <v>164</v>
      </c>
      <c r="F80" s="41">
        <v>1</v>
      </c>
      <c r="G80" s="61" t="s">
        <v>28</v>
      </c>
      <c r="H80" s="24">
        <v>1</v>
      </c>
      <c r="I80" s="27">
        <v>194000000</v>
      </c>
      <c r="J80" s="27">
        <v>0</v>
      </c>
      <c r="K80" s="137"/>
      <c r="L80" s="42"/>
      <c r="M80" s="105" t="s">
        <v>177</v>
      </c>
      <c r="N80" s="42"/>
      <c r="O80" s="42"/>
      <c r="P80" s="42"/>
      <c r="Q80" s="42"/>
      <c r="R80" s="26"/>
    </row>
    <row r="81" spans="1:18" s="28" customFormat="1" ht="30" customHeight="1">
      <c r="A81" s="24"/>
      <c r="B81" s="25"/>
      <c r="C81" s="106" t="s">
        <v>56</v>
      </c>
      <c r="D81" s="23" t="s">
        <v>81</v>
      </c>
      <c r="E81" s="26" t="s">
        <v>164</v>
      </c>
      <c r="F81" s="41">
        <v>1</v>
      </c>
      <c r="G81" s="61" t="s">
        <v>28</v>
      </c>
      <c r="H81" s="24">
        <v>1</v>
      </c>
      <c r="I81" s="27">
        <v>194000000</v>
      </c>
      <c r="J81" s="27">
        <v>0</v>
      </c>
      <c r="K81" s="137"/>
      <c r="L81" s="42"/>
      <c r="M81" s="105" t="s">
        <v>177</v>
      </c>
      <c r="N81" s="42"/>
      <c r="O81" s="42"/>
      <c r="P81" s="42"/>
      <c r="Q81" s="42"/>
      <c r="R81" s="26"/>
    </row>
    <row r="82" spans="1:18" s="28" customFormat="1" ht="37.5" customHeight="1">
      <c r="A82" s="24"/>
      <c r="B82" s="25"/>
      <c r="C82" s="106" t="s">
        <v>56</v>
      </c>
      <c r="D82" s="23" t="s">
        <v>82</v>
      </c>
      <c r="E82" s="26" t="s">
        <v>164</v>
      </c>
      <c r="F82" s="41">
        <v>1</v>
      </c>
      <c r="G82" s="61" t="s">
        <v>28</v>
      </c>
      <c r="H82" s="24">
        <v>1</v>
      </c>
      <c r="I82" s="27">
        <v>194000000</v>
      </c>
      <c r="J82" s="27">
        <v>0</v>
      </c>
      <c r="K82" s="137"/>
      <c r="L82" s="42"/>
      <c r="M82" s="105" t="s">
        <v>177</v>
      </c>
      <c r="N82" s="42"/>
      <c r="O82" s="42"/>
      <c r="P82" s="42"/>
      <c r="Q82" s="42"/>
      <c r="R82" s="26"/>
    </row>
    <row r="83" spans="1:18" s="28" customFormat="1" ht="30" customHeight="1">
      <c r="A83" s="24"/>
      <c r="B83" s="25"/>
      <c r="C83" s="106" t="s">
        <v>56</v>
      </c>
      <c r="D83" s="23" t="s">
        <v>83</v>
      </c>
      <c r="E83" s="26" t="s">
        <v>164</v>
      </c>
      <c r="F83" s="41">
        <v>1</v>
      </c>
      <c r="G83" s="61" t="s">
        <v>28</v>
      </c>
      <c r="H83" s="24">
        <v>1</v>
      </c>
      <c r="I83" s="27">
        <v>145500000</v>
      </c>
      <c r="J83" s="27">
        <v>0</v>
      </c>
      <c r="K83" s="137"/>
      <c r="L83" s="42"/>
      <c r="M83" s="105" t="s">
        <v>177</v>
      </c>
      <c r="N83" s="42"/>
      <c r="O83" s="42"/>
      <c r="P83" s="42"/>
      <c r="Q83" s="42"/>
      <c r="R83" s="26"/>
    </row>
    <row r="84" spans="1:18" s="28" customFormat="1" ht="30" customHeight="1">
      <c r="A84" s="24"/>
      <c r="B84" s="25"/>
      <c r="C84" s="106" t="s">
        <v>56</v>
      </c>
      <c r="D84" s="23" t="s">
        <v>84</v>
      </c>
      <c r="E84" s="26" t="s">
        <v>164</v>
      </c>
      <c r="F84" s="41">
        <v>1</v>
      </c>
      <c r="G84" s="61" t="s">
        <v>28</v>
      </c>
      <c r="H84" s="24">
        <v>1</v>
      </c>
      <c r="I84" s="27">
        <v>145500000</v>
      </c>
      <c r="J84" s="27">
        <v>0</v>
      </c>
      <c r="K84" s="137"/>
      <c r="L84" s="42"/>
      <c r="M84" s="105" t="s">
        <v>177</v>
      </c>
      <c r="N84" s="42"/>
      <c r="O84" s="42"/>
      <c r="P84" s="42"/>
      <c r="Q84" s="42"/>
      <c r="R84" s="26"/>
    </row>
    <row r="85" spans="1:18" s="28" customFormat="1" ht="23.25" customHeight="1">
      <c r="A85" s="24"/>
      <c r="B85" s="25"/>
      <c r="C85" s="37"/>
      <c r="D85" s="88" t="s">
        <v>23</v>
      </c>
      <c r="E85" s="26"/>
      <c r="F85" s="41"/>
      <c r="G85" s="61"/>
      <c r="H85" s="24"/>
      <c r="I85" s="27">
        <v>51000000</v>
      </c>
      <c r="J85" s="27">
        <v>17457000</v>
      </c>
      <c r="K85" s="137">
        <f>J85/I85*100</f>
        <v>34.22941176470588</v>
      </c>
      <c r="L85" s="42"/>
      <c r="M85" s="42"/>
      <c r="N85" s="42"/>
      <c r="O85" s="42"/>
      <c r="P85" s="42"/>
      <c r="Q85" s="42"/>
      <c r="R85" s="26"/>
    </row>
    <row r="86" spans="1:18" s="28" customFormat="1" ht="12.75" customHeight="1">
      <c r="A86" s="24"/>
      <c r="B86" s="25"/>
      <c r="C86" s="37"/>
      <c r="D86" s="33"/>
      <c r="E86" s="26"/>
      <c r="F86" s="41"/>
      <c r="G86" s="61"/>
      <c r="H86" s="24"/>
      <c r="I86" s="27"/>
      <c r="J86" s="27"/>
      <c r="K86" s="137"/>
      <c r="L86" s="42"/>
      <c r="M86" s="42"/>
      <c r="N86" s="42"/>
      <c r="O86" s="42"/>
      <c r="P86" s="42"/>
      <c r="Q86" s="42"/>
      <c r="R86" s="26"/>
    </row>
    <row r="87" spans="1:18" s="28" customFormat="1" ht="30" customHeight="1">
      <c r="A87" s="24"/>
      <c r="B87" s="25"/>
      <c r="C87" s="37"/>
      <c r="D87" s="88" t="s">
        <v>85</v>
      </c>
      <c r="E87" s="26"/>
      <c r="F87" s="41"/>
      <c r="G87" s="61"/>
      <c r="H87" s="24"/>
      <c r="I87" s="32">
        <f>I89+I88</f>
        <v>150000000</v>
      </c>
      <c r="J87" s="32">
        <f t="shared" ref="J87:K87" si="3">J89+J88</f>
        <v>43943000</v>
      </c>
      <c r="K87" s="139">
        <f t="shared" si="3"/>
        <v>29.893197278911565</v>
      </c>
      <c r="L87" s="42"/>
      <c r="M87" s="42"/>
      <c r="N87" s="42"/>
      <c r="O87" s="42"/>
      <c r="P87" s="42"/>
      <c r="Q87" s="42"/>
      <c r="R87" s="26"/>
    </row>
    <row r="88" spans="1:18" s="28" customFormat="1" ht="30" customHeight="1">
      <c r="A88" s="24"/>
      <c r="B88" s="25"/>
      <c r="C88" s="79" t="s">
        <v>56</v>
      </c>
      <c r="D88" s="33" t="s">
        <v>86</v>
      </c>
      <c r="E88" s="26" t="s">
        <v>164</v>
      </c>
      <c r="F88" s="41">
        <v>1</v>
      </c>
      <c r="G88" s="61" t="s">
        <v>28</v>
      </c>
      <c r="H88" s="24">
        <v>1</v>
      </c>
      <c r="I88" s="27">
        <v>147000000</v>
      </c>
      <c r="J88" s="27">
        <v>43943000</v>
      </c>
      <c r="K88" s="137">
        <f>J88/I88*100</f>
        <v>29.893197278911565</v>
      </c>
      <c r="L88" s="42"/>
      <c r="M88" s="105" t="s">
        <v>177</v>
      </c>
      <c r="N88" s="147" t="s">
        <v>194</v>
      </c>
      <c r="O88" s="147" t="s">
        <v>196</v>
      </c>
      <c r="P88" s="27">
        <v>146475000</v>
      </c>
      <c r="Q88" s="105" t="s">
        <v>197</v>
      </c>
      <c r="R88" s="26"/>
    </row>
    <row r="89" spans="1:18" s="28" customFormat="1" ht="21.75" customHeight="1">
      <c r="A89" s="24"/>
      <c r="B89" s="25"/>
      <c r="C89" s="37"/>
      <c r="D89" s="88" t="s">
        <v>23</v>
      </c>
      <c r="E89" s="26"/>
      <c r="F89" s="41"/>
      <c r="G89" s="61"/>
      <c r="H89" s="24"/>
      <c r="I89" s="27">
        <v>3000000</v>
      </c>
      <c r="J89" s="27">
        <v>0</v>
      </c>
      <c r="K89" s="137"/>
      <c r="L89" s="42"/>
      <c r="M89" s="42"/>
      <c r="N89" s="42"/>
      <c r="O89" s="42"/>
      <c r="P89" s="42"/>
      <c r="Q89" s="42"/>
      <c r="R89" s="26"/>
    </row>
    <row r="90" spans="1:18" s="28" customFormat="1" ht="14.25" customHeight="1">
      <c r="A90" s="24"/>
      <c r="B90" s="25"/>
      <c r="C90" s="37"/>
      <c r="D90" s="33"/>
      <c r="E90" s="26"/>
      <c r="F90" s="41"/>
      <c r="G90" s="61"/>
      <c r="H90" s="24"/>
      <c r="I90" s="27"/>
      <c r="J90" s="27"/>
      <c r="K90" s="137"/>
      <c r="L90" s="42"/>
      <c r="M90" s="42"/>
      <c r="N90" s="42"/>
      <c r="O90" s="42"/>
      <c r="P90" s="42"/>
      <c r="Q90" s="42"/>
      <c r="R90" s="26"/>
    </row>
    <row r="91" spans="1:18" s="28" customFormat="1" ht="21" customHeight="1">
      <c r="A91" s="24"/>
      <c r="B91" s="25"/>
      <c r="C91" s="37"/>
      <c r="D91" s="88" t="s">
        <v>21</v>
      </c>
      <c r="E91" s="26"/>
      <c r="F91" s="41"/>
      <c r="G91" s="61"/>
      <c r="H91" s="24"/>
      <c r="I91" s="32">
        <f>SUM(I92:I128)</f>
        <v>6250000000</v>
      </c>
      <c r="J91" s="32">
        <f t="shared" ref="J91:K91" si="4">SUM(J92:J128)</f>
        <v>739751000</v>
      </c>
      <c r="K91" s="139">
        <f t="shared" si="4"/>
        <v>460.3699774358974</v>
      </c>
      <c r="L91" s="42"/>
      <c r="M91" s="42"/>
      <c r="N91" s="42"/>
      <c r="O91" s="42"/>
      <c r="P91" s="42"/>
      <c r="Q91" s="42"/>
      <c r="R91" s="26"/>
    </row>
    <row r="92" spans="1:18" s="28" customFormat="1" ht="30" customHeight="1">
      <c r="A92" s="24"/>
      <c r="B92" s="25"/>
      <c r="C92" s="106" t="s">
        <v>56</v>
      </c>
      <c r="D92" s="23" t="s">
        <v>88</v>
      </c>
      <c r="E92" s="26" t="s">
        <v>164</v>
      </c>
      <c r="F92" s="41">
        <v>1</v>
      </c>
      <c r="G92" s="61" t="s">
        <v>28</v>
      </c>
      <c r="H92" s="24">
        <v>1</v>
      </c>
      <c r="I92" s="27">
        <v>195000000</v>
      </c>
      <c r="J92" s="27">
        <v>0</v>
      </c>
      <c r="K92" s="137"/>
      <c r="L92" s="42"/>
      <c r="M92" s="105" t="s">
        <v>177</v>
      </c>
      <c r="N92" s="42"/>
      <c r="O92" s="42"/>
      <c r="P92" s="42"/>
      <c r="Q92" s="42"/>
      <c r="R92" s="26"/>
    </row>
    <row r="93" spans="1:18" s="28" customFormat="1" ht="30" customHeight="1">
      <c r="A93" s="24"/>
      <c r="B93" s="25"/>
      <c r="C93" s="106" t="s">
        <v>56</v>
      </c>
      <c r="D93" s="23" t="s">
        <v>89</v>
      </c>
      <c r="E93" s="26" t="s">
        <v>164</v>
      </c>
      <c r="F93" s="41">
        <v>1</v>
      </c>
      <c r="G93" s="61" t="s">
        <v>28</v>
      </c>
      <c r="H93" s="24">
        <v>1</v>
      </c>
      <c r="I93" s="27">
        <v>195000000</v>
      </c>
      <c r="J93" s="27">
        <v>0</v>
      </c>
      <c r="K93" s="137"/>
      <c r="L93" s="42"/>
      <c r="M93" s="105" t="s">
        <v>177</v>
      </c>
      <c r="N93" s="42"/>
      <c r="O93" s="42"/>
      <c r="P93" s="42"/>
      <c r="Q93" s="42"/>
      <c r="R93" s="26"/>
    </row>
    <row r="94" spans="1:18" s="28" customFormat="1" ht="30" customHeight="1">
      <c r="A94" s="24"/>
      <c r="B94" s="25"/>
      <c r="C94" s="106" t="s">
        <v>56</v>
      </c>
      <c r="D94" s="23" t="s">
        <v>90</v>
      </c>
      <c r="E94" s="26" t="s">
        <v>164</v>
      </c>
      <c r="F94" s="41">
        <v>1</v>
      </c>
      <c r="G94" s="61" t="s">
        <v>28</v>
      </c>
      <c r="H94" s="24">
        <v>1</v>
      </c>
      <c r="I94" s="27">
        <v>146250000</v>
      </c>
      <c r="J94" s="27">
        <v>0</v>
      </c>
      <c r="K94" s="137"/>
      <c r="L94" s="42"/>
      <c r="M94" s="105" t="s">
        <v>177</v>
      </c>
      <c r="N94" s="42"/>
      <c r="O94" s="42"/>
      <c r="P94" s="42"/>
      <c r="Q94" s="42"/>
      <c r="R94" s="26"/>
    </row>
    <row r="95" spans="1:18" s="28" customFormat="1" ht="36" customHeight="1">
      <c r="A95" s="24"/>
      <c r="B95" s="25"/>
      <c r="C95" s="106" t="s">
        <v>56</v>
      </c>
      <c r="D95" s="23" t="s">
        <v>91</v>
      </c>
      <c r="E95" s="26" t="s">
        <v>164</v>
      </c>
      <c r="F95" s="41">
        <v>1</v>
      </c>
      <c r="G95" s="61" t="s">
        <v>28</v>
      </c>
      <c r="H95" s="24">
        <v>1</v>
      </c>
      <c r="I95" s="27">
        <v>195000000</v>
      </c>
      <c r="J95" s="27">
        <v>194532000</v>
      </c>
      <c r="K95" s="137">
        <f>J95/I95*100</f>
        <v>99.76</v>
      </c>
      <c r="L95" s="42"/>
      <c r="M95" s="105" t="s">
        <v>177</v>
      </c>
      <c r="N95" s="147" t="s">
        <v>194</v>
      </c>
      <c r="O95" s="147" t="s">
        <v>201</v>
      </c>
      <c r="P95" s="27">
        <v>194532000</v>
      </c>
      <c r="Q95" s="42" t="s">
        <v>204</v>
      </c>
      <c r="R95" s="26"/>
    </row>
    <row r="96" spans="1:18" s="28" customFormat="1" ht="30" customHeight="1">
      <c r="A96" s="24"/>
      <c r="B96" s="25"/>
      <c r="C96" s="106" t="s">
        <v>56</v>
      </c>
      <c r="D96" s="23" t="s">
        <v>92</v>
      </c>
      <c r="E96" s="26" t="s">
        <v>164</v>
      </c>
      <c r="F96" s="41">
        <v>1</v>
      </c>
      <c r="G96" s="61" t="s">
        <v>28</v>
      </c>
      <c r="H96" s="24">
        <v>1</v>
      </c>
      <c r="I96" s="27">
        <v>195000000</v>
      </c>
      <c r="J96" s="27">
        <v>58291000</v>
      </c>
      <c r="K96" s="137">
        <f>J96/I96*100</f>
        <v>29.89282051282051</v>
      </c>
      <c r="L96" s="42"/>
      <c r="M96" s="105" t="s">
        <v>177</v>
      </c>
      <c r="N96" s="147" t="s">
        <v>198</v>
      </c>
      <c r="O96" s="147" t="s">
        <v>199</v>
      </c>
      <c r="P96" s="27">
        <v>194215000</v>
      </c>
      <c r="Q96" s="105" t="s">
        <v>197</v>
      </c>
      <c r="R96" s="26"/>
    </row>
    <row r="97" spans="1:18" s="28" customFormat="1" ht="30" customHeight="1">
      <c r="A97" s="24"/>
      <c r="B97" s="25"/>
      <c r="C97" s="106" t="s">
        <v>56</v>
      </c>
      <c r="D97" s="23" t="s">
        <v>93</v>
      </c>
      <c r="E97" s="26" t="s">
        <v>164</v>
      </c>
      <c r="F97" s="41">
        <v>1</v>
      </c>
      <c r="G97" s="61" t="s">
        <v>28</v>
      </c>
      <c r="H97" s="24">
        <v>1</v>
      </c>
      <c r="I97" s="27">
        <v>195000000</v>
      </c>
      <c r="J97" s="27">
        <v>0</v>
      </c>
      <c r="K97" s="137"/>
      <c r="L97" s="42"/>
      <c r="M97" s="105" t="s">
        <v>177</v>
      </c>
      <c r="N97" s="42"/>
      <c r="O97" s="42"/>
      <c r="P97" s="42"/>
      <c r="Q97" s="42"/>
      <c r="R97" s="26"/>
    </row>
    <row r="98" spans="1:18" s="28" customFormat="1" ht="30" customHeight="1">
      <c r="A98" s="24"/>
      <c r="B98" s="25"/>
      <c r="C98" s="106" t="s">
        <v>56</v>
      </c>
      <c r="D98" s="23" t="s">
        <v>94</v>
      </c>
      <c r="E98" s="26" t="s">
        <v>164</v>
      </c>
      <c r="F98" s="41">
        <v>1</v>
      </c>
      <c r="G98" s="61" t="s">
        <v>28</v>
      </c>
      <c r="H98" s="24">
        <v>1</v>
      </c>
      <c r="I98" s="27">
        <v>195000000</v>
      </c>
      <c r="J98" s="27">
        <v>0</v>
      </c>
      <c r="K98" s="137"/>
      <c r="L98" s="42"/>
      <c r="M98" s="105" t="s">
        <v>177</v>
      </c>
      <c r="N98" s="42"/>
      <c r="O98" s="42"/>
      <c r="P98" s="42"/>
      <c r="Q98" s="42"/>
      <c r="R98" s="26"/>
    </row>
    <row r="99" spans="1:18" s="28" customFormat="1" ht="30" customHeight="1">
      <c r="A99" s="24"/>
      <c r="B99" s="25"/>
      <c r="C99" s="106" t="s">
        <v>56</v>
      </c>
      <c r="D99" s="23" t="s">
        <v>95</v>
      </c>
      <c r="E99" s="26" t="s">
        <v>164</v>
      </c>
      <c r="F99" s="41">
        <v>1</v>
      </c>
      <c r="G99" s="61" t="s">
        <v>28</v>
      </c>
      <c r="H99" s="24">
        <v>1</v>
      </c>
      <c r="I99" s="27">
        <v>195000000</v>
      </c>
      <c r="J99" s="27">
        <v>0</v>
      </c>
      <c r="K99" s="137"/>
      <c r="L99" s="42"/>
      <c r="M99" s="105" t="s">
        <v>177</v>
      </c>
      <c r="N99" s="42"/>
      <c r="O99" s="42"/>
      <c r="P99" s="42"/>
      <c r="Q99" s="42"/>
      <c r="R99" s="26"/>
    </row>
    <row r="100" spans="1:18" s="28" customFormat="1" ht="40.5" customHeight="1">
      <c r="A100" s="24"/>
      <c r="B100" s="25"/>
      <c r="C100" s="106" t="s">
        <v>56</v>
      </c>
      <c r="D100" s="23" t="s">
        <v>96</v>
      </c>
      <c r="E100" s="26" t="s">
        <v>164</v>
      </c>
      <c r="F100" s="41">
        <v>1</v>
      </c>
      <c r="G100" s="61" t="s">
        <v>28</v>
      </c>
      <c r="H100" s="24">
        <v>1</v>
      </c>
      <c r="I100" s="27">
        <v>97500000</v>
      </c>
      <c r="J100" s="27">
        <v>0</v>
      </c>
      <c r="K100" s="137"/>
      <c r="L100" s="42"/>
      <c r="M100" s="105" t="s">
        <v>177</v>
      </c>
      <c r="N100" s="42"/>
      <c r="O100" s="42"/>
      <c r="P100" s="42"/>
      <c r="Q100" s="42"/>
      <c r="R100" s="26"/>
    </row>
    <row r="101" spans="1:18" s="28" customFormat="1" ht="30" customHeight="1">
      <c r="A101" s="24"/>
      <c r="B101" s="25"/>
      <c r="C101" s="106" t="s">
        <v>56</v>
      </c>
      <c r="D101" s="23" t="s">
        <v>97</v>
      </c>
      <c r="E101" s="26" t="s">
        <v>164</v>
      </c>
      <c r="F101" s="41">
        <v>1</v>
      </c>
      <c r="G101" s="61" t="s">
        <v>28</v>
      </c>
      <c r="H101" s="24">
        <v>1</v>
      </c>
      <c r="I101" s="27">
        <v>146250000</v>
      </c>
      <c r="J101" s="27">
        <v>0</v>
      </c>
      <c r="K101" s="137"/>
      <c r="L101" s="42"/>
      <c r="M101" s="105" t="s">
        <v>177</v>
      </c>
      <c r="N101" s="42"/>
      <c r="O101" s="42"/>
      <c r="P101" s="42"/>
      <c r="Q101" s="42"/>
      <c r="R101" s="26"/>
    </row>
    <row r="102" spans="1:18" s="28" customFormat="1" ht="30" customHeight="1">
      <c r="A102" s="24"/>
      <c r="B102" s="25"/>
      <c r="C102" s="106" t="s">
        <v>56</v>
      </c>
      <c r="D102" s="23" t="s">
        <v>98</v>
      </c>
      <c r="E102" s="26" t="s">
        <v>164</v>
      </c>
      <c r="F102" s="41">
        <v>1</v>
      </c>
      <c r="G102" s="61" t="s">
        <v>28</v>
      </c>
      <c r="H102" s="24">
        <v>1</v>
      </c>
      <c r="I102" s="27">
        <v>146250000</v>
      </c>
      <c r="J102" s="27">
        <v>145779000</v>
      </c>
      <c r="K102" s="137">
        <f>J102/I102*100</f>
        <v>99.677948717948723</v>
      </c>
      <c r="L102" s="42"/>
      <c r="M102" s="105" t="s">
        <v>177</v>
      </c>
      <c r="N102" s="42" t="s">
        <v>198</v>
      </c>
      <c r="O102" s="147" t="s">
        <v>199</v>
      </c>
      <c r="P102" s="27">
        <v>145779000</v>
      </c>
      <c r="Q102" s="42" t="s">
        <v>202</v>
      </c>
      <c r="R102" s="26"/>
    </row>
    <row r="103" spans="1:18" s="28" customFormat="1" ht="30" customHeight="1">
      <c r="A103" s="24"/>
      <c r="B103" s="25"/>
      <c r="C103" s="106" t="s">
        <v>56</v>
      </c>
      <c r="D103" s="23" t="s">
        <v>99</v>
      </c>
      <c r="E103" s="26" t="s">
        <v>164</v>
      </c>
      <c r="F103" s="41">
        <v>1</v>
      </c>
      <c r="G103" s="61" t="s">
        <v>28</v>
      </c>
      <c r="H103" s="24">
        <v>1</v>
      </c>
      <c r="I103" s="27">
        <v>195000000</v>
      </c>
      <c r="J103" s="27">
        <v>0</v>
      </c>
      <c r="K103" s="137"/>
      <c r="L103" s="42"/>
      <c r="M103" s="105" t="s">
        <v>177</v>
      </c>
      <c r="N103" s="42"/>
      <c r="O103" s="42"/>
      <c r="P103" s="42"/>
      <c r="Q103" s="42"/>
      <c r="R103" s="26"/>
    </row>
    <row r="104" spans="1:18" s="28" customFormat="1" ht="30" customHeight="1">
      <c r="A104" s="24"/>
      <c r="B104" s="25"/>
      <c r="C104" s="106" t="s">
        <v>56</v>
      </c>
      <c r="D104" s="23" t="s">
        <v>100</v>
      </c>
      <c r="E104" s="26" t="s">
        <v>164</v>
      </c>
      <c r="F104" s="41">
        <v>1</v>
      </c>
      <c r="G104" s="61" t="s">
        <v>28</v>
      </c>
      <c r="H104" s="24">
        <v>1</v>
      </c>
      <c r="I104" s="27">
        <v>195000000</v>
      </c>
      <c r="J104" s="27">
        <v>0</v>
      </c>
      <c r="K104" s="137"/>
      <c r="L104" s="42"/>
      <c r="M104" s="105" t="s">
        <v>177</v>
      </c>
      <c r="N104" s="42"/>
      <c r="O104" s="42"/>
      <c r="P104" s="42"/>
      <c r="Q104" s="42"/>
      <c r="R104" s="26"/>
    </row>
    <row r="105" spans="1:18" s="28" customFormat="1" ht="30" customHeight="1">
      <c r="A105" s="24"/>
      <c r="B105" s="25"/>
      <c r="C105" s="106" t="s">
        <v>56</v>
      </c>
      <c r="D105" s="23" t="s">
        <v>101</v>
      </c>
      <c r="E105" s="26" t="s">
        <v>164</v>
      </c>
      <c r="F105" s="41">
        <v>1</v>
      </c>
      <c r="G105" s="61" t="s">
        <v>28</v>
      </c>
      <c r="H105" s="24">
        <v>1</v>
      </c>
      <c r="I105" s="27">
        <v>195000000</v>
      </c>
      <c r="J105" s="27">
        <v>0</v>
      </c>
      <c r="K105" s="137"/>
      <c r="L105" s="42"/>
      <c r="M105" s="105" t="s">
        <v>177</v>
      </c>
      <c r="N105" s="42"/>
      <c r="O105" s="42"/>
      <c r="P105" s="42"/>
      <c r="Q105" s="42"/>
      <c r="R105" s="26"/>
    </row>
    <row r="106" spans="1:18" s="28" customFormat="1" ht="30" customHeight="1">
      <c r="A106" s="24"/>
      <c r="B106" s="25"/>
      <c r="C106" s="107" t="s">
        <v>56</v>
      </c>
      <c r="D106" s="23" t="s">
        <v>102</v>
      </c>
      <c r="E106" s="26" t="s">
        <v>164</v>
      </c>
      <c r="F106" s="41">
        <v>1</v>
      </c>
      <c r="G106" s="61" t="s">
        <v>28</v>
      </c>
      <c r="H106" s="24">
        <v>1</v>
      </c>
      <c r="I106" s="27">
        <v>195000000</v>
      </c>
      <c r="J106" s="27">
        <v>0</v>
      </c>
      <c r="K106" s="137"/>
      <c r="L106" s="42"/>
      <c r="M106" s="105" t="s">
        <v>177</v>
      </c>
      <c r="N106" s="42"/>
      <c r="O106" s="42"/>
      <c r="P106" s="42"/>
      <c r="Q106" s="42"/>
      <c r="R106" s="26"/>
    </row>
    <row r="107" spans="1:18" s="28" customFormat="1" ht="39.75" customHeight="1">
      <c r="A107" s="24"/>
      <c r="B107" s="25"/>
      <c r="C107" s="107" t="s">
        <v>56</v>
      </c>
      <c r="D107" s="23" t="s">
        <v>103</v>
      </c>
      <c r="E107" s="26" t="s">
        <v>164</v>
      </c>
      <c r="F107" s="41">
        <v>1</v>
      </c>
      <c r="G107" s="61" t="s">
        <v>28</v>
      </c>
      <c r="H107" s="24">
        <v>1</v>
      </c>
      <c r="I107" s="27">
        <v>195000000</v>
      </c>
      <c r="J107" s="27">
        <v>0</v>
      </c>
      <c r="K107" s="137"/>
      <c r="L107" s="42"/>
      <c r="M107" s="105" t="s">
        <v>177</v>
      </c>
      <c r="N107" s="42"/>
      <c r="O107" s="42"/>
      <c r="P107" s="42"/>
      <c r="Q107" s="42"/>
      <c r="R107" s="26"/>
    </row>
    <row r="108" spans="1:18" s="28" customFormat="1" ht="30" customHeight="1">
      <c r="A108" s="24"/>
      <c r="B108" s="25"/>
      <c r="C108" s="107" t="s">
        <v>56</v>
      </c>
      <c r="D108" s="23" t="s">
        <v>104</v>
      </c>
      <c r="E108" s="26" t="s">
        <v>164</v>
      </c>
      <c r="F108" s="41">
        <v>1</v>
      </c>
      <c r="G108" s="61" t="s">
        <v>28</v>
      </c>
      <c r="H108" s="24">
        <v>1</v>
      </c>
      <c r="I108" s="27">
        <v>195000000</v>
      </c>
      <c r="J108" s="27">
        <v>0</v>
      </c>
      <c r="K108" s="137"/>
      <c r="L108" s="42"/>
      <c r="M108" s="105" t="s">
        <v>177</v>
      </c>
      <c r="N108" s="42"/>
      <c r="O108" s="42"/>
      <c r="P108" s="42"/>
      <c r="Q108" s="42"/>
      <c r="R108" s="26"/>
    </row>
    <row r="109" spans="1:18" s="28" customFormat="1" ht="30" customHeight="1">
      <c r="A109" s="24"/>
      <c r="B109" s="25"/>
      <c r="C109" s="107" t="s">
        <v>56</v>
      </c>
      <c r="D109" s="23" t="s">
        <v>105</v>
      </c>
      <c r="E109" s="26" t="s">
        <v>164</v>
      </c>
      <c r="F109" s="41">
        <v>1</v>
      </c>
      <c r="G109" s="61" t="s">
        <v>28</v>
      </c>
      <c r="H109" s="24">
        <v>1</v>
      </c>
      <c r="I109" s="27">
        <v>195000000</v>
      </c>
      <c r="J109" s="27">
        <v>0</v>
      </c>
      <c r="K109" s="137"/>
      <c r="L109" s="42"/>
      <c r="M109" s="105" t="s">
        <v>177</v>
      </c>
      <c r="N109" s="42"/>
      <c r="O109" s="42"/>
      <c r="P109" s="42"/>
      <c r="Q109" s="42"/>
      <c r="R109" s="26"/>
    </row>
    <row r="110" spans="1:18" s="28" customFormat="1" ht="39" customHeight="1">
      <c r="A110" s="24"/>
      <c r="B110" s="25"/>
      <c r="C110" s="107" t="s">
        <v>56</v>
      </c>
      <c r="D110" s="23" t="s">
        <v>106</v>
      </c>
      <c r="E110" s="26" t="s">
        <v>164</v>
      </c>
      <c r="F110" s="41">
        <v>1</v>
      </c>
      <c r="G110" s="61" t="s">
        <v>28</v>
      </c>
      <c r="H110" s="24">
        <v>1</v>
      </c>
      <c r="I110" s="27">
        <v>195000000</v>
      </c>
      <c r="J110" s="27">
        <v>0</v>
      </c>
      <c r="K110" s="137"/>
      <c r="L110" s="42"/>
      <c r="M110" s="105" t="s">
        <v>177</v>
      </c>
      <c r="N110" s="42"/>
      <c r="O110" s="42"/>
      <c r="P110" s="42"/>
      <c r="Q110" s="42"/>
      <c r="R110" s="26"/>
    </row>
    <row r="111" spans="1:18" s="28" customFormat="1" ht="38.25" customHeight="1">
      <c r="A111" s="24"/>
      <c r="B111" s="25"/>
      <c r="C111" s="107" t="s">
        <v>56</v>
      </c>
      <c r="D111" s="23" t="s">
        <v>107</v>
      </c>
      <c r="E111" s="26" t="s">
        <v>164</v>
      </c>
      <c r="F111" s="41">
        <v>1</v>
      </c>
      <c r="G111" s="61" t="s">
        <v>28</v>
      </c>
      <c r="H111" s="24">
        <v>1</v>
      </c>
      <c r="I111" s="27">
        <v>97500000</v>
      </c>
      <c r="J111" s="27">
        <v>97096000</v>
      </c>
      <c r="K111" s="137">
        <f>J111/I111*100</f>
        <v>99.585641025641024</v>
      </c>
      <c r="L111" s="42"/>
      <c r="M111" s="105" t="s">
        <v>177</v>
      </c>
      <c r="N111" s="42" t="s">
        <v>198</v>
      </c>
      <c r="O111" s="147" t="s">
        <v>199</v>
      </c>
      <c r="P111" s="27">
        <v>97096000</v>
      </c>
      <c r="Q111" s="42" t="s">
        <v>203</v>
      </c>
      <c r="R111" s="26"/>
    </row>
    <row r="112" spans="1:18" s="28" customFormat="1" ht="30" customHeight="1">
      <c r="A112" s="24"/>
      <c r="B112" s="25"/>
      <c r="C112" s="107" t="s">
        <v>56</v>
      </c>
      <c r="D112" s="23" t="s">
        <v>108</v>
      </c>
      <c r="E112" s="26" t="s">
        <v>164</v>
      </c>
      <c r="F112" s="41">
        <v>1</v>
      </c>
      <c r="G112" s="61" t="s">
        <v>28</v>
      </c>
      <c r="H112" s="24">
        <v>1</v>
      </c>
      <c r="I112" s="27">
        <v>195000000</v>
      </c>
      <c r="J112" s="27">
        <v>0</v>
      </c>
      <c r="K112" s="137"/>
      <c r="L112" s="42"/>
      <c r="M112" s="105" t="s">
        <v>177</v>
      </c>
      <c r="N112" s="42"/>
      <c r="O112" s="42"/>
      <c r="P112" s="42"/>
      <c r="Q112" s="42"/>
      <c r="R112" s="26"/>
    </row>
    <row r="113" spans="1:18" s="28" customFormat="1" ht="30" customHeight="1">
      <c r="A113" s="24"/>
      <c r="B113" s="25"/>
      <c r="C113" s="107" t="s">
        <v>56</v>
      </c>
      <c r="D113" s="23" t="s">
        <v>109</v>
      </c>
      <c r="E113" s="26" t="s">
        <v>164</v>
      </c>
      <c r="F113" s="41">
        <v>1</v>
      </c>
      <c r="G113" s="61" t="s">
        <v>28</v>
      </c>
      <c r="H113" s="24">
        <v>1</v>
      </c>
      <c r="I113" s="27">
        <v>195000000</v>
      </c>
      <c r="J113" s="27">
        <v>0</v>
      </c>
      <c r="K113" s="137"/>
      <c r="L113" s="42"/>
      <c r="M113" s="105" t="s">
        <v>177</v>
      </c>
      <c r="N113" s="42"/>
      <c r="O113" s="42"/>
      <c r="P113" s="42"/>
      <c r="Q113" s="42"/>
      <c r="R113" s="26"/>
    </row>
    <row r="114" spans="1:18" s="28" customFormat="1" ht="30" customHeight="1">
      <c r="A114" s="24"/>
      <c r="B114" s="25"/>
      <c r="C114" s="107" t="s">
        <v>56</v>
      </c>
      <c r="D114" s="23" t="s">
        <v>110</v>
      </c>
      <c r="E114" s="26" t="s">
        <v>164</v>
      </c>
      <c r="F114" s="41">
        <v>1</v>
      </c>
      <c r="G114" s="61" t="s">
        <v>28</v>
      </c>
      <c r="H114" s="24">
        <v>1</v>
      </c>
      <c r="I114" s="27">
        <v>97500000</v>
      </c>
      <c r="J114" s="27">
        <v>0</v>
      </c>
      <c r="K114" s="137"/>
      <c r="L114" s="42"/>
      <c r="M114" s="105" t="s">
        <v>177</v>
      </c>
      <c r="N114" s="42"/>
      <c r="O114" s="42"/>
      <c r="P114" s="42"/>
      <c r="Q114" s="42"/>
      <c r="R114" s="26"/>
    </row>
    <row r="115" spans="1:18" s="28" customFormat="1" ht="39" customHeight="1">
      <c r="A115" s="24"/>
      <c r="B115" s="25"/>
      <c r="C115" s="107" t="s">
        <v>56</v>
      </c>
      <c r="D115" s="23" t="s">
        <v>111</v>
      </c>
      <c r="E115" s="26" t="s">
        <v>164</v>
      </c>
      <c r="F115" s="41">
        <v>1</v>
      </c>
      <c r="G115" s="61" t="s">
        <v>28</v>
      </c>
      <c r="H115" s="24">
        <v>1</v>
      </c>
      <c r="I115" s="27">
        <v>195000000</v>
      </c>
      <c r="J115" s="27">
        <v>0</v>
      </c>
      <c r="K115" s="137"/>
      <c r="L115" s="42"/>
      <c r="M115" s="105" t="s">
        <v>177</v>
      </c>
      <c r="N115" s="42"/>
      <c r="O115" s="42"/>
      <c r="P115" s="42"/>
      <c r="Q115" s="42"/>
      <c r="R115" s="26"/>
    </row>
    <row r="116" spans="1:18" s="28" customFormat="1" ht="30" customHeight="1">
      <c r="A116" s="24"/>
      <c r="B116" s="25"/>
      <c r="C116" s="107" t="s">
        <v>56</v>
      </c>
      <c r="D116" s="23" t="s">
        <v>112</v>
      </c>
      <c r="E116" s="26" t="s">
        <v>164</v>
      </c>
      <c r="F116" s="41">
        <v>1</v>
      </c>
      <c r="G116" s="61" t="s">
        <v>28</v>
      </c>
      <c r="H116" s="24">
        <v>1</v>
      </c>
      <c r="I116" s="27">
        <v>48750000</v>
      </c>
      <c r="J116" s="27">
        <v>0</v>
      </c>
      <c r="K116" s="137"/>
      <c r="L116" s="42"/>
      <c r="M116" s="105" t="s">
        <v>177</v>
      </c>
      <c r="N116" s="42"/>
      <c r="O116" s="42"/>
      <c r="P116" s="42"/>
      <c r="Q116" s="42"/>
      <c r="R116" s="26"/>
    </row>
    <row r="117" spans="1:18" s="28" customFormat="1" ht="30" customHeight="1">
      <c r="A117" s="24"/>
      <c r="B117" s="25"/>
      <c r="C117" s="107" t="s">
        <v>56</v>
      </c>
      <c r="D117" s="23" t="s">
        <v>113</v>
      </c>
      <c r="E117" s="26" t="s">
        <v>164</v>
      </c>
      <c r="F117" s="41">
        <v>1</v>
      </c>
      <c r="G117" s="61" t="s">
        <v>28</v>
      </c>
      <c r="H117" s="24">
        <v>1</v>
      </c>
      <c r="I117" s="27">
        <v>97500000</v>
      </c>
      <c r="J117" s="27">
        <v>0</v>
      </c>
      <c r="K117" s="137"/>
      <c r="L117" s="42"/>
      <c r="M117" s="105" t="s">
        <v>177</v>
      </c>
      <c r="N117" s="42"/>
      <c r="O117" s="42"/>
      <c r="P117" s="42"/>
      <c r="Q117" s="42"/>
      <c r="R117" s="26"/>
    </row>
    <row r="118" spans="1:18" s="28" customFormat="1" ht="30" customHeight="1">
      <c r="A118" s="24"/>
      <c r="B118" s="25"/>
      <c r="C118" s="107" t="s">
        <v>56</v>
      </c>
      <c r="D118" s="23" t="s">
        <v>114</v>
      </c>
      <c r="E118" s="26" t="s">
        <v>164</v>
      </c>
      <c r="F118" s="41">
        <v>1</v>
      </c>
      <c r="G118" s="61" t="s">
        <v>28</v>
      </c>
      <c r="H118" s="24">
        <v>1</v>
      </c>
      <c r="I118" s="27">
        <v>195000000</v>
      </c>
      <c r="J118" s="27">
        <v>194531000</v>
      </c>
      <c r="K118" s="137">
        <f>J118/I118*100</f>
        <v>99.759487179487181</v>
      </c>
      <c r="L118" s="42"/>
      <c r="M118" s="105" t="s">
        <v>177</v>
      </c>
      <c r="N118" s="147" t="s">
        <v>192</v>
      </c>
      <c r="O118" s="42"/>
      <c r="P118" s="42">
        <v>194531000</v>
      </c>
      <c r="Q118" s="42" t="s">
        <v>200</v>
      </c>
      <c r="R118" s="26"/>
    </row>
    <row r="119" spans="1:18" s="28" customFormat="1" ht="30" customHeight="1">
      <c r="A119" s="24"/>
      <c r="B119" s="25"/>
      <c r="C119" s="107" t="s">
        <v>56</v>
      </c>
      <c r="D119" s="23" t="s">
        <v>115</v>
      </c>
      <c r="E119" s="26" t="s">
        <v>164</v>
      </c>
      <c r="F119" s="41">
        <v>1</v>
      </c>
      <c r="G119" s="61" t="s">
        <v>28</v>
      </c>
      <c r="H119" s="24">
        <v>1</v>
      </c>
      <c r="I119" s="27">
        <v>195000000</v>
      </c>
      <c r="J119" s="27">
        <v>0</v>
      </c>
      <c r="K119" s="137"/>
      <c r="L119" s="42"/>
      <c r="M119" s="105" t="s">
        <v>177</v>
      </c>
      <c r="N119" s="42"/>
      <c r="O119" s="42"/>
      <c r="P119" s="42"/>
      <c r="Q119" s="42"/>
      <c r="R119" s="26"/>
    </row>
    <row r="120" spans="1:18" s="28" customFormat="1" ht="30" customHeight="1">
      <c r="A120" s="24"/>
      <c r="B120" s="25"/>
      <c r="C120" s="107" t="s">
        <v>56</v>
      </c>
      <c r="D120" s="23" t="s">
        <v>116</v>
      </c>
      <c r="E120" s="26" t="s">
        <v>164</v>
      </c>
      <c r="F120" s="41">
        <v>1</v>
      </c>
      <c r="G120" s="61" t="s">
        <v>28</v>
      </c>
      <c r="H120" s="24">
        <v>1</v>
      </c>
      <c r="I120" s="27">
        <v>195000000</v>
      </c>
      <c r="J120" s="27">
        <v>0</v>
      </c>
      <c r="K120" s="137"/>
      <c r="L120" s="42"/>
      <c r="M120" s="105" t="s">
        <v>177</v>
      </c>
      <c r="N120" s="42"/>
      <c r="O120" s="42"/>
      <c r="P120" s="42"/>
      <c r="Q120" s="42"/>
      <c r="R120" s="26"/>
    </row>
    <row r="121" spans="1:18" s="28" customFormat="1" ht="30" customHeight="1">
      <c r="A121" s="24"/>
      <c r="B121" s="25"/>
      <c r="C121" s="107" t="s">
        <v>56</v>
      </c>
      <c r="D121" s="23" t="s">
        <v>117</v>
      </c>
      <c r="E121" s="26" t="s">
        <v>164</v>
      </c>
      <c r="F121" s="41">
        <v>1</v>
      </c>
      <c r="G121" s="61" t="s">
        <v>28</v>
      </c>
      <c r="H121" s="24">
        <v>1</v>
      </c>
      <c r="I121" s="27">
        <v>195000000</v>
      </c>
      <c r="J121" s="27">
        <v>0</v>
      </c>
      <c r="K121" s="137"/>
      <c r="L121" s="42"/>
      <c r="M121" s="105" t="s">
        <v>177</v>
      </c>
      <c r="N121" s="42"/>
      <c r="O121" s="42"/>
      <c r="P121" s="42"/>
      <c r="Q121" s="42"/>
      <c r="R121" s="26"/>
    </row>
    <row r="122" spans="1:18" s="28" customFormat="1" ht="30" customHeight="1">
      <c r="A122" s="24"/>
      <c r="B122" s="25"/>
      <c r="C122" s="107" t="s">
        <v>56</v>
      </c>
      <c r="D122" s="23" t="s">
        <v>118</v>
      </c>
      <c r="E122" s="26" t="s">
        <v>164</v>
      </c>
      <c r="F122" s="41">
        <v>1</v>
      </c>
      <c r="G122" s="61" t="s">
        <v>28</v>
      </c>
      <c r="H122" s="24">
        <v>1</v>
      </c>
      <c r="I122" s="27">
        <v>195000000</v>
      </c>
      <c r="J122" s="27">
        <v>0</v>
      </c>
      <c r="K122" s="137"/>
      <c r="L122" s="42"/>
      <c r="M122" s="105" t="s">
        <v>177</v>
      </c>
      <c r="N122" s="42"/>
      <c r="O122" s="42"/>
      <c r="P122" s="42"/>
      <c r="Q122" s="42"/>
      <c r="R122" s="26"/>
    </row>
    <row r="123" spans="1:18" s="28" customFormat="1" ht="30" customHeight="1">
      <c r="A123" s="24"/>
      <c r="B123" s="25"/>
      <c r="C123" s="107" t="s">
        <v>56</v>
      </c>
      <c r="D123" s="23" t="s">
        <v>119</v>
      </c>
      <c r="E123" s="26" t="s">
        <v>164</v>
      </c>
      <c r="F123" s="41">
        <v>1</v>
      </c>
      <c r="G123" s="61" t="s">
        <v>28</v>
      </c>
      <c r="H123" s="24">
        <v>1</v>
      </c>
      <c r="I123" s="27">
        <v>146250000</v>
      </c>
      <c r="J123" s="27">
        <v>0</v>
      </c>
      <c r="K123" s="137"/>
      <c r="L123" s="42"/>
      <c r="M123" s="105" t="s">
        <v>177</v>
      </c>
      <c r="N123" s="42"/>
      <c r="O123" s="42"/>
      <c r="P123" s="42"/>
      <c r="Q123" s="42"/>
      <c r="R123" s="26"/>
    </row>
    <row r="124" spans="1:18" s="28" customFormat="1" ht="30" customHeight="1">
      <c r="A124" s="24"/>
      <c r="B124" s="25"/>
      <c r="C124" s="107" t="s">
        <v>56</v>
      </c>
      <c r="D124" s="23" t="s">
        <v>120</v>
      </c>
      <c r="E124" s="26" t="s">
        <v>164</v>
      </c>
      <c r="F124" s="41">
        <v>1</v>
      </c>
      <c r="G124" s="61" t="s">
        <v>28</v>
      </c>
      <c r="H124" s="24">
        <v>1</v>
      </c>
      <c r="I124" s="27">
        <v>146250000</v>
      </c>
      <c r="J124" s="27">
        <v>0</v>
      </c>
      <c r="K124" s="137"/>
      <c r="L124" s="42"/>
      <c r="M124" s="105" t="s">
        <v>177</v>
      </c>
      <c r="N124" s="42"/>
      <c r="O124" s="42"/>
      <c r="P124" s="42"/>
      <c r="Q124" s="42"/>
      <c r="R124" s="26"/>
    </row>
    <row r="125" spans="1:18" s="28" customFormat="1" ht="30" customHeight="1">
      <c r="A125" s="24"/>
      <c r="B125" s="25"/>
      <c r="C125" s="107" t="s">
        <v>56</v>
      </c>
      <c r="D125" s="23" t="s">
        <v>121</v>
      </c>
      <c r="E125" s="26" t="s">
        <v>164</v>
      </c>
      <c r="F125" s="41">
        <v>1</v>
      </c>
      <c r="G125" s="61" t="s">
        <v>28</v>
      </c>
      <c r="H125" s="24">
        <v>1</v>
      </c>
      <c r="I125" s="27">
        <v>97500000</v>
      </c>
      <c r="J125" s="27">
        <v>0</v>
      </c>
      <c r="K125" s="137"/>
      <c r="L125" s="42"/>
      <c r="M125" s="105" t="s">
        <v>177</v>
      </c>
      <c r="N125" s="42"/>
      <c r="O125" s="42"/>
      <c r="P125" s="42"/>
      <c r="Q125" s="42"/>
      <c r="R125" s="26"/>
    </row>
    <row r="126" spans="1:18" s="28" customFormat="1" ht="30" customHeight="1">
      <c r="A126" s="24"/>
      <c r="B126" s="25"/>
      <c r="C126" s="107" t="s">
        <v>56</v>
      </c>
      <c r="D126" s="23" t="s">
        <v>122</v>
      </c>
      <c r="E126" s="26" t="s">
        <v>164</v>
      </c>
      <c r="F126" s="41">
        <v>1</v>
      </c>
      <c r="G126" s="61" t="s">
        <v>28</v>
      </c>
      <c r="H126" s="24">
        <v>1</v>
      </c>
      <c r="I126" s="27">
        <v>195000000</v>
      </c>
      <c r="J126" s="27">
        <v>0</v>
      </c>
      <c r="K126" s="137"/>
      <c r="L126" s="42"/>
      <c r="M126" s="105" t="s">
        <v>177</v>
      </c>
      <c r="N126" s="42"/>
      <c r="O126" s="42"/>
      <c r="P126" s="42"/>
      <c r="Q126" s="42"/>
      <c r="R126" s="26"/>
    </row>
    <row r="127" spans="1:18" s="28" customFormat="1" ht="30" customHeight="1">
      <c r="A127" s="24"/>
      <c r="B127" s="25"/>
      <c r="C127" s="107" t="s">
        <v>56</v>
      </c>
      <c r="D127" s="23" t="s">
        <v>123</v>
      </c>
      <c r="E127" s="26" t="s">
        <v>164</v>
      </c>
      <c r="F127" s="41">
        <v>1</v>
      </c>
      <c r="G127" s="61" t="s">
        <v>28</v>
      </c>
      <c r="H127" s="24">
        <v>1</v>
      </c>
      <c r="I127" s="27">
        <v>146250000</v>
      </c>
      <c r="J127" s="27">
        <v>0</v>
      </c>
      <c r="K127" s="137"/>
      <c r="L127" s="42"/>
      <c r="M127" s="105" t="s">
        <v>177</v>
      </c>
      <c r="N127" s="42"/>
      <c r="O127" s="42"/>
      <c r="P127" s="42"/>
      <c r="Q127" s="42"/>
      <c r="R127" s="26"/>
    </row>
    <row r="128" spans="1:18" s="28" customFormat="1" ht="19.5" customHeight="1">
      <c r="A128" s="24"/>
      <c r="B128" s="25"/>
      <c r="C128" s="107"/>
      <c r="D128" s="88" t="s">
        <v>23</v>
      </c>
      <c r="E128" s="26"/>
      <c r="F128" s="41"/>
      <c r="G128" s="61"/>
      <c r="H128" s="24"/>
      <c r="I128" s="27">
        <v>156250000</v>
      </c>
      <c r="J128" s="27">
        <v>49522000</v>
      </c>
      <c r="K128" s="137">
        <f>J128/I128*100</f>
        <v>31.694080000000003</v>
      </c>
      <c r="L128" s="42"/>
      <c r="M128" s="42"/>
      <c r="N128" s="42"/>
      <c r="O128" s="42"/>
      <c r="P128" s="42"/>
      <c r="Q128" s="42"/>
      <c r="R128" s="26"/>
    </row>
    <row r="129" spans="1:18" s="28" customFormat="1" ht="16.5" customHeight="1">
      <c r="A129" s="24"/>
      <c r="B129" s="25"/>
      <c r="C129" s="37"/>
      <c r="D129" s="33"/>
      <c r="E129" s="26"/>
      <c r="F129" s="41"/>
      <c r="G129" s="61"/>
      <c r="H129" s="24"/>
      <c r="I129" s="27"/>
      <c r="J129" s="27"/>
      <c r="K129" s="137"/>
      <c r="L129" s="42"/>
      <c r="M129" s="42"/>
      <c r="N129" s="42"/>
      <c r="O129" s="42"/>
      <c r="P129" s="42"/>
      <c r="Q129" s="42"/>
      <c r="R129" s="26"/>
    </row>
    <row r="130" spans="1:18" s="28" customFormat="1" ht="19.5" customHeight="1">
      <c r="A130" s="24"/>
      <c r="B130" s="25"/>
      <c r="C130" s="37"/>
      <c r="D130" s="88" t="s">
        <v>22</v>
      </c>
      <c r="E130" s="26"/>
      <c r="F130" s="41"/>
      <c r="G130" s="61"/>
      <c r="H130" s="24"/>
      <c r="I130" s="32">
        <f>I132+I131</f>
        <v>200000000</v>
      </c>
      <c r="J130" s="32">
        <f t="shared" ref="J130:K130" si="5">J132+J131</f>
        <v>0</v>
      </c>
      <c r="K130" s="139">
        <f t="shared" si="5"/>
        <v>0</v>
      </c>
      <c r="L130" s="42"/>
      <c r="M130" s="42"/>
      <c r="N130" s="42"/>
      <c r="O130" s="42"/>
      <c r="P130" s="42"/>
      <c r="Q130" s="42"/>
      <c r="R130" s="26"/>
    </row>
    <row r="131" spans="1:18" s="28" customFormat="1" ht="30" customHeight="1">
      <c r="A131" s="24"/>
      <c r="B131" s="25"/>
      <c r="C131" s="79" t="s">
        <v>56</v>
      </c>
      <c r="D131" s="33" t="s">
        <v>124</v>
      </c>
      <c r="E131" s="26" t="s">
        <v>164</v>
      </c>
      <c r="F131" s="41">
        <v>1</v>
      </c>
      <c r="G131" s="61" t="s">
        <v>28</v>
      </c>
      <c r="H131" s="24">
        <v>1</v>
      </c>
      <c r="I131" s="27">
        <v>194000000</v>
      </c>
      <c r="J131" s="27">
        <v>0</v>
      </c>
      <c r="K131" s="137"/>
      <c r="L131" s="42"/>
      <c r="M131" s="105" t="s">
        <v>177</v>
      </c>
      <c r="N131" s="42"/>
      <c r="O131" s="42"/>
      <c r="P131" s="42"/>
      <c r="Q131" s="42"/>
      <c r="R131" s="26"/>
    </row>
    <row r="132" spans="1:18" s="28" customFormat="1" ht="18" customHeight="1">
      <c r="A132" s="24"/>
      <c r="B132" s="25"/>
      <c r="C132" s="79"/>
      <c r="D132" s="88" t="s">
        <v>23</v>
      </c>
      <c r="E132" s="26"/>
      <c r="F132" s="41"/>
      <c r="G132" s="61"/>
      <c r="H132" s="24"/>
      <c r="I132" s="27">
        <v>6000000</v>
      </c>
      <c r="J132" s="27">
        <v>0</v>
      </c>
      <c r="K132" s="137"/>
      <c r="L132" s="42"/>
      <c r="M132" s="42"/>
      <c r="N132" s="42"/>
      <c r="O132" s="42"/>
      <c r="P132" s="42"/>
      <c r="Q132" s="42"/>
      <c r="R132" s="26"/>
    </row>
    <row r="133" spans="1:18" s="28" customFormat="1" ht="17.25" customHeight="1">
      <c r="A133" s="24"/>
      <c r="B133" s="25"/>
      <c r="C133" s="37"/>
      <c r="D133" s="33"/>
      <c r="E133" s="26"/>
      <c r="F133" s="41"/>
      <c r="G133" s="61"/>
      <c r="H133" s="24"/>
      <c r="I133" s="27"/>
      <c r="J133" s="27">
        <v>0</v>
      </c>
      <c r="K133" s="137"/>
      <c r="L133" s="42"/>
      <c r="M133" s="42"/>
      <c r="N133" s="42"/>
      <c r="O133" s="42"/>
      <c r="P133" s="42"/>
      <c r="Q133" s="42"/>
      <c r="R133" s="26"/>
    </row>
    <row r="134" spans="1:18" s="28" customFormat="1" ht="17.25" customHeight="1">
      <c r="A134" s="24"/>
      <c r="B134" s="25"/>
      <c r="C134" s="37"/>
      <c r="D134" s="88" t="s">
        <v>133</v>
      </c>
      <c r="E134" s="26"/>
      <c r="F134" s="41"/>
      <c r="G134" s="61"/>
      <c r="H134" s="24"/>
      <c r="I134" s="32">
        <f>SUM(I135:I142)</f>
        <v>1050000000</v>
      </c>
      <c r="J134" s="32">
        <f>SUM(J135:J142)</f>
        <v>11035000</v>
      </c>
      <c r="K134" s="139">
        <f>SUM(K135:K142)</f>
        <v>35.031746031746032</v>
      </c>
      <c r="L134" s="42"/>
      <c r="M134" s="42"/>
      <c r="N134" s="42"/>
      <c r="O134" s="42"/>
      <c r="P134" s="42"/>
      <c r="Q134" s="42"/>
      <c r="R134" s="26"/>
    </row>
    <row r="135" spans="1:18" s="28" customFormat="1" ht="30" customHeight="1">
      <c r="A135" s="24"/>
      <c r="B135" s="25"/>
      <c r="C135" s="106" t="s">
        <v>56</v>
      </c>
      <c r="D135" s="23" t="s">
        <v>125</v>
      </c>
      <c r="E135" s="26" t="s">
        <v>164</v>
      </c>
      <c r="F135" s="41">
        <v>1</v>
      </c>
      <c r="G135" s="61" t="s">
        <v>28</v>
      </c>
      <c r="H135" s="24">
        <v>1</v>
      </c>
      <c r="I135" s="27">
        <v>145500000</v>
      </c>
      <c r="J135" s="27">
        <v>0</v>
      </c>
      <c r="K135" s="137"/>
      <c r="L135" s="42"/>
      <c r="M135" s="105" t="s">
        <v>177</v>
      </c>
      <c r="N135" s="42"/>
      <c r="O135" s="42"/>
      <c r="P135" s="42"/>
      <c r="Q135" s="42"/>
      <c r="R135" s="26"/>
    </row>
    <row r="136" spans="1:18" s="28" customFormat="1" ht="30" customHeight="1">
      <c r="A136" s="24"/>
      <c r="B136" s="25"/>
      <c r="C136" s="106" t="s">
        <v>56</v>
      </c>
      <c r="D136" s="23" t="s">
        <v>126</v>
      </c>
      <c r="E136" s="26" t="s">
        <v>164</v>
      </c>
      <c r="F136" s="41">
        <v>1</v>
      </c>
      <c r="G136" s="61" t="s">
        <v>28</v>
      </c>
      <c r="H136" s="24">
        <v>1</v>
      </c>
      <c r="I136" s="27">
        <v>194000000</v>
      </c>
      <c r="J136" s="27">
        <v>0</v>
      </c>
      <c r="K136" s="137"/>
      <c r="L136" s="42"/>
      <c r="M136" s="105" t="s">
        <v>177</v>
      </c>
      <c r="N136" s="42"/>
      <c r="O136" s="42"/>
      <c r="P136" s="42"/>
      <c r="Q136" s="42"/>
      <c r="R136" s="26"/>
    </row>
    <row r="137" spans="1:18" s="28" customFormat="1" ht="30" customHeight="1">
      <c r="A137" s="24"/>
      <c r="B137" s="25"/>
      <c r="C137" s="106" t="s">
        <v>56</v>
      </c>
      <c r="D137" s="23" t="s">
        <v>127</v>
      </c>
      <c r="E137" s="26" t="s">
        <v>164</v>
      </c>
      <c r="F137" s="41">
        <v>1</v>
      </c>
      <c r="G137" s="61" t="s">
        <v>28</v>
      </c>
      <c r="H137" s="24">
        <v>1</v>
      </c>
      <c r="I137" s="27">
        <v>97000000</v>
      </c>
      <c r="J137" s="27">
        <v>0</v>
      </c>
      <c r="K137" s="137"/>
      <c r="L137" s="42"/>
      <c r="M137" s="105" t="s">
        <v>177</v>
      </c>
      <c r="N137" s="42"/>
      <c r="O137" s="42"/>
      <c r="P137" s="42"/>
      <c r="Q137" s="42"/>
      <c r="R137" s="26"/>
    </row>
    <row r="138" spans="1:18" s="28" customFormat="1" ht="30" customHeight="1">
      <c r="A138" s="24"/>
      <c r="B138" s="25"/>
      <c r="C138" s="106" t="s">
        <v>56</v>
      </c>
      <c r="D138" s="23" t="s">
        <v>128</v>
      </c>
      <c r="E138" s="26" t="s">
        <v>164</v>
      </c>
      <c r="F138" s="41">
        <v>1</v>
      </c>
      <c r="G138" s="61" t="s">
        <v>28</v>
      </c>
      <c r="H138" s="24">
        <v>1</v>
      </c>
      <c r="I138" s="27">
        <v>97000000</v>
      </c>
      <c r="J138" s="27">
        <v>0</v>
      </c>
      <c r="K138" s="137"/>
      <c r="L138" s="42"/>
      <c r="M138" s="105" t="s">
        <v>177</v>
      </c>
      <c r="N138" s="42"/>
      <c r="O138" s="42"/>
      <c r="P138" s="42"/>
      <c r="Q138" s="42"/>
      <c r="R138" s="26"/>
    </row>
    <row r="139" spans="1:18" s="28" customFormat="1" ht="30" customHeight="1">
      <c r="A139" s="24"/>
      <c r="B139" s="25"/>
      <c r="C139" s="106" t="s">
        <v>56</v>
      </c>
      <c r="D139" s="23" t="s">
        <v>129</v>
      </c>
      <c r="E139" s="26" t="s">
        <v>164</v>
      </c>
      <c r="F139" s="41">
        <v>1</v>
      </c>
      <c r="G139" s="61" t="s">
        <v>28</v>
      </c>
      <c r="H139" s="24">
        <v>1</v>
      </c>
      <c r="I139" s="27">
        <v>194000000</v>
      </c>
      <c r="J139" s="27">
        <v>0</v>
      </c>
      <c r="K139" s="137"/>
      <c r="L139" s="42"/>
      <c r="M139" s="105" t="s">
        <v>177</v>
      </c>
      <c r="N139" s="42"/>
      <c r="O139" s="42"/>
      <c r="P139" s="42"/>
      <c r="Q139" s="42"/>
      <c r="R139" s="26"/>
    </row>
    <row r="140" spans="1:18" s="28" customFormat="1" ht="30" customHeight="1">
      <c r="A140" s="24"/>
      <c r="B140" s="25"/>
      <c r="C140" s="106" t="s">
        <v>56</v>
      </c>
      <c r="D140" s="23" t="s">
        <v>130</v>
      </c>
      <c r="E140" s="26" t="s">
        <v>164</v>
      </c>
      <c r="F140" s="41">
        <v>1</v>
      </c>
      <c r="G140" s="61" t="s">
        <v>28</v>
      </c>
      <c r="H140" s="24">
        <v>1</v>
      </c>
      <c r="I140" s="27">
        <v>97000000</v>
      </c>
      <c r="J140" s="27">
        <v>0</v>
      </c>
      <c r="K140" s="137"/>
      <c r="L140" s="42"/>
      <c r="M140" s="105" t="s">
        <v>177</v>
      </c>
      <c r="N140" s="42"/>
      <c r="O140" s="42"/>
      <c r="P140" s="42"/>
      <c r="Q140" s="42"/>
      <c r="R140" s="26"/>
    </row>
    <row r="141" spans="1:18" s="28" customFormat="1" ht="36.75" customHeight="1">
      <c r="A141" s="24"/>
      <c r="B141" s="25"/>
      <c r="C141" s="106" t="s">
        <v>56</v>
      </c>
      <c r="D141" s="23" t="s">
        <v>131</v>
      </c>
      <c r="E141" s="26" t="s">
        <v>164</v>
      </c>
      <c r="F141" s="41">
        <v>1</v>
      </c>
      <c r="G141" s="61" t="s">
        <v>28</v>
      </c>
      <c r="H141" s="24">
        <v>1</v>
      </c>
      <c r="I141" s="27">
        <v>194000000</v>
      </c>
      <c r="J141" s="27">
        <v>0</v>
      </c>
      <c r="K141" s="137"/>
      <c r="L141" s="42"/>
      <c r="M141" s="105" t="s">
        <v>177</v>
      </c>
      <c r="N141" s="42"/>
      <c r="O141" s="42"/>
      <c r="P141" s="42"/>
      <c r="Q141" s="42"/>
      <c r="R141" s="26"/>
    </row>
    <row r="142" spans="1:18" s="28" customFormat="1" ht="18" customHeight="1">
      <c r="A142" s="24"/>
      <c r="B142" s="25"/>
      <c r="C142" s="106"/>
      <c r="D142" s="88" t="s">
        <v>23</v>
      </c>
      <c r="E142" s="26"/>
      <c r="F142" s="41"/>
      <c r="G142" s="61"/>
      <c r="H142" s="24"/>
      <c r="I142" s="27">
        <v>31500000</v>
      </c>
      <c r="J142" s="27">
        <v>11035000</v>
      </c>
      <c r="K142" s="137">
        <f>J142/I142*100</f>
        <v>35.031746031746032</v>
      </c>
      <c r="L142" s="42"/>
      <c r="M142" s="42"/>
      <c r="N142" s="42"/>
      <c r="O142" s="42"/>
      <c r="P142" s="42"/>
      <c r="Q142" s="42"/>
      <c r="R142" s="26"/>
    </row>
    <row r="143" spans="1:18" s="28" customFormat="1" ht="18" customHeight="1">
      <c r="A143" s="24"/>
      <c r="B143" s="25"/>
      <c r="C143" s="37"/>
      <c r="D143" s="33"/>
      <c r="E143" s="26"/>
      <c r="F143" s="41"/>
      <c r="G143" s="61"/>
      <c r="H143" s="24"/>
      <c r="I143" s="27"/>
      <c r="J143" s="27"/>
      <c r="K143" s="137" t="s">
        <v>205</v>
      </c>
      <c r="L143" s="42"/>
      <c r="M143" s="42"/>
      <c r="N143" s="42"/>
      <c r="O143" s="42"/>
      <c r="P143" s="42"/>
      <c r="Q143" s="42"/>
      <c r="R143" s="26"/>
    </row>
    <row r="144" spans="1:18" s="28" customFormat="1" ht="30" customHeight="1">
      <c r="A144" s="24"/>
      <c r="B144" s="25"/>
      <c r="C144" s="37"/>
      <c r="D144" s="88" t="s">
        <v>134</v>
      </c>
      <c r="E144" s="26"/>
      <c r="F144" s="41"/>
      <c r="G144" s="61"/>
      <c r="H144" s="24"/>
      <c r="I144" s="32">
        <f>SUM(I145:I151)</f>
        <v>975000000</v>
      </c>
      <c r="J144" s="32">
        <f t="shared" ref="J144:K144" si="6">SUM(J145:J151)</f>
        <v>58264500</v>
      </c>
      <c r="K144" s="139">
        <f t="shared" si="6"/>
        <v>29.879230769230769</v>
      </c>
      <c r="L144" s="42"/>
      <c r="M144" s="42"/>
      <c r="N144" s="42"/>
      <c r="O144" s="42"/>
      <c r="P144" s="42"/>
      <c r="Q144" s="42"/>
      <c r="R144" s="26"/>
    </row>
    <row r="145" spans="1:18" s="28" customFormat="1" ht="30" customHeight="1">
      <c r="A145" s="24"/>
      <c r="B145" s="25"/>
      <c r="C145" s="106" t="s">
        <v>56</v>
      </c>
      <c r="D145" s="23" t="s">
        <v>135</v>
      </c>
      <c r="E145" s="26" t="s">
        <v>164</v>
      </c>
      <c r="F145" s="41">
        <v>1</v>
      </c>
      <c r="G145" s="61" t="s">
        <v>28</v>
      </c>
      <c r="H145" s="24">
        <v>1</v>
      </c>
      <c r="I145" s="27">
        <v>73125000</v>
      </c>
      <c r="J145" s="27">
        <v>0</v>
      </c>
      <c r="K145" s="137"/>
      <c r="L145" s="42"/>
      <c r="M145" s="105" t="s">
        <v>177</v>
      </c>
      <c r="N145" s="42"/>
      <c r="O145" s="42"/>
      <c r="P145" s="42"/>
      <c r="Q145" s="42"/>
      <c r="R145" s="26"/>
    </row>
    <row r="146" spans="1:18" s="28" customFormat="1" ht="30" customHeight="1">
      <c r="A146" s="24"/>
      <c r="B146" s="25"/>
      <c r="C146" s="106" t="s">
        <v>56</v>
      </c>
      <c r="D146" s="23" t="s">
        <v>136</v>
      </c>
      <c r="E146" s="26" t="s">
        <v>164</v>
      </c>
      <c r="F146" s="41">
        <v>1</v>
      </c>
      <c r="G146" s="61" t="s">
        <v>28</v>
      </c>
      <c r="H146" s="24">
        <v>1</v>
      </c>
      <c r="I146" s="27">
        <v>195000000</v>
      </c>
      <c r="J146" s="27">
        <v>58264500</v>
      </c>
      <c r="K146" s="137">
        <f>J146/I146*100</f>
        <v>29.879230769230769</v>
      </c>
      <c r="L146" s="42"/>
      <c r="M146" s="105" t="s">
        <v>177</v>
      </c>
      <c r="N146" s="154" t="s">
        <v>192</v>
      </c>
      <c r="O146" s="147" t="s">
        <v>195</v>
      </c>
      <c r="P146" s="27">
        <v>194215000</v>
      </c>
      <c r="Q146" s="42" t="s">
        <v>193</v>
      </c>
      <c r="R146" s="26"/>
    </row>
    <row r="147" spans="1:18" s="28" customFormat="1" ht="30" customHeight="1">
      <c r="A147" s="24"/>
      <c r="B147" s="25"/>
      <c r="C147" s="106" t="s">
        <v>56</v>
      </c>
      <c r="D147" s="23" t="s">
        <v>137</v>
      </c>
      <c r="E147" s="26" t="s">
        <v>164</v>
      </c>
      <c r="F147" s="41">
        <v>1</v>
      </c>
      <c r="G147" s="61" t="s">
        <v>28</v>
      </c>
      <c r="H147" s="24">
        <v>1</v>
      </c>
      <c r="I147" s="27">
        <v>195000000</v>
      </c>
      <c r="J147" s="27">
        <v>0</v>
      </c>
      <c r="K147" s="137"/>
      <c r="L147" s="42"/>
      <c r="M147" s="105" t="s">
        <v>177</v>
      </c>
      <c r="N147" s="42"/>
      <c r="O147" s="42"/>
      <c r="P147" s="42"/>
      <c r="Q147" s="42"/>
      <c r="R147" s="26"/>
    </row>
    <row r="148" spans="1:18" s="28" customFormat="1" ht="30" customHeight="1">
      <c r="A148" s="24"/>
      <c r="B148" s="25"/>
      <c r="C148" s="106" t="s">
        <v>56</v>
      </c>
      <c r="D148" s="23" t="s">
        <v>138</v>
      </c>
      <c r="E148" s="26" t="s">
        <v>164</v>
      </c>
      <c r="F148" s="41">
        <v>1</v>
      </c>
      <c r="G148" s="61" t="s">
        <v>28</v>
      </c>
      <c r="H148" s="24">
        <v>1</v>
      </c>
      <c r="I148" s="27">
        <v>146250000</v>
      </c>
      <c r="J148" s="27">
        <v>0</v>
      </c>
      <c r="K148" s="137"/>
      <c r="L148" s="42"/>
      <c r="M148" s="105" t="s">
        <v>177</v>
      </c>
      <c r="N148" s="42"/>
      <c r="O148" s="42"/>
      <c r="P148" s="42"/>
      <c r="Q148" s="42"/>
      <c r="R148" s="26"/>
    </row>
    <row r="149" spans="1:18" s="28" customFormat="1" ht="30" customHeight="1">
      <c r="A149" s="24"/>
      <c r="B149" s="25"/>
      <c r="C149" s="106" t="s">
        <v>56</v>
      </c>
      <c r="D149" s="23" t="s">
        <v>139</v>
      </c>
      <c r="E149" s="26" t="s">
        <v>164</v>
      </c>
      <c r="F149" s="41">
        <v>1</v>
      </c>
      <c r="G149" s="61" t="s">
        <v>28</v>
      </c>
      <c r="H149" s="24">
        <v>1</v>
      </c>
      <c r="I149" s="27">
        <v>195000000</v>
      </c>
      <c r="J149" s="27">
        <v>0</v>
      </c>
      <c r="K149" s="137"/>
      <c r="L149" s="42"/>
      <c r="M149" s="105" t="s">
        <v>177</v>
      </c>
      <c r="N149" s="42"/>
      <c r="O149" s="42"/>
      <c r="P149" s="42"/>
      <c r="Q149" s="42"/>
      <c r="R149" s="26"/>
    </row>
    <row r="150" spans="1:18" s="28" customFormat="1" ht="30" customHeight="1">
      <c r="A150" s="24"/>
      <c r="B150" s="25"/>
      <c r="C150" s="106" t="s">
        <v>56</v>
      </c>
      <c r="D150" s="23" t="s">
        <v>140</v>
      </c>
      <c r="E150" s="26" t="s">
        <v>164</v>
      </c>
      <c r="F150" s="41">
        <v>1</v>
      </c>
      <c r="G150" s="61" t="s">
        <v>28</v>
      </c>
      <c r="H150" s="24">
        <v>1</v>
      </c>
      <c r="I150" s="27">
        <v>145500000</v>
      </c>
      <c r="J150" s="27">
        <v>0</v>
      </c>
      <c r="K150" s="137"/>
      <c r="L150" s="42"/>
      <c r="M150" s="105" t="s">
        <v>177</v>
      </c>
      <c r="N150" s="42"/>
      <c r="O150" s="42"/>
      <c r="P150" s="42"/>
      <c r="Q150" s="42"/>
      <c r="R150" s="26"/>
    </row>
    <row r="151" spans="1:18" s="28" customFormat="1" ht="19.5" customHeight="1">
      <c r="A151" s="24"/>
      <c r="B151" s="25"/>
      <c r="C151" s="37"/>
      <c r="D151" s="88" t="s">
        <v>23</v>
      </c>
      <c r="E151" s="26"/>
      <c r="F151" s="41"/>
      <c r="G151" s="61"/>
      <c r="H151" s="24"/>
      <c r="I151" s="27">
        <f>24610000+515000</f>
        <v>25125000</v>
      </c>
      <c r="J151" s="27"/>
      <c r="K151" s="137"/>
      <c r="L151" s="42"/>
      <c r="M151" s="42"/>
      <c r="N151" s="42"/>
      <c r="O151" s="42"/>
      <c r="P151" s="42"/>
      <c r="Q151" s="42"/>
      <c r="R151" s="26"/>
    </row>
    <row r="152" spans="1:18" ht="15" customHeight="1">
      <c r="A152" s="16"/>
      <c r="B152" s="11"/>
      <c r="C152" s="36"/>
      <c r="D152" s="64"/>
      <c r="E152" s="16"/>
      <c r="F152" s="16"/>
      <c r="G152" s="62"/>
      <c r="H152" s="16" t="s">
        <v>29</v>
      </c>
      <c r="I152" s="21"/>
      <c r="J152" s="21"/>
      <c r="K152" s="138"/>
      <c r="L152" s="16"/>
      <c r="M152" s="16"/>
      <c r="N152" s="16"/>
      <c r="O152" s="16"/>
      <c r="P152" s="16"/>
      <c r="Q152" s="16"/>
      <c r="R152" s="16"/>
    </row>
    <row r="153" spans="1:18" ht="15" customHeight="1">
      <c r="A153" s="17"/>
      <c r="B153" s="12"/>
      <c r="C153" s="39"/>
      <c r="D153" s="13"/>
      <c r="E153" s="17"/>
      <c r="F153" s="17"/>
      <c r="G153" s="17"/>
      <c r="H153" s="17"/>
      <c r="I153" s="22"/>
      <c r="J153" s="17"/>
      <c r="K153" s="140"/>
      <c r="L153" s="17" t="s">
        <v>29</v>
      </c>
      <c r="M153" s="17"/>
      <c r="N153" s="17"/>
      <c r="O153" s="17"/>
      <c r="P153" s="17"/>
      <c r="Q153" s="17"/>
      <c r="R153" s="17"/>
    </row>
    <row r="155" spans="1:18" ht="15" customHeight="1">
      <c r="H155" s="2" t="s">
        <v>29</v>
      </c>
    </row>
    <row r="157" spans="1:18" ht="15" customHeight="1">
      <c r="O157" s="113" t="s">
        <v>179</v>
      </c>
    </row>
    <row r="158" spans="1:18" ht="15" customHeight="1">
      <c r="O158" s="113"/>
    </row>
    <row r="159" spans="1:18" ht="15" customHeight="1">
      <c r="O159" s="113"/>
    </row>
    <row r="160" spans="1:18" ht="15" customHeight="1">
      <c r="D160" s="2" t="s">
        <v>29</v>
      </c>
      <c r="O160" s="113"/>
    </row>
    <row r="161" spans="15:15" ht="15" customHeight="1">
      <c r="O161" s="114" t="s">
        <v>180</v>
      </c>
    </row>
    <row r="162" spans="15:15" ht="15" customHeight="1">
      <c r="O162" s="113" t="s">
        <v>181</v>
      </c>
    </row>
  </sheetData>
  <mergeCells count="12">
    <mergeCell ref="P7:P8"/>
    <mergeCell ref="B10:D10"/>
    <mergeCell ref="A1:R1"/>
    <mergeCell ref="A2:R2"/>
    <mergeCell ref="A5:A8"/>
    <mergeCell ref="B5:D8"/>
    <mergeCell ref="E5:F5"/>
    <mergeCell ref="H5:H8"/>
    <mergeCell ref="J5:L5"/>
    <mergeCell ref="M5:Q5"/>
    <mergeCell ref="F6:F8"/>
    <mergeCell ref="M7:M8"/>
  </mergeCells>
  <pageMargins left="0.25" right="0.25" top="1" bottom="0.75" header="0.3" footer="0.3"/>
  <pageSetup paperSize="768" scale="75" pageOrder="overThenDown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1:S162"/>
  <sheetViews>
    <sheetView view="pageBreakPreview" topLeftCell="B5" zoomScale="110" zoomScaleSheetLayoutView="110" workbookViewId="0">
      <pane xSplit="7455" ySplit="1740" topLeftCell="I103" activePane="bottomRight"/>
      <selection activeCell="J54" sqref="J54"/>
      <selection pane="topRight" activeCell="H131" sqref="H131"/>
      <selection pane="bottomLeft" activeCell="D141" sqref="D141"/>
      <selection pane="bottomRight" activeCell="Q71" sqref="Q71"/>
    </sheetView>
  </sheetViews>
  <sheetFormatPr defaultRowHeight="15" customHeight="1"/>
  <cols>
    <col min="1" max="2" width="3.7109375" style="2" customWidth="1"/>
    <col min="3" max="3" width="2.5703125" style="3" customWidth="1"/>
    <col min="4" max="4" width="38" style="2" customWidth="1"/>
    <col min="5" max="5" width="19.140625" style="2" customWidth="1"/>
    <col min="6" max="6" width="8.140625" style="2" customWidth="1"/>
    <col min="7" max="7" width="13" style="2" customWidth="1"/>
    <col min="8" max="8" width="8.42578125" style="2" customWidth="1"/>
    <col min="9" max="10" width="13.140625" style="2" customWidth="1"/>
    <col min="11" max="11" width="9.85546875" style="2" customWidth="1"/>
    <col min="12" max="12" width="8.5703125" style="2" customWidth="1"/>
    <col min="13" max="13" width="11.5703125" style="2" customWidth="1"/>
    <col min="14" max="15" width="10.5703125" style="2" customWidth="1"/>
    <col min="16" max="16" width="12.42578125" style="2" customWidth="1"/>
    <col min="17" max="17" width="15.5703125" style="2" customWidth="1"/>
    <col min="18" max="18" width="10.7109375" style="2" customWidth="1"/>
    <col min="19" max="16384" width="9.140625" style="2"/>
  </cols>
  <sheetData>
    <row r="1" spans="1:18" s="1" customFormat="1" ht="15" customHeight="1">
      <c r="A1" s="373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</row>
    <row r="2" spans="1:18" s="1" customFormat="1" ht="15" customHeight="1">
      <c r="A2" s="373" t="s">
        <v>178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</row>
    <row r="3" spans="1:18" s="1" customFormat="1" ht="1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 ht="15" customHeight="1">
      <c r="B4" s="4" t="s">
        <v>209</v>
      </c>
      <c r="H4" s="2" t="s">
        <v>29</v>
      </c>
      <c r="L4" s="2" t="s">
        <v>29</v>
      </c>
      <c r="R4" s="2" t="s">
        <v>29</v>
      </c>
    </row>
    <row r="5" spans="1:18" s="4" customFormat="1" ht="15" customHeight="1">
      <c r="A5" s="374" t="s">
        <v>1</v>
      </c>
      <c r="B5" s="375" t="s">
        <v>2</v>
      </c>
      <c r="C5" s="376"/>
      <c r="D5" s="377"/>
      <c r="E5" s="370" t="s">
        <v>27</v>
      </c>
      <c r="F5" s="372"/>
      <c r="G5" s="5"/>
      <c r="H5" s="381" t="s">
        <v>7</v>
      </c>
      <c r="I5" s="153"/>
      <c r="J5" s="370" t="s">
        <v>10</v>
      </c>
      <c r="K5" s="371"/>
      <c r="L5" s="371"/>
      <c r="M5" s="370" t="s">
        <v>167</v>
      </c>
      <c r="N5" s="371"/>
      <c r="O5" s="371"/>
      <c r="P5" s="371"/>
      <c r="Q5" s="372"/>
      <c r="R5" s="5"/>
    </row>
    <row r="6" spans="1:18" s="4" customFormat="1" ht="15" customHeight="1">
      <c r="A6" s="369"/>
      <c r="B6" s="378"/>
      <c r="C6" s="379"/>
      <c r="D6" s="380"/>
      <c r="E6" s="153"/>
      <c r="F6" s="380" t="s">
        <v>5</v>
      </c>
      <c r="G6" s="148"/>
      <c r="H6" s="382"/>
      <c r="I6" s="148"/>
      <c r="J6" s="153"/>
      <c r="K6" s="153"/>
      <c r="L6" s="153"/>
      <c r="M6" s="153"/>
      <c r="N6" s="153"/>
      <c r="O6" s="153"/>
      <c r="P6" s="153"/>
      <c r="Q6" s="153" t="s">
        <v>172</v>
      </c>
      <c r="R6" s="148"/>
    </row>
    <row r="7" spans="1:18" s="4" customFormat="1" ht="15" customHeight="1">
      <c r="A7" s="369"/>
      <c r="B7" s="378"/>
      <c r="C7" s="379"/>
      <c r="D7" s="380"/>
      <c r="E7" s="148" t="s">
        <v>3</v>
      </c>
      <c r="F7" s="380"/>
      <c r="G7" s="148" t="s">
        <v>6</v>
      </c>
      <c r="H7" s="382"/>
      <c r="I7" s="148" t="s">
        <v>8</v>
      </c>
      <c r="J7" s="148" t="s">
        <v>11</v>
      </c>
      <c r="K7" s="148" t="s">
        <v>14</v>
      </c>
      <c r="L7" s="148" t="s">
        <v>14</v>
      </c>
      <c r="M7" s="369" t="s">
        <v>165</v>
      </c>
      <c r="N7" s="148" t="s">
        <v>168</v>
      </c>
      <c r="O7" s="148" t="s">
        <v>168</v>
      </c>
      <c r="P7" s="369" t="s">
        <v>171</v>
      </c>
      <c r="Q7" s="148" t="s">
        <v>173</v>
      </c>
      <c r="R7" s="148" t="s">
        <v>176</v>
      </c>
    </row>
    <row r="8" spans="1:18" s="4" customFormat="1" ht="15" customHeight="1">
      <c r="A8" s="369"/>
      <c r="B8" s="378"/>
      <c r="C8" s="379"/>
      <c r="D8" s="380"/>
      <c r="E8" s="148" t="s">
        <v>4</v>
      </c>
      <c r="F8" s="380"/>
      <c r="G8" s="6"/>
      <c r="H8" s="382"/>
      <c r="I8" s="148" t="s">
        <v>9</v>
      </c>
      <c r="J8" s="148" t="s">
        <v>12</v>
      </c>
      <c r="K8" s="148" t="s">
        <v>166</v>
      </c>
      <c r="L8" s="148" t="s">
        <v>13</v>
      </c>
      <c r="M8" s="369"/>
      <c r="N8" s="148" t="s">
        <v>169</v>
      </c>
      <c r="O8" s="148" t="s">
        <v>170</v>
      </c>
      <c r="P8" s="369"/>
      <c r="Q8" s="148" t="s">
        <v>174</v>
      </c>
      <c r="R8" s="148"/>
    </row>
    <row r="9" spans="1:18" s="4" customFormat="1" ht="15" customHeight="1">
      <c r="A9" s="101"/>
      <c r="B9" s="101"/>
      <c r="C9" s="102"/>
      <c r="D9" s="103"/>
      <c r="E9" s="7"/>
      <c r="F9" s="103"/>
      <c r="G9" s="104"/>
      <c r="H9" s="100"/>
      <c r="I9" s="7"/>
      <c r="J9" s="7"/>
      <c r="K9" s="7"/>
      <c r="L9" s="7"/>
      <c r="M9" s="7"/>
      <c r="N9" s="7"/>
      <c r="O9" s="7"/>
      <c r="P9" s="7"/>
      <c r="Q9" s="7" t="s">
        <v>175</v>
      </c>
      <c r="R9" s="7"/>
    </row>
    <row r="10" spans="1:18" s="4" customFormat="1" ht="15" customHeight="1">
      <c r="A10" s="149">
        <v>1</v>
      </c>
      <c r="B10" s="370">
        <v>2</v>
      </c>
      <c r="C10" s="371"/>
      <c r="D10" s="372"/>
      <c r="E10" s="8">
        <v>3</v>
      </c>
      <c r="F10" s="151">
        <v>4</v>
      </c>
      <c r="G10" s="8">
        <v>5</v>
      </c>
      <c r="H10" s="150">
        <v>6</v>
      </c>
      <c r="I10" s="8">
        <v>7</v>
      </c>
      <c r="J10" s="8">
        <v>8</v>
      </c>
      <c r="K10" s="8"/>
      <c r="L10" s="8">
        <v>9</v>
      </c>
      <c r="M10" s="8"/>
      <c r="N10" s="8"/>
      <c r="O10" s="8"/>
      <c r="P10" s="8"/>
      <c r="Q10" s="8"/>
      <c r="R10" s="8">
        <v>10</v>
      </c>
    </row>
    <row r="11" spans="1:18" ht="15" customHeight="1">
      <c r="A11" s="18"/>
      <c r="B11" s="9" t="s">
        <v>15</v>
      </c>
      <c r="C11" s="34"/>
      <c r="D11" s="55"/>
      <c r="E11" s="18"/>
      <c r="F11" s="18"/>
      <c r="G11" s="59" t="s">
        <v>29</v>
      </c>
      <c r="H11" s="19"/>
      <c r="I11" s="19"/>
      <c r="J11" s="19"/>
      <c r="K11" s="19"/>
      <c r="L11" s="45"/>
      <c r="M11" s="45"/>
      <c r="N11" s="45"/>
      <c r="O11" s="45"/>
      <c r="P11" s="45"/>
      <c r="Q11" s="45"/>
      <c r="R11" s="14"/>
    </row>
    <row r="12" spans="1:18" s="4" customFormat="1" ht="30" customHeight="1">
      <c r="A12" s="15"/>
      <c r="B12" s="10" t="s">
        <v>16</v>
      </c>
      <c r="C12" s="35"/>
      <c r="D12" s="86" t="s">
        <v>17</v>
      </c>
      <c r="E12" s="15"/>
      <c r="F12" s="15"/>
      <c r="G12" s="60"/>
      <c r="H12" s="20">
        <f>H13</f>
        <v>1</v>
      </c>
      <c r="I12" s="20">
        <f>I13</f>
        <v>50000000</v>
      </c>
      <c r="J12" s="20">
        <f>J13</f>
        <v>48378000</v>
      </c>
      <c r="K12" s="138">
        <f>J12/I12*100</f>
        <v>96.756</v>
      </c>
      <c r="L12" s="15"/>
      <c r="M12" s="15"/>
      <c r="N12" s="15"/>
      <c r="O12" s="15"/>
      <c r="P12" s="20"/>
      <c r="Q12" s="15"/>
      <c r="R12" s="15"/>
    </row>
    <row r="13" spans="1:18" s="28" customFormat="1" ht="30" customHeight="1">
      <c r="A13" s="24"/>
      <c r="B13" s="25">
        <v>1</v>
      </c>
      <c r="C13" s="37"/>
      <c r="D13" s="33" t="s">
        <v>30</v>
      </c>
      <c r="E13" s="26" t="s">
        <v>150</v>
      </c>
      <c r="F13" s="41">
        <v>1</v>
      </c>
      <c r="G13" s="61" t="s">
        <v>28</v>
      </c>
      <c r="H13" s="24">
        <v>1</v>
      </c>
      <c r="I13" s="27">
        <v>50000000</v>
      </c>
      <c r="J13" s="165">
        <v>48378000</v>
      </c>
      <c r="K13" s="137">
        <f>J13/I13*100</f>
        <v>96.756</v>
      </c>
      <c r="L13" s="40">
        <v>1</v>
      </c>
      <c r="M13" s="159" t="s">
        <v>177</v>
      </c>
      <c r="N13" s="156" t="s">
        <v>215</v>
      </c>
      <c r="O13" s="156" t="s">
        <v>216</v>
      </c>
      <c r="P13" s="27">
        <f>J13</f>
        <v>48378000</v>
      </c>
      <c r="Q13" s="159" t="s">
        <v>222</v>
      </c>
      <c r="R13" s="24"/>
    </row>
    <row r="14" spans="1:18" ht="13.5" customHeight="1">
      <c r="A14" s="16"/>
      <c r="B14" s="11"/>
      <c r="C14" s="36"/>
      <c r="D14" s="87"/>
      <c r="E14" s="16"/>
      <c r="F14" s="16"/>
      <c r="G14" s="62"/>
      <c r="H14" s="16"/>
      <c r="I14" s="21"/>
      <c r="J14" s="21"/>
      <c r="K14" s="138"/>
      <c r="L14" s="16"/>
      <c r="M14" s="16"/>
      <c r="N14" s="16"/>
      <c r="O14" s="16"/>
      <c r="P14" s="21"/>
      <c r="Q14" s="16"/>
      <c r="R14" s="16"/>
    </row>
    <row r="15" spans="1:18" s="4" customFormat="1" ht="30" customHeight="1">
      <c r="A15" s="15"/>
      <c r="B15" s="10" t="s">
        <v>18</v>
      </c>
      <c r="C15" s="35"/>
      <c r="D15" s="86" t="s">
        <v>31</v>
      </c>
      <c r="E15" s="15"/>
      <c r="F15" s="15"/>
      <c r="G15" s="60"/>
      <c r="H15" s="20">
        <f>H16</f>
        <v>1</v>
      </c>
      <c r="I15" s="20">
        <f>I16</f>
        <v>30000000</v>
      </c>
      <c r="J15" s="20">
        <f>J16</f>
        <v>7945000</v>
      </c>
      <c r="K15" s="138">
        <f>J15/I15*100</f>
        <v>26.483333333333331</v>
      </c>
      <c r="L15" s="15"/>
      <c r="M15" s="15"/>
      <c r="N15" s="15"/>
      <c r="O15" s="15"/>
      <c r="P15" s="20"/>
      <c r="Q15" s="15"/>
      <c r="R15" s="15"/>
    </row>
    <row r="16" spans="1:18" s="28" customFormat="1" ht="30" customHeight="1">
      <c r="A16" s="24"/>
      <c r="B16" s="25">
        <v>1</v>
      </c>
      <c r="C16" s="37"/>
      <c r="D16" s="33" t="s">
        <v>32</v>
      </c>
      <c r="E16" s="26" t="s">
        <v>151</v>
      </c>
      <c r="F16" s="41">
        <v>1</v>
      </c>
      <c r="G16" s="61" t="s">
        <v>28</v>
      </c>
      <c r="H16" s="24">
        <v>1</v>
      </c>
      <c r="I16" s="27">
        <v>30000000</v>
      </c>
      <c r="J16" s="27">
        <v>7945000</v>
      </c>
      <c r="K16" s="137">
        <f>J16/I16*100</f>
        <v>26.483333333333331</v>
      </c>
      <c r="L16" s="42"/>
      <c r="M16" s="42"/>
      <c r="N16" s="42"/>
      <c r="O16" s="42"/>
      <c r="P16" s="27"/>
      <c r="Q16" s="42"/>
      <c r="R16" s="26"/>
    </row>
    <row r="17" spans="1:18" s="28" customFormat="1" ht="12.75" customHeight="1">
      <c r="A17" s="24"/>
      <c r="B17" s="25"/>
      <c r="C17" s="37"/>
      <c r="D17" s="33"/>
      <c r="E17" s="26"/>
      <c r="F17" s="41"/>
      <c r="G17" s="61"/>
      <c r="H17" s="24"/>
      <c r="I17" s="27"/>
      <c r="J17" s="27"/>
      <c r="K17" s="137"/>
      <c r="L17" s="42"/>
      <c r="M17" s="42"/>
      <c r="N17" s="42"/>
      <c r="O17" s="42"/>
      <c r="P17" s="27"/>
      <c r="Q17" s="42"/>
      <c r="R17" s="26"/>
    </row>
    <row r="18" spans="1:18" s="94" customFormat="1" ht="50.25" customHeight="1">
      <c r="A18" s="31"/>
      <c r="B18" s="30" t="s">
        <v>19</v>
      </c>
      <c r="C18" s="38"/>
      <c r="D18" s="88" t="s">
        <v>33</v>
      </c>
      <c r="E18" s="89"/>
      <c r="F18" s="90"/>
      <c r="G18" s="91"/>
      <c r="H18" s="31"/>
      <c r="I18" s="32">
        <f>I19</f>
        <v>20000000</v>
      </c>
      <c r="J18" s="32">
        <f>J19</f>
        <v>0</v>
      </c>
      <c r="K18" s="139"/>
      <c r="L18" s="92"/>
      <c r="M18" s="92"/>
      <c r="N18" s="92"/>
      <c r="O18" s="92"/>
      <c r="P18" s="32"/>
      <c r="Q18" s="92"/>
      <c r="R18" s="89"/>
    </row>
    <row r="19" spans="1:18" s="28" customFormat="1" ht="38.25" customHeight="1">
      <c r="A19" s="24"/>
      <c r="B19" s="25"/>
      <c r="C19" s="37"/>
      <c r="D19" s="33" t="s">
        <v>34</v>
      </c>
      <c r="E19" s="26" t="s">
        <v>152</v>
      </c>
      <c r="F19" s="41">
        <v>1</v>
      </c>
      <c r="G19" s="61" t="s">
        <v>28</v>
      </c>
      <c r="H19" s="24">
        <v>1</v>
      </c>
      <c r="I19" s="27">
        <v>20000000</v>
      </c>
      <c r="J19" s="27">
        <v>0</v>
      </c>
      <c r="K19" s="137"/>
      <c r="L19" s="42"/>
      <c r="M19" s="42"/>
      <c r="N19" s="42"/>
      <c r="O19" s="42"/>
      <c r="P19" s="27"/>
      <c r="Q19" s="42"/>
      <c r="R19" s="26"/>
    </row>
    <row r="20" spans="1:18" s="28" customFormat="1" ht="15.75" customHeight="1">
      <c r="A20" s="24"/>
      <c r="B20" s="25"/>
      <c r="C20" s="37"/>
      <c r="D20" s="33"/>
      <c r="E20" s="26"/>
      <c r="F20" s="41"/>
      <c r="G20" s="61"/>
      <c r="H20" s="24"/>
      <c r="I20" s="27"/>
      <c r="J20" s="27"/>
      <c r="K20" s="137"/>
      <c r="L20" s="42"/>
      <c r="M20" s="42"/>
      <c r="N20" s="42"/>
      <c r="O20" s="42"/>
      <c r="P20" s="27"/>
      <c r="Q20" s="42"/>
      <c r="R20" s="26"/>
    </row>
    <row r="21" spans="1:18" s="94" customFormat="1" ht="30" customHeight="1">
      <c r="A21" s="31"/>
      <c r="B21" s="30" t="s">
        <v>24</v>
      </c>
      <c r="C21" s="38"/>
      <c r="D21" s="88" t="s">
        <v>35</v>
      </c>
      <c r="E21" s="89"/>
      <c r="F21" s="90"/>
      <c r="G21" s="91"/>
      <c r="H21" s="31"/>
      <c r="I21" s="32">
        <f>I22+I23</f>
        <v>100000000</v>
      </c>
      <c r="J21" s="32">
        <f t="shared" ref="J21" si="0">J22+J23</f>
        <v>68174000</v>
      </c>
      <c r="K21" s="137">
        <f>J21/I21*100</f>
        <v>68.174000000000007</v>
      </c>
      <c r="L21" s="92"/>
      <c r="M21" s="92"/>
      <c r="N21" s="92"/>
      <c r="O21" s="92"/>
      <c r="P21" s="32"/>
      <c r="Q21" s="92"/>
      <c r="R21" s="89"/>
    </row>
    <row r="22" spans="1:18" s="28" customFormat="1" ht="49.5" customHeight="1">
      <c r="A22" s="24"/>
      <c r="B22" s="25"/>
      <c r="C22" s="37"/>
      <c r="D22" s="33" t="s">
        <v>36</v>
      </c>
      <c r="E22" s="26" t="s">
        <v>153</v>
      </c>
      <c r="F22" s="41">
        <v>1</v>
      </c>
      <c r="G22" s="61" t="s">
        <v>28</v>
      </c>
      <c r="H22" s="24">
        <v>1</v>
      </c>
      <c r="I22" s="27">
        <v>50000000</v>
      </c>
      <c r="J22" s="27">
        <f>5000000+14004000</f>
        <v>19004000</v>
      </c>
      <c r="K22" s="137">
        <f>J22/I22*100</f>
        <v>38.007999999999996</v>
      </c>
      <c r="L22" s="42"/>
      <c r="M22" s="42"/>
      <c r="N22" s="42"/>
      <c r="O22" s="42"/>
      <c r="P22" s="27"/>
      <c r="Q22" s="42"/>
      <c r="R22" s="26"/>
    </row>
    <row r="23" spans="1:18" s="28" customFormat="1" ht="36.75" customHeight="1">
      <c r="A23" s="24"/>
      <c r="B23" s="25"/>
      <c r="C23" s="37"/>
      <c r="D23" s="33" t="s">
        <v>37</v>
      </c>
      <c r="E23" s="26" t="s">
        <v>154</v>
      </c>
      <c r="F23" s="41">
        <v>1</v>
      </c>
      <c r="G23" s="61" t="s">
        <v>28</v>
      </c>
      <c r="H23" s="24">
        <v>1</v>
      </c>
      <c r="I23" s="27">
        <v>50000000</v>
      </c>
      <c r="J23" s="27">
        <v>49170000</v>
      </c>
      <c r="K23" s="137">
        <f>J23/I23*100</f>
        <v>98.34</v>
      </c>
      <c r="L23" s="129" t="s">
        <v>187</v>
      </c>
      <c r="M23" s="105" t="s">
        <v>177</v>
      </c>
      <c r="N23" s="42" t="s">
        <v>188</v>
      </c>
      <c r="O23" s="42" t="s">
        <v>189</v>
      </c>
      <c r="P23" s="27">
        <v>49170000</v>
      </c>
      <c r="Q23" s="105" t="s">
        <v>186</v>
      </c>
      <c r="R23" s="26"/>
    </row>
    <row r="24" spans="1:18" s="28" customFormat="1" ht="17.25" customHeight="1">
      <c r="A24" s="24"/>
      <c r="B24" s="25"/>
      <c r="C24" s="37"/>
      <c r="D24" s="33"/>
      <c r="E24" s="26"/>
      <c r="F24" s="41"/>
      <c r="G24" s="61"/>
      <c r="H24" s="24"/>
      <c r="I24" s="27"/>
      <c r="J24" s="27"/>
      <c r="K24" s="137"/>
      <c r="L24" s="42"/>
      <c r="M24" s="42"/>
      <c r="N24" s="42"/>
      <c r="O24" s="42"/>
      <c r="P24" s="27"/>
      <c r="Q24" s="105"/>
      <c r="R24" s="26"/>
    </row>
    <row r="25" spans="1:18" s="94" customFormat="1" ht="30" customHeight="1">
      <c r="A25" s="31"/>
      <c r="B25" s="30" t="s">
        <v>141</v>
      </c>
      <c r="C25" s="38"/>
      <c r="D25" s="88" t="s">
        <v>38</v>
      </c>
      <c r="E25" s="89"/>
      <c r="F25" s="90"/>
      <c r="G25" s="91"/>
      <c r="H25" s="31"/>
      <c r="I25" s="32"/>
      <c r="J25" s="32"/>
      <c r="K25" s="139"/>
      <c r="L25" s="92"/>
      <c r="M25" s="92"/>
      <c r="N25" s="92"/>
      <c r="O25" s="92"/>
      <c r="P25" s="32"/>
      <c r="Q25" s="160"/>
      <c r="R25" s="89"/>
    </row>
    <row r="26" spans="1:18" s="28" customFormat="1" ht="40.5" customHeight="1">
      <c r="A26" s="24"/>
      <c r="B26" s="25"/>
      <c r="C26" s="37"/>
      <c r="D26" s="33" t="s">
        <v>39</v>
      </c>
      <c r="E26" s="26" t="s">
        <v>155</v>
      </c>
      <c r="F26" s="41">
        <v>1</v>
      </c>
      <c r="G26" s="61" t="s">
        <v>28</v>
      </c>
      <c r="H26" s="24">
        <v>1</v>
      </c>
      <c r="I26" s="27">
        <v>30000000</v>
      </c>
      <c r="J26" s="27">
        <v>0</v>
      </c>
      <c r="K26" s="137"/>
      <c r="L26" s="42"/>
      <c r="M26" s="42"/>
      <c r="N26" s="42"/>
      <c r="O26" s="42"/>
      <c r="P26" s="27"/>
      <c r="Q26" s="105"/>
      <c r="R26" s="26"/>
    </row>
    <row r="27" spans="1:18" s="28" customFormat="1" ht="16.5" customHeight="1">
      <c r="A27" s="24"/>
      <c r="B27" s="25"/>
      <c r="C27" s="37"/>
      <c r="D27" s="33"/>
      <c r="E27" s="26"/>
      <c r="F27" s="41"/>
      <c r="G27" s="61"/>
      <c r="H27" s="24"/>
      <c r="I27" s="27"/>
      <c r="J27" s="27"/>
      <c r="K27" s="137"/>
      <c r="L27" s="42"/>
      <c r="M27" s="42"/>
      <c r="N27" s="42"/>
      <c r="O27" s="42"/>
      <c r="P27" s="27"/>
      <c r="Q27" s="105"/>
      <c r="R27" s="26"/>
    </row>
    <row r="28" spans="1:18" s="94" customFormat="1" ht="30" customHeight="1">
      <c r="A28" s="31"/>
      <c r="B28" s="30" t="s">
        <v>26</v>
      </c>
      <c r="C28" s="38"/>
      <c r="D28" s="88" t="s">
        <v>40</v>
      </c>
      <c r="E28" s="89"/>
      <c r="F28" s="90"/>
      <c r="G28" s="91"/>
      <c r="H28" s="31"/>
      <c r="I28" s="32">
        <f>I29</f>
        <v>55000000</v>
      </c>
      <c r="J28" s="32">
        <f>J29</f>
        <v>0</v>
      </c>
      <c r="K28" s="139"/>
      <c r="L28" s="92"/>
      <c r="M28" s="92"/>
      <c r="N28" s="92"/>
      <c r="O28" s="92"/>
      <c r="P28" s="32"/>
      <c r="Q28" s="160"/>
      <c r="R28" s="89"/>
    </row>
    <row r="29" spans="1:18" s="28" customFormat="1" ht="39.75" customHeight="1">
      <c r="A29" s="24"/>
      <c r="B29" s="25"/>
      <c r="C29" s="37"/>
      <c r="D29" s="33" t="s">
        <v>41</v>
      </c>
      <c r="E29" s="26" t="s">
        <v>156</v>
      </c>
      <c r="F29" s="41">
        <v>1</v>
      </c>
      <c r="G29" s="61" t="s">
        <v>28</v>
      </c>
      <c r="H29" s="24">
        <v>1</v>
      </c>
      <c r="I29" s="27">
        <v>55000000</v>
      </c>
      <c r="J29" s="27">
        <v>0</v>
      </c>
      <c r="K29" s="137"/>
      <c r="L29" s="42"/>
      <c r="M29" s="42"/>
      <c r="N29" s="42"/>
      <c r="O29" s="42"/>
      <c r="P29" s="27"/>
      <c r="Q29" s="105"/>
      <c r="R29" s="26"/>
    </row>
    <row r="30" spans="1:18" s="28" customFormat="1" ht="15.75" customHeight="1">
      <c r="A30" s="24"/>
      <c r="B30" s="25"/>
      <c r="C30" s="37"/>
      <c r="D30" s="33"/>
      <c r="E30" s="26"/>
      <c r="F30" s="41"/>
      <c r="G30" s="61"/>
      <c r="H30" s="24"/>
      <c r="I30" s="27"/>
      <c r="J30" s="27"/>
      <c r="K30" s="137"/>
      <c r="L30" s="42"/>
      <c r="M30" s="42"/>
      <c r="N30" s="42"/>
      <c r="O30" s="42"/>
      <c r="P30" s="27"/>
      <c r="Q30" s="105"/>
      <c r="R30" s="26"/>
    </row>
    <row r="31" spans="1:18" s="94" customFormat="1" ht="30" customHeight="1">
      <c r="A31" s="31"/>
      <c r="B31" s="30" t="s">
        <v>142</v>
      </c>
      <c r="C31" s="38"/>
      <c r="D31" s="88" t="s">
        <v>42</v>
      </c>
      <c r="E31" s="89"/>
      <c r="F31" s="90"/>
      <c r="G31" s="91"/>
      <c r="H31" s="31"/>
      <c r="I31" s="32">
        <f>I32</f>
        <v>105000000</v>
      </c>
      <c r="J31" s="32">
        <f>J32</f>
        <v>45480000</v>
      </c>
      <c r="K31" s="137">
        <f>J31/I31*100</f>
        <v>43.314285714285717</v>
      </c>
      <c r="L31" s="92"/>
      <c r="M31" s="92"/>
      <c r="N31" s="92"/>
      <c r="O31" s="92"/>
      <c r="P31" s="32"/>
      <c r="Q31" s="160"/>
      <c r="R31" s="89"/>
    </row>
    <row r="32" spans="1:18" s="28" customFormat="1" ht="38.25" customHeight="1">
      <c r="A32" s="24"/>
      <c r="B32" s="25"/>
      <c r="C32" s="37"/>
      <c r="D32" s="33" t="s">
        <v>43</v>
      </c>
      <c r="E32" s="26" t="s">
        <v>157</v>
      </c>
      <c r="F32" s="41">
        <v>1</v>
      </c>
      <c r="G32" s="61" t="s">
        <v>28</v>
      </c>
      <c r="H32" s="24">
        <v>1</v>
      </c>
      <c r="I32" s="27">
        <v>105000000</v>
      </c>
      <c r="J32" s="27">
        <f>10530000+34950000</f>
        <v>45480000</v>
      </c>
      <c r="K32" s="137">
        <f>J32/I32*100</f>
        <v>43.314285714285717</v>
      </c>
      <c r="L32" s="42"/>
      <c r="M32" s="42"/>
      <c r="N32" s="42"/>
      <c r="O32" s="42"/>
      <c r="P32" s="27"/>
      <c r="Q32" s="105"/>
      <c r="R32" s="26"/>
    </row>
    <row r="33" spans="1:18" s="28" customFormat="1" ht="15.75" customHeight="1">
      <c r="A33" s="24"/>
      <c r="B33" s="25"/>
      <c r="C33" s="37"/>
      <c r="D33" s="33"/>
      <c r="E33" s="26"/>
      <c r="F33" s="41"/>
      <c r="G33" s="61"/>
      <c r="H33" s="24"/>
      <c r="I33" s="27"/>
      <c r="J33" s="27"/>
      <c r="K33" s="137"/>
      <c r="L33" s="42"/>
      <c r="M33" s="42"/>
      <c r="N33" s="42"/>
      <c r="O33" s="42"/>
      <c r="P33" s="27"/>
      <c r="Q33" s="105"/>
      <c r="R33" s="26"/>
    </row>
    <row r="34" spans="1:18" s="94" customFormat="1" ht="30" customHeight="1">
      <c r="A34" s="31"/>
      <c r="B34" s="30" t="s">
        <v>143</v>
      </c>
      <c r="C34" s="38"/>
      <c r="D34" s="88" t="s">
        <v>44</v>
      </c>
      <c r="E34" s="89"/>
      <c r="F34" s="90"/>
      <c r="G34" s="91"/>
      <c r="H34" s="31"/>
      <c r="I34" s="32">
        <f>I35</f>
        <v>60000000</v>
      </c>
      <c r="J34" s="32">
        <f>J35</f>
        <v>12488750</v>
      </c>
      <c r="K34" s="137">
        <f>J34/I34*100</f>
        <v>20.814583333333335</v>
      </c>
      <c r="L34" s="92"/>
      <c r="M34" s="92"/>
      <c r="N34" s="92"/>
      <c r="O34" s="92"/>
      <c r="P34" s="32"/>
      <c r="Q34" s="160"/>
      <c r="R34" s="89"/>
    </row>
    <row r="35" spans="1:18" s="28" customFormat="1" ht="30" customHeight="1">
      <c r="A35" s="24"/>
      <c r="B35" s="25"/>
      <c r="C35" s="37"/>
      <c r="D35" s="33" t="s">
        <v>45</v>
      </c>
      <c r="E35" s="26" t="s">
        <v>158</v>
      </c>
      <c r="F35" s="41">
        <v>1</v>
      </c>
      <c r="G35" s="61" t="s">
        <v>28</v>
      </c>
      <c r="H35" s="24">
        <v>1</v>
      </c>
      <c r="I35" s="27">
        <v>60000000</v>
      </c>
      <c r="J35" s="27">
        <v>12488750</v>
      </c>
      <c r="K35" s="137">
        <f>J35/I35*100</f>
        <v>20.814583333333335</v>
      </c>
      <c r="L35" s="42"/>
      <c r="M35" s="42"/>
      <c r="N35" s="42"/>
      <c r="O35" s="42"/>
      <c r="P35" s="27"/>
      <c r="Q35" s="105"/>
      <c r="R35" s="26"/>
    </row>
    <row r="36" spans="1:18" s="28" customFormat="1" ht="15.75" customHeight="1">
      <c r="A36" s="24"/>
      <c r="B36" s="25"/>
      <c r="C36" s="37"/>
      <c r="D36" s="33"/>
      <c r="E36" s="26"/>
      <c r="F36" s="41"/>
      <c r="G36" s="61"/>
      <c r="H36" s="24"/>
      <c r="I36" s="27"/>
      <c r="J36" s="27"/>
      <c r="K36" s="137"/>
      <c r="L36" s="42"/>
      <c r="M36" s="42"/>
      <c r="N36" s="42"/>
      <c r="O36" s="42"/>
      <c r="P36" s="27"/>
      <c r="Q36" s="105"/>
      <c r="R36" s="26"/>
    </row>
    <row r="37" spans="1:18" s="94" customFormat="1" ht="30" customHeight="1">
      <c r="A37" s="31"/>
      <c r="B37" s="30" t="s">
        <v>144</v>
      </c>
      <c r="C37" s="38"/>
      <c r="D37" s="88" t="s">
        <v>46</v>
      </c>
      <c r="E37" s="89"/>
      <c r="F37" s="90"/>
      <c r="G37" s="91"/>
      <c r="H37" s="31"/>
      <c r="I37" s="32">
        <f>I38</f>
        <v>60000000</v>
      </c>
      <c r="J37" s="32">
        <f>J38</f>
        <v>20100000</v>
      </c>
      <c r="K37" s="137">
        <f>J37/I37*100</f>
        <v>33.5</v>
      </c>
      <c r="L37" s="92"/>
      <c r="M37" s="92"/>
      <c r="N37" s="92"/>
      <c r="O37" s="92"/>
      <c r="P37" s="32"/>
      <c r="Q37" s="160"/>
      <c r="R37" s="89"/>
    </row>
    <row r="38" spans="1:18" s="28" customFormat="1" ht="47.25" customHeight="1">
      <c r="A38" s="24"/>
      <c r="B38" s="25"/>
      <c r="C38" s="37"/>
      <c r="D38" s="33" t="s">
        <v>47</v>
      </c>
      <c r="E38" s="26" t="s">
        <v>159</v>
      </c>
      <c r="F38" s="41">
        <v>1</v>
      </c>
      <c r="G38" s="61" t="s">
        <v>28</v>
      </c>
      <c r="H38" s="24">
        <v>1</v>
      </c>
      <c r="I38" s="27">
        <v>60000000</v>
      </c>
      <c r="J38" s="165">
        <f>15000000+5100000</f>
        <v>20100000</v>
      </c>
      <c r="K38" s="137">
        <f>J38/I38*100</f>
        <v>33.5</v>
      </c>
      <c r="L38" s="42"/>
      <c r="M38" s="42"/>
      <c r="N38" s="42"/>
      <c r="O38" s="42"/>
      <c r="P38" s="27"/>
      <c r="Q38" s="105"/>
      <c r="R38" s="26"/>
    </row>
    <row r="39" spans="1:18" s="28" customFormat="1" ht="16.5" customHeight="1">
      <c r="A39" s="24"/>
      <c r="B39" s="25"/>
      <c r="C39" s="37"/>
      <c r="D39" s="33"/>
      <c r="E39" s="26"/>
      <c r="F39" s="41"/>
      <c r="G39" s="61"/>
      <c r="H39" s="24"/>
      <c r="I39" s="27"/>
      <c r="J39" s="27"/>
      <c r="K39" s="137"/>
      <c r="L39" s="42"/>
      <c r="M39" s="42"/>
      <c r="N39" s="42"/>
      <c r="O39" s="42"/>
      <c r="P39" s="27"/>
      <c r="Q39" s="105"/>
      <c r="R39" s="26"/>
    </row>
    <row r="40" spans="1:18" s="94" customFormat="1" ht="30" customHeight="1">
      <c r="A40" s="31"/>
      <c r="B40" s="30" t="s">
        <v>145</v>
      </c>
      <c r="C40" s="38"/>
      <c r="D40" s="88" t="s">
        <v>25</v>
      </c>
      <c r="E40" s="89"/>
      <c r="F40" s="90"/>
      <c r="G40" s="91"/>
      <c r="H40" s="31"/>
      <c r="I40" s="32">
        <f>I41</f>
        <v>20000000</v>
      </c>
      <c r="J40" s="32">
        <f>J41</f>
        <v>19920000</v>
      </c>
      <c r="K40" s="137">
        <f>J40/I40*100</f>
        <v>99.6</v>
      </c>
      <c r="L40" s="92"/>
      <c r="M40" s="92"/>
      <c r="N40" s="92"/>
      <c r="O40" s="92"/>
      <c r="P40" s="32"/>
      <c r="Q40" s="160"/>
      <c r="R40" s="89"/>
    </row>
    <row r="41" spans="1:18" s="28" customFormat="1" ht="39" customHeight="1">
      <c r="A41" s="24"/>
      <c r="B41" s="25"/>
      <c r="C41" s="37"/>
      <c r="D41" s="33" t="s">
        <v>48</v>
      </c>
      <c r="E41" s="26" t="s">
        <v>160</v>
      </c>
      <c r="F41" s="41">
        <v>1</v>
      </c>
      <c r="G41" s="61" t="s">
        <v>28</v>
      </c>
      <c r="H41" s="24">
        <v>1</v>
      </c>
      <c r="I41" s="27">
        <v>20000000</v>
      </c>
      <c r="J41" s="27">
        <v>19920000</v>
      </c>
      <c r="K41" s="137">
        <f>J41/I41*100</f>
        <v>99.6</v>
      </c>
      <c r="L41" s="42"/>
      <c r="M41" s="42"/>
      <c r="N41" s="42"/>
      <c r="O41" s="42"/>
      <c r="P41" s="27"/>
      <c r="Q41" s="105"/>
      <c r="R41" s="26"/>
    </row>
    <row r="42" spans="1:18" s="28" customFormat="1" ht="17.25" customHeight="1">
      <c r="A42" s="24"/>
      <c r="B42" s="25"/>
      <c r="C42" s="37"/>
      <c r="D42" s="33"/>
      <c r="E42" s="26"/>
      <c r="F42" s="41"/>
      <c r="G42" s="61"/>
      <c r="H42" s="24"/>
      <c r="I42" s="27"/>
      <c r="J42" s="27"/>
      <c r="K42" s="137"/>
      <c r="L42" s="42"/>
      <c r="M42" s="42"/>
      <c r="N42" s="42"/>
      <c r="O42" s="42"/>
      <c r="P42" s="27"/>
      <c r="Q42" s="105"/>
      <c r="R42" s="26"/>
    </row>
    <row r="43" spans="1:18" s="94" customFormat="1" ht="30" customHeight="1">
      <c r="A43" s="31"/>
      <c r="B43" s="30" t="s">
        <v>146</v>
      </c>
      <c r="C43" s="38"/>
      <c r="D43" s="88" t="s">
        <v>49</v>
      </c>
      <c r="E43" s="89"/>
      <c r="F43" s="90"/>
      <c r="G43" s="91"/>
      <c r="H43" s="31"/>
      <c r="I43" s="32">
        <f>I44</f>
        <v>20000000</v>
      </c>
      <c r="J43" s="32">
        <f>J44</f>
        <v>0</v>
      </c>
      <c r="K43" s="139"/>
      <c r="L43" s="92"/>
      <c r="M43" s="92"/>
      <c r="N43" s="92"/>
      <c r="O43" s="92"/>
      <c r="P43" s="32"/>
      <c r="Q43" s="160"/>
      <c r="R43" s="89"/>
    </row>
    <row r="44" spans="1:18" s="28" customFormat="1" ht="50.25" customHeight="1">
      <c r="A44" s="24"/>
      <c r="B44" s="25"/>
      <c r="C44" s="37"/>
      <c r="D44" s="33" t="s">
        <v>50</v>
      </c>
      <c r="E44" s="26" t="s">
        <v>161</v>
      </c>
      <c r="F44" s="41">
        <v>1</v>
      </c>
      <c r="G44" s="61" t="s">
        <v>28</v>
      </c>
      <c r="H44" s="24">
        <v>1</v>
      </c>
      <c r="I44" s="27">
        <v>20000000</v>
      </c>
      <c r="J44" s="27">
        <v>0</v>
      </c>
      <c r="K44" s="137"/>
      <c r="L44" s="42"/>
      <c r="M44" s="42"/>
      <c r="N44" s="42"/>
      <c r="O44" s="42"/>
      <c r="P44" s="27"/>
      <c r="Q44" s="105"/>
      <c r="R44" s="26"/>
    </row>
    <row r="45" spans="1:18" s="28" customFormat="1" ht="15" customHeight="1">
      <c r="A45" s="24"/>
      <c r="B45" s="25"/>
      <c r="C45" s="37"/>
      <c r="D45" s="33"/>
      <c r="E45" s="26"/>
      <c r="F45" s="41"/>
      <c r="G45" s="61"/>
      <c r="H45" s="24"/>
      <c r="I45" s="27"/>
      <c r="J45" s="27"/>
      <c r="K45" s="137"/>
      <c r="L45" s="42"/>
      <c r="M45" s="42"/>
      <c r="N45" s="42"/>
      <c r="O45" s="42"/>
      <c r="P45" s="27"/>
      <c r="Q45" s="105"/>
      <c r="R45" s="26"/>
    </row>
    <row r="46" spans="1:18" s="94" customFormat="1" ht="30" customHeight="1">
      <c r="A46" s="31"/>
      <c r="B46" s="30" t="s">
        <v>147</v>
      </c>
      <c r="C46" s="38"/>
      <c r="D46" s="88" t="s">
        <v>51</v>
      </c>
      <c r="E46" s="89"/>
      <c r="F46" s="90"/>
      <c r="G46" s="91"/>
      <c r="H46" s="31"/>
      <c r="I46" s="32">
        <f>I47</f>
        <v>20000000</v>
      </c>
      <c r="J46" s="32">
        <f>J47</f>
        <v>20000000</v>
      </c>
      <c r="K46" s="137">
        <f>J46/I46*100</f>
        <v>100</v>
      </c>
      <c r="L46" s="92"/>
      <c r="M46" s="92"/>
      <c r="N46" s="92"/>
      <c r="O46" s="92"/>
      <c r="P46" s="32"/>
      <c r="Q46" s="160"/>
      <c r="R46" s="89"/>
    </row>
    <row r="47" spans="1:18" s="28" customFormat="1" ht="30" customHeight="1">
      <c r="A47" s="24"/>
      <c r="B47" s="25"/>
      <c r="C47" s="37"/>
      <c r="D47" s="33" t="s">
        <v>52</v>
      </c>
      <c r="E47" s="26" t="s">
        <v>162</v>
      </c>
      <c r="F47" s="41">
        <v>1</v>
      </c>
      <c r="G47" s="61" t="s">
        <v>28</v>
      </c>
      <c r="H47" s="24">
        <v>1</v>
      </c>
      <c r="I47" s="27">
        <v>20000000</v>
      </c>
      <c r="J47" s="27">
        <v>20000000</v>
      </c>
      <c r="K47" s="137">
        <f>J47/I47*100</f>
        <v>100</v>
      </c>
      <c r="L47" s="42"/>
      <c r="M47" s="42"/>
      <c r="N47" s="42"/>
      <c r="O47" s="42"/>
      <c r="P47" s="27"/>
      <c r="Q47" s="105"/>
      <c r="R47" s="26"/>
    </row>
    <row r="48" spans="1:18" s="28" customFormat="1" ht="15" customHeight="1">
      <c r="A48" s="24"/>
      <c r="B48" s="25"/>
      <c r="C48" s="37"/>
      <c r="D48" s="33"/>
      <c r="E48" s="26"/>
      <c r="F48" s="41"/>
      <c r="G48" s="61"/>
      <c r="H48" s="24"/>
      <c r="I48" s="27"/>
      <c r="J48" s="27"/>
      <c r="K48" s="137"/>
      <c r="L48" s="42"/>
      <c r="M48" s="42"/>
      <c r="N48" s="42"/>
      <c r="O48" s="42"/>
      <c r="P48" s="27"/>
      <c r="Q48" s="105"/>
      <c r="R48" s="26"/>
    </row>
    <row r="49" spans="1:19" s="94" customFormat="1" ht="30" customHeight="1">
      <c r="A49" s="31"/>
      <c r="B49" s="30" t="s">
        <v>148</v>
      </c>
      <c r="C49" s="38"/>
      <c r="D49" s="88" t="s">
        <v>53</v>
      </c>
      <c r="E49" s="89"/>
      <c r="F49" s="90"/>
      <c r="G49" s="91"/>
      <c r="H49" s="31"/>
      <c r="I49" s="32">
        <f>I50</f>
        <v>30000000</v>
      </c>
      <c r="J49" s="32"/>
      <c r="K49" s="139"/>
      <c r="L49" s="92"/>
      <c r="M49" s="92"/>
      <c r="N49" s="92"/>
      <c r="O49" s="92"/>
      <c r="P49" s="32"/>
      <c r="Q49" s="160"/>
      <c r="R49" s="89"/>
    </row>
    <row r="50" spans="1:19" s="28" customFormat="1" ht="48.75" customHeight="1">
      <c r="A50" s="24"/>
      <c r="B50" s="25"/>
      <c r="C50" s="37"/>
      <c r="D50" s="33" t="s">
        <v>54</v>
      </c>
      <c r="E50" s="26" t="s">
        <v>163</v>
      </c>
      <c r="F50" s="41">
        <v>1</v>
      </c>
      <c r="G50" s="61" t="s">
        <v>28</v>
      </c>
      <c r="H50" s="24">
        <v>1</v>
      </c>
      <c r="I50" s="27">
        <v>30000000</v>
      </c>
      <c r="J50" s="27">
        <v>0</v>
      </c>
      <c r="K50" s="137"/>
      <c r="L50" s="42"/>
      <c r="M50" s="42"/>
      <c r="N50" s="42"/>
      <c r="O50" s="42"/>
      <c r="P50" s="27"/>
      <c r="Q50" s="105"/>
      <c r="R50" s="26"/>
    </row>
    <row r="51" spans="1:19" s="28" customFormat="1" ht="16.5" customHeight="1">
      <c r="A51" s="24"/>
      <c r="B51" s="25"/>
      <c r="C51" s="37"/>
      <c r="D51" s="33"/>
      <c r="E51" s="26"/>
      <c r="F51" s="41"/>
      <c r="G51" s="61"/>
      <c r="H51" s="24"/>
      <c r="I51" s="27"/>
      <c r="J51" s="27"/>
      <c r="K51" s="137"/>
      <c r="L51" s="42"/>
      <c r="M51" s="42"/>
      <c r="N51" s="42"/>
      <c r="O51" s="42"/>
      <c r="P51" s="27"/>
      <c r="Q51" s="105"/>
      <c r="R51" s="26"/>
    </row>
    <row r="52" spans="1:19" s="94" customFormat="1" ht="30" customHeight="1">
      <c r="A52" s="31"/>
      <c r="B52" s="30" t="s">
        <v>149</v>
      </c>
      <c r="C52" s="38"/>
      <c r="D52" s="88" t="s">
        <v>20</v>
      </c>
      <c r="E52" s="89"/>
      <c r="F52" s="90"/>
      <c r="G52" s="91"/>
      <c r="H52" s="31">
        <f>SUM(H54:H150)</f>
        <v>79</v>
      </c>
      <c r="I52" s="32">
        <f>I53+I75+I87+I91+I130+I134+I144</f>
        <v>13605000000</v>
      </c>
      <c r="J52" s="164">
        <f>J53+J75+J87+J91+J130+J134+J144</f>
        <v>3953045500</v>
      </c>
      <c r="K52" s="139">
        <f>J52/I52*100</f>
        <v>29.05582873943403</v>
      </c>
      <c r="L52" s="92"/>
      <c r="M52" s="92"/>
      <c r="N52" s="157"/>
      <c r="O52" s="92"/>
      <c r="P52" s="32"/>
      <c r="Q52" s="160"/>
      <c r="R52" s="89"/>
    </row>
    <row r="53" spans="1:19" s="28" customFormat="1" ht="30" customHeight="1">
      <c r="A53" s="24"/>
      <c r="B53" s="25"/>
      <c r="C53" s="37"/>
      <c r="D53" s="33" t="s">
        <v>55</v>
      </c>
      <c r="E53" s="26" t="s">
        <v>164</v>
      </c>
      <c r="F53" s="41">
        <v>1</v>
      </c>
      <c r="G53" s="61" t="s">
        <v>28</v>
      </c>
      <c r="H53" s="24"/>
      <c r="I53" s="32">
        <f>SUM(I54:I73)</f>
        <v>3280000000</v>
      </c>
      <c r="J53" s="164">
        <f>SUM(J54:J73)</f>
        <v>1049083000</v>
      </c>
      <c r="K53" s="139">
        <f>J53/I53*100</f>
        <v>31.984237804878045</v>
      </c>
      <c r="L53" s="42"/>
      <c r="M53" s="42"/>
      <c r="N53" s="156"/>
      <c r="O53" s="42"/>
      <c r="P53" s="27"/>
      <c r="Q53" s="105"/>
      <c r="R53" s="26"/>
    </row>
    <row r="54" spans="1:19" s="28" customFormat="1" ht="30" customHeight="1">
      <c r="A54" s="24"/>
      <c r="B54" s="25"/>
      <c r="C54" s="96" t="s">
        <v>56</v>
      </c>
      <c r="D54" s="29" t="s">
        <v>57</v>
      </c>
      <c r="E54" s="26" t="s">
        <v>164</v>
      </c>
      <c r="F54" s="41">
        <v>1</v>
      </c>
      <c r="G54" s="61" t="s">
        <v>28</v>
      </c>
      <c r="H54" s="24">
        <v>1</v>
      </c>
      <c r="I54" s="27">
        <v>194000000</v>
      </c>
      <c r="J54" s="165">
        <v>193474000</v>
      </c>
      <c r="K54" s="137">
        <f>J54/I54*100</f>
        <v>99.728865979381439</v>
      </c>
      <c r="L54" s="40">
        <v>1</v>
      </c>
      <c r="M54" s="105" t="s">
        <v>177</v>
      </c>
      <c r="N54" s="156">
        <v>42832</v>
      </c>
      <c r="O54" s="42" t="s">
        <v>196</v>
      </c>
      <c r="P54" s="27">
        <f>J54</f>
        <v>193474000</v>
      </c>
      <c r="Q54" s="105" t="s">
        <v>197</v>
      </c>
      <c r="R54" s="26"/>
      <c r="S54" s="28" t="s">
        <v>210</v>
      </c>
    </row>
    <row r="55" spans="1:19" s="28" customFormat="1" ht="30" customHeight="1">
      <c r="A55" s="24"/>
      <c r="B55" s="25"/>
      <c r="C55" s="96" t="s">
        <v>56</v>
      </c>
      <c r="D55" s="29" t="s">
        <v>58</v>
      </c>
      <c r="E55" s="26" t="s">
        <v>164</v>
      </c>
      <c r="F55" s="41">
        <v>1</v>
      </c>
      <c r="G55" s="61" t="s">
        <v>28</v>
      </c>
      <c r="H55" s="24">
        <v>1</v>
      </c>
      <c r="I55" s="27">
        <v>145500000</v>
      </c>
      <c r="J55" s="165"/>
      <c r="K55" s="137"/>
      <c r="L55" s="42"/>
      <c r="M55" s="105" t="s">
        <v>177</v>
      </c>
      <c r="N55" s="156"/>
      <c r="O55" s="42"/>
      <c r="P55" s="27"/>
      <c r="Q55" s="105"/>
      <c r="R55" s="26"/>
    </row>
    <row r="56" spans="1:19" s="28" customFormat="1" ht="30" customHeight="1">
      <c r="A56" s="24"/>
      <c r="B56" s="25"/>
      <c r="C56" s="97" t="s">
        <v>56</v>
      </c>
      <c r="D56" s="23" t="s">
        <v>59</v>
      </c>
      <c r="E56" s="26" t="s">
        <v>164</v>
      </c>
      <c r="F56" s="41">
        <v>1</v>
      </c>
      <c r="G56" s="61" t="s">
        <v>28</v>
      </c>
      <c r="H56" s="24">
        <v>1</v>
      </c>
      <c r="I56" s="27">
        <v>169750000</v>
      </c>
      <c r="J56" s="165">
        <v>0</v>
      </c>
      <c r="K56" s="137"/>
      <c r="L56" s="42"/>
      <c r="M56" s="105" t="s">
        <v>177</v>
      </c>
      <c r="N56" s="156"/>
      <c r="O56" s="42"/>
      <c r="P56" s="27"/>
      <c r="Q56" s="105"/>
      <c r="R56" s="26"/>
    </row>
    <row r="57" spans="1:19" s="28" customFormat="1" ht="30" customHeight="1">
      <c r="A57" s="24"/>
      <c r="B57" s="25"/>
      <c r="C57" s="96" t="s">
        <v>56</v>
      </c>
      <c r="D57" s="23" t="s">
        <v>60</v>
      </c>
      <c r="E57" s="26" t="s">
        <v>164</v>
      </c>
      <c r="F57" s="41">
        <v>1</v>
      </c>
      <c r="G57" s="61" t="s">
        <v>28</v>
      </c>
      <c r="H57" s="24">
        <v>1</v>
      </c>
      <c r="I57" s="27">
        <v>194000000</v>
      </c>
      <c r="J57" s="165">
        <v>193230000</v>
      </c>
      <c r="K57" s="137">
        <f>J57/I57*100</f>
        <v>99.603092783505147</v>
      </c>
      <c r="L57" s="40">
        <v>1</v>
      </c>
      <c r="M57" s="105" t="s">
        <v>177</v>
      </c>
      <c r="N57" s="156">
        <v>42923</v>
      </c>
      <c r="O57" s="42" t="s">
        <v>217</v>
      </c>
      <c r="P57" s="27">
        <f>J57</f>
        <v>193230000</v>
      </c>
      <c r="Q57" s="105" t="s">
        <v>223</v>
      </c>
      <c r="R57" s="26"/>
      <c r="S57" s="28" t="s">
        <v>210</v>
      </c>
    </row>
    <row r="58" spans="1:19" s="28" customFormat="1" ht="30" customHeight="1">
      <c r="A58" s="24"/>
      <c r="B58" s="25"/>
      <c r="C58" s="96" t="s">
        <v>56</v>
      </c>
      <c r="D58" s="23" t="s">
        <v>61</v>
      </c>
      <c r="E58" s="26" t="s">
        <v>164</v>
      </c>
      <c r="F58" s="41">
        <v>1</v>
      </c>
      <c r="G58" s="61" t="s">
        <v>28</v>
      </c>
      <c r="H58" s="24">
        <v>1</v>
      </c>
      <c r="I58" s="27">
        <v>145500000</v>
      </c>
      <c r="J58" s="165">
        <v>145005000</v>
      </c>
      <c r="K58" s="137">
        <f>J58/I58*100</f>
        <v>99.659793814432987</v>
      </c>
      <c r="L58" s="40">
        <v>1</v>
      </c>
      <c r="M58" s="105" t="s">
        <v>177</v>
      </c>
      <c r="N58" s="156">
        <v>42832</v>
      </c>
      <c r="O58" s="42" t="s">
        <v>196</v>
      </c>
      <c r="P58" s="27">
        <f>J58</f>
        <v>145005000</v>
      </c>
      <c r="Q58" s="105" t="s">
        <v>197</v>
      </c>
      <c r="R58" s="26"/>
      <c r="S58" s="28" t="s">
        <v>210</v>
      </c>
    </row>
    <row r="59" spans="1:19" s="28" customFormat="1" ht="30" customHeight="1">
      <c r="A59" s="24"/>
      <c r="B59" s="25"/>
      <c r="C59" s="97" t="s">
        <v>56</v>
      </c>
      <c r="D59" s="23" t="s">
        <v>62</v>
      </c>
      <c r="E59" s="26" t="s">
        <v>164</v>
      </c>
      <c r="F59" s="41">
        <v>1</v>
      </c>
      <c r="G59" s="61" t="s">
        <v>28</v>
      </c>
      <c r="H59" s="24">
        <v>1</v>
      </c>
      <c r="I59" s="27">
        <v>145500000</v>
      </c>
      <c r="J59" s="165">
        <v>0</v>
      </c>
      <c r="K59" s="137"/>
      <c r="L59" s="42"/>
      <c r="M59" s="105" t="s">
        <v>177</v>
      </c>
      <c r="N59" s="156"/>
      <c r="O59" s="42"/>
      <c r="P59" s="27"/>
      <c r="Q59" s="105"/>
      <c r="R59" s="26"/>
    </row>
    <row r="60" spans="1:19" s="28" customFormat="1" ht="30" customHeight="1">
      <c r="A60" s="24"/>
      <c r="B60" s="25"/>
      <c r="C60" s="96" t="s">
        <v>56</v>
      </c>
      <c r="D60" s="23" t="s">
        <v>63</v>
      </c>
      <c r="E60" s="26" t="s">
        <v>164</v>
      </c>
      <c r="F60" s="41">
        <v>1</v>
      </c>
      <c r="G60" s="61" t="s">
        <v>28</v>
      </c>
      <c r="H60" s="24">
        <v>1</v>
      </c>
      <c r="I60" s="27">
        <v>194000000</v>
      </c>
      <c r="J60" s="165">
        <v>0</v>
      </c>
      <c r="K60" s="137"/>
      <c r="L60" s="42"/>
      <c r="M60" s="105" t="s">
        <v>177</v>
      </c>
      <c r="N60" s="156"/>
      <c r="O60" s="42"/>
      <c r="P60" s="27"/>
      <c r="Q60" s="105"/>
      <c r="R60" s="26"/>
    </row>
    <row r="61" spans="1:19" s="28" customFormat="1" ht="30" customHeight="1">
      <c r="A61" s="24"/>
      <c r="B61" s="25"/>
      <c r="C61" s="96" t="s">
        <v>56</v>
      </c>
      <c r="D61" s="23" t="s">
        <v>64</v>
      </c>
      <c r="E61" s="26" t="s">
        <v>164</v>
      </c>
      <c r="F61" s="41">
        <v>1</v>
      </c>
      <c r="G61" s="61" t="s">
        <v>28</v>
      </c>
      <c r="H61" s="24">
        <v>1</v>
      </c>
      <c r="I61" s="27">
        <v>97000000</v>
      </c>
      <c r="J61" s="165">
        <v>96515000</v>
      </c>
      <c r="K61" s="137">
        <f>J61/I61*100</f>
        <v>99.5</v>
      </c>
      <c r="L61" s="40">
        <v>1</v>
      </c>
      <c r="M61" s="105" t="s">
        <v>177</v>
      </c>
      <c r="N61" s="156">
        <v>42801</v>
      </c>
      <c r="O61" s="42" t="s">
        <v>218</v>
      </c>
      <c r="P61" s="27">
        <f>J61</f>
        <v>96515000</v>
      </c>
      <c r="Q61" s="105" t="s">
        <v>224</v>
      </c>
      <c r="R61" s="26"/>
      <c r="S61" s="28" t="s">
        <v>213</v>
      </c>
    </row>
    <row r="62" spans="1:19" s="28" customFormat="1" ht="30" customHeight="1">
      <c r="A62" s="24"/>
      <c r="B62" s="25"/>
      <c r="C62" s="97" t="s">
        <v>56</v>
      </c>
      <c r="D62" s="29" t="s">
        <v>65</v>
      </c>
      <c r="E62" s="26" t="s">
        <v>164</v>
      </c>
      <c r="F62" s="41">
        <v>1</v>
      </c>
      <c r="G62" s="61" t="s">
        <v>28</v>
      </c>
      <c r="H62" s="24">
        <v>1</v>
      </c>
      <c r="I62" s="27">
        <v>145500000</v>
      </c>
      <c r="J62" s="165">
        <v>0</v>
      </c>
      <c r="K62" s="137"/>
      <c r="L62" s="42"/>
      <c r="M62" s="105" t="s">
        <v>177</v>
      </c>
      <c r="N62" s="156"/>
      <c r="O62" s="42"/>
      <c r="P62" s="27"/>
      <c r="Q62" s="105"/>
      <c r="R62" s="26"/>
    </row>
    <row r="63" spans="1:19" s="28" customFormat="1" ht="30" customHeight="1">
      <c r="A63" s="24"/>
      <c r="B63" s="25"/>
      <c r="C63" s="96" t="s">
        <v>56</v>
      </c>
      <c r="D63" s="29" t="s">
        <v>66</v>
      </c>
      <c r="E63" s="26" t="s">
        <v>164</v>
      </c>
      <c r="F63" s="41">
        <v>1</v>
      </c>
      <c r="G63" s="61" t="s">
        <v>28</v>
      </c>
      <c r="H63" s="24">
        <v>1</v>
      </c>
      <c r="I63" s="27">
        <v>194000000</v>
      </c>
      <c r="J63" s="165">
        <v>0</v>
      </c>
      <c r="K63" s="137"/>
      <c r="L63" s="42"/>
      <c r="M63" s="105" t="s">
        <v>177</v>
      </c>
      <c r="N63" s="156"/>
      <c r="O63" s="42"/>
      <c r="P63" s="27"/>
      <c r="Q63" s="105"/>
      <c r="R63" s="26"/>
    </row>
    <row r="64" spans="1:19" s="28" customFormat="1" ht="30" customHeight="1">
      <c r="A64" s="24"/>
      <c r="B64" s="25"/>
      <c r="C64" s="96" t="s">
        <v>56</v>
      </c>
      <c r="D64" s="29" t="s">
        <v>67</v>
      </c>
      <c r="E64" s="26" t="s">
        <v>164</v>
      </c>
      <c r="F64" s="41">
        <v>1</v>
      </c>
      <c r="G64" s="61" t="s">
        <v>28</v>
      </c>
      <c r="H64" s="24">
        <v>1</v>
      </c>
      <c r="I64" s="27">
        <v>97000000</v>
      </c>
      <c r="J64" s="165">
        <v>0</v>
      </c>
      <c r="K64" s="137"/>
      <c r="L64" s="42"/>
      <c r="M64" s="105" t="s">
        <v>177</v>
      </c>
      <c r="N64" s="156"/>
      <c r="O64" s="42"/>
      <c r="P64" s="27"/>
      <c r="Q64" s="105"/>
      <c r="R64" s="26"/>
    </row>
    <row r="65" spans="1:19" s="28" customFormat="1" ht="37.5" customHeight="1">
      <c r="A65" s="24"/>
      <c r="B65" s="25"/>
      <c r="C65" s="96" t="s">
        <v>56</v>
      </c>
      <c r="D65" s="29" t="s">
        <v>68</v>
      </c>
      <c r="E65" s="26" t="s">
        <v>164</v>
      </c>
      <c r="F65" s="41">
        <v>1</v>
      </c>
      <c r="G65" s="61" t="s">
        <v>28</v>
      </c>
      <c r="H65" s="24">
        <v>1</v>
      </c>
      <c r="I65" s="27">
        <v>194000000</v>
      </c>
      <c r="J65" s="165">
        <v>0</v>
      </c>
      <c r="K65" s="137"/>
      <c r="L65" s="42"/>
      <c r="M65" s="105" t="s">
        <v>177</v>
      </c>
      <c r="N65" s="156"/>
      <c r="O65" s="42"/>
      <c r="P65" s="27"/>
      <c r="Q65" s="105"/>
      <c r="R65" s="26"/>
    </row>
    <row r="66" spans="1:19" s="28" customFormat="1" ht="30" customHeight="1">
      <c r="A66" s="24"/>
      <c r="B66" s="25"/>
      <c r="C66" s="97" t="s">
        <v>56</v>
      </c>
      <c r="D66" s="29" t="s">
        <v>69</v>
      </c>
      <c r="E66" s="26" t="s">
        <v>164</v>
      </c>
      <c r="F66" s="41">
        <v>1</v>
      </c>
      <c r="G66" s="61" t="s">
        <v>28</v>
      </c>
      <c r="H66" s="24">
        <v>1</v>
      </c>
      <c r="I66" s="27">
        <v>194000000</v>
      </c>
      <c r="J66" s="165">
        <v>193429000</v>
      </c>
      <c r="K66" s="137">
        <f>J66/I66*100</f>
        <v>99.705670103092785</v>
      </c>
      <c r="L66" s="40">
        <v>1</v>
      </c>
      <c r="M66" s="105" t="s">
        <v>177</v>
      </c>
      <c r="N66" s="42" t="s">
        <v>214</v>
      </c>
      <c r="O66" s="42" t="s">
        <v>219</v>
      </c>
      <c r="P66" s="27">
        <f>J66</f>
        <v>193429000</v>
      </c>
      <c r="Q66" s="105" t="s">
        <v>238</v>
      </c>
      <c r="R66" s="26"/>
      <c r="S66" s="28" t="s">
        <v>213</v>
      </c>
    </row>
    <row r="67" spans="1:19" s="28" customFormat="1" ht="30" customHeight="1">
      <c r="A67" s="24"/>
      <c r="B67" s="25"/>
      <c r="C67" s="96" t="s">
        <v>56</v>
      </c>
      <c r="D67" s="29" t="s">
        <v>70</v>
      </c>
      <c r="E67" s="26" t="s">
        <v>164</v>
      </c>
      <c r="F67" s="41">
        <v>1</v>
      </c>
      <c r="G67" s="61" t="s">
        <v>28</v>
      </c>
      <c r="H67" s="24">
        <v>1</v>
      </c>
      <c r="I67" s="27">
        <v>194000000</v>
      </c>
      <c r="J67" s="165">
        <v>193405000</v>
      </c>
      <c r="K67" s="137">
        <f>J67/I67*100</f>
        <v>99.69329896907216</v>
      </c>
      <c r="L67" s="40">
        <v>1</v>
      </c>
      <c r="M67" s="105" t="s">
        <v>177</v>
      </c>
      <c r="N67" s="42" t="s">
        <v>212</v>
      </c>
      <c r="O67" s="42" t="s">
        <v>220</v>
      </c>
      <c r="P67" s="27">
        <f>J67</f>
        <v>193405000</v>
      </c>
      <c r="Q67" s="105" t="s">
        <v>238</v>
      </c>
      <c r="R67" s="26"/>
      <c r="S67" s="28" t="s">
        <v>213</v>
      </c>
    </row>
    <row r="68" spans="1:19" s="28" customFormat="1" ht="30" customHeight="1">
      <c r="A68" s="24"/>
      <c r="B68" s="25"/>
      <c r="C68" s="96" t="s">
        <v>56</v>
      </c>
      <c r="D68" s="29" t="s">
        <v>71</v>
      </c>
      <c r="E68" s="26" t="s">
        <v>164</v>
      </c>
      <c r="F68" s="41">
        <v>1</v>
      </c>
      <c r="G68" s="61" t="s">
        <v>28</v>
      </c>
      <c r="H68" s="24">
        <v>1</v>
      </c>
      <c r="I68" s="27">
        <v>194000000</v>
      </c>
      <c r="J68" s="165">
        <v>0</v>
      </c>
      <c r="K68" s="137"/>
      <c r="L68" s="42"/>
      <c r="M68" s="105" t="s">
        <v>177</v>
      </c>
      <c r="N68" s="42"/>
      <c r="O68" s="42"/>
      <c r="P68" s="27"/>
      <c r="Q68" s="105"/>
      <c r="R68" s="26"/>
    </row>
    <row r="69" spans="1:19" s="28" customFormat="1" ht="30" customHeight="1">
      <c r="A69" s="24"/>
      <c r="B69" s="25"/>
      <c r="C69" s="96" t="s">
        <v>56</v>
      </c>
      <c r="D69" s="29" t="s">
        <v>72</v>
      </c>
      <c r="E69" s="26" t="s">
        <v>164</v>
      </c>
      <c r="F69" s="41">
        <v>1</v>
      </c>
      <c r="G69" s="61" t="s">
        <v>28</v>
      </c>
      <c r="H69" s="24">
        <v>1</v>
      </c>
      <c r="I69" s="27">
        <v>194000000</v>
      </c>
      <c r="J69" s="165">
        <v>0</v>
      </c>
      <c r="K69" s="137"/>
      <c r="L69" s="42"/>
      <c r="M69" s="105" t="s">
        <v>177</v>
      </c>
      <c r="N69" s="42"/>
      <c r="O69" s="42"/>
      <c r="P69" s="27"/>
      <c r="Q69" s="105"/>
      <c r="R69" s="26"/>
    </row>
    <row r="70" spans="1:19" s="28" customFormat="1" ht="30" customHeight="1">
      <c r="A70" s="24"/>
      <c r="B70" s="25"/>
      <c r="C70" s="97" t="s">
        <v>56</v>
      </c>
      <c r="D70" s="29" t="s">
        <v>73</v>
      </c>
      <c r="E70" s="26" t="s">
        <v>164</v>
      </c>
      <c r="F70" s="41">
        <v>1</v>
      </c>
      <c r="G70" s="61" t="s">
        <v>28</v>
      </c>
      <c r="H70" s="24">
        <v>1</v>
      </c>
      <c r="I70" s="27">
        <v>174600000</v>
      </c>
      <c r="J70" s="165">
        <v>0</v>
      </c>
      <c r="K70" s="137"/>
      <c r="L70" s="42"/>
      <c r="M70" s="105" t="s">
        <v>177</v>
      </c>
      <c r="N70" s="42"/>
      <c r="O70" s="42"/>
      <c r="P70" s="27"/>
      <c r="Q70" s="105"/>
      <c r="R70" s="26"/>
    </row>
    <row r="71" spans="1:19" s="28" customFormat="1" ht="30" customHeight="1">
      <c r="A71" s="24"/>
      <c r="B71" s="25"/>
      <c r="C71" s="96" t="s">
        <v>56</v>
      </c>
      <c r="D71" s="29" t="s">
        <v>74</v>
      </c>
      <c r="E71" s="26" t="s">
        <v>164</v>
      </c>
      <c r="F71" s="41">
        <v>1</v>
      </c>
      <c r="G71" s="61" t="s">
        <v>28</v>
      </c>
      <c r="H71" s="24">
        <v>1</v>
      </c>
      <c r="I71" s="27">
        <v>169750000</v>
      </c>
      <c r="J71" s="165">
        <v>0</v>
      </c>
      <c r="K71" s="137"/>
      <c r="L71" s="42"/>
      <c r="M71" s="105" t="s">
        <v>177</v>
      </c>
      <c r="N71" s="42"/>
      <c r="O71" s="42"/>
      <c r="P71" s="27"/>
      <c r="Q71" s="105"/>
      <c r="R71" s="26"/>
    </row>
    <row r="72" spans="1:19" s="28" customFormat="1" ht="36.75" customHeight="1">
      <c r="A72" s="24"/>
      <c r="B72" s="25"/>
      <c r="C72" s="96" t="s">
        <v>56</v>
      </c>
      <c r="D72" s="29" t="s">
        <v>75</v>
      </c>
      <c r="E72" s="26" t="s">
        <v>164</v>
      </c>
      <c r="F72" s="41">
        <v>1</v>
      </c>
      <c r="G72" s="61" t="s">
        <v>28</v>
      </c>
      <c r="H72" s="24">
        <v>1</v>
      </c>
      <c r="I72" s="27">
        <v>145500000</v>
      </c>
      <c r="J72" s="165">
        <v>0</v>
      </c>
      <c r="K72" s="137"/>
      <c r="L72" s="42"/>
      <c r="M72" s="105" t="s">
        <v>177</v>
      </c>
      <c r="N72" s="42"/>
      <c r="O72" s="42"/>
      <c r="P72" s="27"/>
      <c r="Q72" s="105"/>
      <c r="R72" s="26"/>
    </row>
    <row r="73" spans="1:19" s="28" customFormat="1" ht="24.75" customHeight="1">
      <c r="A73" s="24"/>
      <c r="B73" s="25"/>
      <c r="C73" s="37"/>
      <c r="D73" s="88" t="s">
        <v>23</v>
      </c>
      <c r="E73" s="26"/>
      <c r="F73" s="41"/>
      <c r="G73" s="61"/>
      <c r="H73" s="24"/>
      <c r="I73" s="27">
        <v>98400000</v>
      </c>
      <c r="J73" s="165">
        <v>34025000</v>
      </c>
      <c r="K73" s="137">
        <f>J73/I73*100</f>
        <v>34.578252032520325</v>
      </c>
      <c r="L73" s="42"/>
      <c r="M73" s="42"/>
      <c r="N73" s="42"/>
      <c r="O73" s="42"/>
      <c r="P73" s="27">
        <f>J73</f>
        <v>34025000</v>
      </c>
      <c r="Q73" s="105" t="s">
        <v>230</v>
      </c>
      <c r="R73" s="26"/>
    </row>
    <row r="74" spans="1:19" s="28" customFormat="1" ht="11.25" customHeight="1">
      <c r="A74" s="24"/>
      <c r="B74" s="25"/>
      <c r="C74" s="37"/>
      <c r="D74" s="33"/>
      <c r="E74" s="26"/>
      <c r="F74" s="41"/>
      <c r="G74" s="61"/>
      <c r="H74" s="24"/>
      <c r="I74" s="27"/>
      <c r="J74" s="165"/>
      <c r="K74" s="137"/>
      <c r="L74" s="42"/>
      <c r="M74" s="42"/>
      <c r="N74" s="42"/>
      <c r="O74" s="42"/>
      <c r="P74" s="27"/>
      <c r="Q74" s="105"/>
      <c r="R74" s="26"/>
    </row>
    <row r="75" spans="1:19" s="28" customFormat="1" ht="16.5" customHeight="1">
      <c r="A75" s="24"/>
      <c r="B75" s="25"/>
      <c r="C75" s="37"/>
      <c r="D75" s="88" t="s">
        <v>87</v>
      </c>
      <c r="E75" s="26"/>
      <c r="F75" s="41"/>
      <c r="G75" s="61"/>
      <c r="H75" s="24"/>
      <c r="I75" s="32">
        <f>SUM(I76:I85)</f>
        <v>1700000000</v>
      </c>
      <c r="J75" s="164">
        <f>SUM(J76:J85)</f>
        <v>162360000</v>
      </c>
      <c r="K75" s="139">
        <f>J75/I75*100</f>
        <v>9.5505882352941178</v>
      </c>
      <c r="L75" s="42"/>
      <c r="M75" s="42"/>
      <c r="N75" s="42"/>
      <c r="O75" s="42"/>
      <c r="P75" s="27"/>
      <c r="Q75" s="105"/>
      <c r="R75" s="26"/>
    </row>
    <row r="76" spans="1:19" s="28" customFormat="1" ht="30" customHeight="1">
      <c r="A76" s="24"/>
      <c r="B76" s="25"/>
      <c r="C76" s="106" t="s">
        <v>56</v>
      </c>
      <c r="D76" s="23" t="s">
        <v>76</v>
      </c>
      <c r="E76" s="26" t="s">
        <v>164</v>
      </c>
      <c r="F76" s="41">
        <v>1</v>
      </c>
      <c r="G76" s="61" t="s">
        <v>28</v>
      </c>
      <c r="H76" s="24">
        <v>1</v>
      </c>
      <c r="I76" s="27">
        <v>194000000</v>
      </c>
      <c r="J76" s="165">
        <v>0</v>
      </c>
      <c r="K76" s="137"/>
      <c r="L76" s="42"/>
      <c r="M76" s="105" t="s">
        <v>177</v>
      </c>
      <c r="N76" s="42"/>
      <c r="O76" s="42"/>
      <c r="P76" s="27"/>
      <c r="Q76" s="105"/>
      <c r="R76" s="26"/>
    </row>
    <row r="77" spans="1:19" s="28" customFormat="1" ht="30" customHeight="1">
      <c r="A77" s="24"/>
      <c r="B77" s="25"/>
      <c r="C77" s="106" t="s">
        <v>56</v>
      </c>
      <c r="D77" s="23" t="s">
        <v>77</v>
      </c>
      <c r="E77" s="26" t="s">
        <v>164</v>
      </c>
      <c r="F77" s="41">
        <v>1</v>
      </c>
      <c r="G77" s="61" t="s">
        <v>28</v>
      </c>
      <c r="H77" s="24">
        <v>1</v>
      </c>
      <c r="I77" s="27">
        <v>194000000</v>
      </c>
      <c r="J77" s="165">
        <v>0</v>
      </c>
      <c r="K77" s="137"/>
      <c r="L77" s="42"/>
      <c r="M77" s="105" t="s">
        <v>177</v>
      </c>
      <c r="N77" s="42"/>
      <c r="O77" s="42"/>
      <c r="P77" s="27"/>
      <c r="Q77" s="105"/>
      <c r="R77" s="26"/>
    </row>
    <row r="78" spans="1:19" s="28" customFormat="1" ht="30" customHeight="1">
      <c r="A78" s="24"/>
      <c r="B78" s="25"/>
      <c r="C78" s="106" t="s">
        <v>56</v>
      </c>
      <c r="D78" s="23" t="s">
        <v>78</v>
      </c>
      <c r="E78" s="26" t="s">
        <v>164</v>
      </c>
      <c r="F78" s="41">
        <v>1</v>
      </c>
      <c r="G78" s="61" t="s">
        <v>28</v>
      </c>
      <c r="H78" s="24">
        <v>1</v>
      </c>
      <c r="I78" s="27">
        <v>194000000</v>
      </c>
      <c r="J78" s="165">
        <v>0</v>
      </c>
      <c r="K78" s="137"/>
      <c r="L78" s="42"/>
      <c r="M78" s="105" t="s">
        <v>177</v>
      </c>
      <c r="N78" s="42"/>
      <c r="O78" s="42"/>
      <c r="P78" s="27"/>
      <c r="Q78" s="105"/>
      <c r="R78" s="26"/>
    </row>
    <row r="79" spans="1:19" s="28" customFormat="1" ht="30" customHeight="1">
      <c r="A79" s="24"/>
      <c r="B79" s="25"/>
      <c r="C79" s="106" t="s">
        <v>56</v>
      </c>
      <c r="D79" s="23" t="s">
        <v>79</v>
      </c>
      <c r="E79" s="26" t="s">
        <v>164</v>
      </c>
      <c r="F79" s="41">
        <v>1</v>
      </c>
      <c r="G79" s="61" t="s">
        <v>28</v>
      </c>
      <c r="H79" s="24">
        <v>1</v>
      </c>
      <c r="I79" s="27">
        <v>194000000</v>
      </c>
      <c r="J79" s="165">
        <v>0</v>
      </c>
      <c r="K79" s="137"/>
      <c r="L79" s="42"/>
      <c r="M79" s="105" t="s">
        <v>177</v>
      </c>
      <c r="N79" s="42"/>
      <c r="O79" s="42"/>
      <c r="P79" s="27"/>
      <c r="Q79" s="105"/>
      <c r="R79" s="26"/>
    </row>
    <row r="80" spans="1:19" s="28" customFormat="1" ht="30" customHeight="1">
      <c r="A80" s="24"/>
      <c r="B80" s="25"/>
      <c r="C80" s="106" t="s">
        <v>56</v>
      </c>
      <c r="D80" s="23" t="s">
        <v>80</v>
      </c>
      <c r="E80" s="26" t="s">
        <v>164</v>
      </c>
      <c r="F80" s="41">
        <v>1</v>
      </c>
      <c r="G80" s="61" t="s">
        <v>28</v>
      </c>
      <c r="H80" s="24">
        <v>1</v>
      </c>
      <c r="I80" s="27">
        <v>194000000</v>
      </c>
      <c r="J80" s="165">
        <v>0</v>
      </c>
      <c r="K80" s="137"/>
      <c r="L80" s="42"/>
      <c r="M80" s="105" t="s">
        <v>177</v>
      </c>
      <c r="N80" s="42"/>
      <c r="O80" s="42"/>
      <c r="P80" s="27"/>
      <c r="Q80" s="105"/>
      <c r="R80" s="26"/>
    </row>
    <row r="81" spans="1:18" s="28" customFormat="1" ht="30" customHeight="1">
      <c r="A81" s="24"/>
      <c r="B81" s="25"/>
      <c r="C81" s="106" t="s">
        <v>56</v>
      </c>
      <c r="D81" s="23" t="s">
        <v>81</v>
      </c>
      <c r="E81" s="26" t="s">
        <v>164</v>
      </c>
      <c r="F81" s="41">
        <v>1</v>
      </c>
      <c r="G81" s="61" t="s">
        <v>28</v>
      </c>
      <c r="H81" s="24">
        <v>1</v>
      </c>
      <c r="I81" s="27">
        <v>194000000</v>
      </c>
      <c r="J81" s="165">
        <v>0</v>
      </c>
      <c r="K81" s="137"/>
      <c r="L81" s="42"/>
      <c r="M81" s="105" t="s">
        <v>177</v>
      </c>
      <c r="N81" s="42"/>
      <c r="O81" s="42"/>
      <c r="P81" s="27"/>
      <c r="Q81" s="105"/>
      <c r="R81" s="26"/>
    </row>
    <row r="82" spans="1:18" s="28" customFormat="1" ht="37.5" customHeight="1">
      <c r="A82" s="24"/>
      <c r="B82" s="25"/>
      <c r="C82" s="106" t="s">
        <v>56</v>
      </c>
      <c r="D82" s="23" t="s">
        <v>82</v>
      </c>
      <c r="E82" s="26" t="s">
        <v>164</v>
      </c>
      <c r="F82" s="41">
        <v>1</v>
      </c>
      <c r="G82" s="61" t="s">
        <v>28</v>
      </c>
      <c r="H82" s="24">
        <v>1</v>
      </c>
      <c r="I82" s="27">
        <v>194000000</v>
      </c>
      <c r="J82" s="165">
        <v>0</v>
      </c>
      <c r="K82" s="137"/>
      <c r="L82" s="42"/>
      <c r="M82" s="105" t="s">
        <v>177</v>
      </c>
      <c r="N82" s="42"/>
      <c r="O82" s="42"/>
      <c r="P82" s="27"/>
      <c r="Q82" s="105"/>
      <c r="R82" s="26"/>
    </row>
    <row r="83" spans="1:18" s="28" customFormat="1" ht="30" customHeight="1">
      <c r="A83" s="24"/>
      <c r="B83" s="25"/>
      <c r="C83" s="106" t="s">
        <v>56</v>
      </c>
      <c r="D83" s="23" t="s">
        <v>83</v>
      </c>
      <c r="E83" s="26" t="s">
        <v>164</v>
      </c>
      <c r="F83" s="41">
        <v>1</v>
      </c>
      <c r="G83" s="61" t="s">
        <v>28</v>
      </c>
      <c r="H83" s="24">
        <v>1</v>
      </c>
      <c r="I83" s="27">
        <v>145500000</v>
      </c>
      <c r="J83" s="165">
        <v>144903000</v>
      </c>
      <c r="K83" s="137">
        <f>J83/I83*100</f>
        <v>99.589690721649475</v>
      </c>
      <c r="L83" s="40">
        <v>1</v>
      </c>
      <c r="M83" s="105" t="s">
        <v>177</v>
      </c>
      <c r="N83" s="147" t="s">
        <v>194</v>
      </c>
      <c r="O83" s="147" t="s">
        <v>196</v>
      </c>
      <c r="P83" s="27">
        <f>J83</f>
        <v>144903000</v>
      </c>
      <c r="Q83" s="105" t="s">
        <v>234</v>
      </c>
      <c r="R83" s="26"/>
    </row>
    <row r="84" spans="1:18" s="28" customFormat="1" ht="30" customHeight="1">
      <c r="A84" s="24"/>
      <c r="B84" s="25"/>
      <c r="C84" s="106" t="s">
        <v>56</v>
      </c>
      <c r="D84" s="23" t="s">
        <v>84</v>
      </c>
      <c r="E84" s="26" t="s">
        <v>164</v>
      </c>
      <c r="F84" s="41">
        <v>1</v>
      </c>
      <c r="G84" s="61" t="s">
        <v>28</v>
      </c>
      <c r="H84" s="24">
        <v>1</v>
      </c>
      <c r="I84" s="27">
        <v>145500000</v>
      </c>
      <c r="J84" s="165">
        <v>0</v>
      </c>
      <c r="K84" s="137"/>
      <c r="L84" s="42"/>
      <c r="M84" s="105" t="s">
        <v>177</v>
      </c>
      <c r="N84" s="42"/>
      <c r="O84" s="42"/>
      <c r="P84" s="27"/>
      <c r="Q84" s="105"/>
      <c r="R84" s="26"/>
    </row>
    <row r="85" spans="1:18" s="28" customFormat="1" ht="23.25" customHeight="1">
      <c r="A85" s="24"/>
      <c r="B85" s="25"/>
      <c r="C85" s="37"/>
      <c r="D85" s="88" t="s">
        <v>23</v>
      </c>
      <c r="E85" s="26"/>
      <c r="F85" s="41"/>
      <c r="G85" s="61"/>
      <c r="H85" s="24"/>
      <c r="I85" s="27">
        <v>51000000</v>
      </c>
      <c r="J85" s="165">
        <v>17457000</v>
      </c>
      <c r="K85" s="137">
        <f>J85/I85*100</f>
        <v>34.22941176470588</v>
      </c>
      <c r="L85" s="42"/>
      <c r="M85" s="42"/>
      <c r="N85" s="42"/>
      <c r="O85" s="42"/>
      <c r="P85" s="27">
        <f>J85</f>
        <v>17457000</v>
      </c>
      <c r="Q85" s="105" t="s">
        <v>225</v>
      </c>
      <c r="R85" s="26"/>
    </row>
    <row r="86" spans="1:18" s="28" customFormat="1" ht="12.75" customHeight="1">
      <c r="A86" s="24"/>
      <c r="B86" s="25"/>
      <c r="C86" s="37"/>
      <c r="D86" s="33"/>
      <c r="E86" s="26"/>
      <c r="F86" s="41"/>
      <c r="G86" s="61"/>
      <c r="H86" s="24"/>
      <c r="I86" s="27"/>
      <c r="J86" s="165"/>
      <c r="K86" s="137"/>
      <c r="L86" s="42"/>
      <c r="M86" s="42"/>
      <c r="N86" s="42"/>
      <c r="O86" s="42"/>
      <c r="P86" s="27"/>
      <c r="Q86" s="105"/>
      <c r="R86" s="26"/>
    </row>
    <row r="87" spans="1:18" s="28" customFormat="1" ht="30" customHeight="1">
      <c r="A87" s="24"/>
      <c r="B87" s="25"/>
      <c r="C87" s="37"/>
      <c r="D87" s="88" t="s">
        <v>85</v>
      </c>
      <c r="E87" s="26"/>
      <c r="F87" s="41"/>
      <c r="G87" s="61"/>
      <c r="H87" s="24"/>
      <c r="I87" s="32">
        <f>I89+I88</f>
        <v>150000000</v>
      </c>
      <c r="J87" s="164">
        <f t="shared" ref="J87:K87" si="1">J89+J88</f>
        <v>146476000</v>
      </c>
      <c r="K87" s="139">
        <f t="shared" si="1"/>
        <v>99.643537414965991</v>
      </c>
      <c r="L87" s="42"/>
      <c r="M87" s="42"/>
      <c r="N87" s="42"/>
      <c r="O87" s="42"/>
      <c r="P87" s="27"/>
      <c r="Q87" s="105"/>
      <c r="R87" s="26"/>
    </row>
    <row r="88" spans="1:18" s="28" customFormat="1" ht="30" customHeight="1">
      <c r="A88" s="24"/>
      <c r="B88" s="25"/>
      <c r="C88" s="79" t="s">
        <v>56</v>
      </c>
      <c r="D88" s="33" t="s">
        <v>86</v>
      </c>
      <c r="E88" s="26" t="s">
        <v>164</v>
      </c>
      <c r="F88" s="41">
        <v>1</v>
      </c>
      <c r="G88" s="61" t="s">
        <v>28</v>
      </c>
      <c r="H88" s="24">
        <v>1</v>
      </c>
      <c r="I88" s="27">
        <v>147000000</v>
      </c>
      <c r="J88" s="165">
        <f>43943500+102532500</f>
        <v>146476000</v>
      </c>
      <c r="K88" s="137">
        <f>J88/I88*100</f>
        <v>99.643537414965991</v>
      </c>
      <c r="L88" s="40">
        <v>1</v>
      </c>
      <c r="M88" s="105" t="s">
        <v>177</v>
      </c>
      <c r="N88" s="147" t="s">
        <v>194</v>
      </c>
      <c r="O88" s="147" t="s">
        <v>196</v>
      </c>
      <c r="P88" s="27">
        <v>146475000</v>
      </c>
      <c r="Q88" s="105" t="s">
        <v>197</v>
      </c>
      <c r="R88" s="26"/>
    </row>
    <row r="89" spans="1:18" s="28" customFormat="1" ht="21.75" customHeight="1">
      <c r="A89" s="24"/>
      <c r="B89" s="25"/>
      <c r="C89" s="37"/>
      <c r="D89" s="88" t="s">
        <v>23</v>
      </c>
      <c r="E89" s="26"/>
      <c r="F89" s="41"/>
      <c r="G89" s="61"/>
      <c r="H89" s="24"/>
      <c r="I89" s="27">
        <v>3000000</v>
      </c>
      <c r="J89" s="165">
        <v>0</v>
      </c>
      <c r="K89" s="137"/>
      <c r="L89" s="42"/>
      <c r="M89" s="42"/>
      <c r="N89" s="42"/>
      <c r="O89" s="42"/>
      <c r="P89" s="27"/>
      <c r="Q89" s="105"/>
      <c r="R89" s="26"/>
    </row>
    <row r="90" spans="1:18" s="28" customFormat="1" ht="14.25" customHeight="1">
      <c r="A90" s="24"/>
      <c r="B90" s="25"/>
      <c r="C90" s="37"/>
      <c r="D90" s="33"/>
      <c r="E90" s="26"/>
      <c r="F90" s="41"/>
      <c r="G90" s="61"/>
      <c r="H90" s="24"/>
      <c r="I90" s="27"/>
      <c r="J90" s="165"/>
      <c r="K90" s="137"/>
      <c r="L90" s="42"/>
      <c r="M90" s="42"/>
      <c r="N90" s="42"/>
      <c r="O90" s="42"/>
      <c r="P90" s="27"/>
      <c r="Q90" s="105"/>
      <c r="R90" s="26"/>
    </row>
    <row r="91" spans="1:18" s="28" customFormat="1" ht="21" customHeight="1">
      <c r="A91" s="24"/>
      <c r="B91" s="25"/>
      <c r="C91" s="37"/>
      <c r="D91" s="88" t="s">
        <v>21</v>
      </c>
      <c r="E91" s="26"/>
      <c r="F91" s="41"/>
      <c r="G91" s="61"/>
      <c r="H91" s="24"/>
      <c r="I91" s="32">
        <f>SUM(I92:I128)</f>
        <v>6250000000</v>
      </c>
      <c r="J91" s="164">
        <f>SUM(J92:J128)</f>
        <v>2138247000</v>
      </c>
      <c r="K91" s="139">
        <f>J91/I91*100</f>
        <v>34.211952000000004</v>
      </c>
      <c r="L91" s="42"/>
      <c r="M91" s="42"/>
      <c r="N91" s="42"/>
      <c r="O91" s="42"/>
      <c r="P91" s="27"/>
      <c r="Q91" s="105"/>
      <c r="R91" s="26"/>
    </row>
    <row r="92" spans="1:18" s="28" customFormat="1" ht="30" customHeight="1">
      <c r="A92" s="24"/>
      <c r="B92" s="25"/>
      <c r="C92" s="106" t="s">
        <v>56</v>
      </c>
      <c r="D92" s="23" t="s">
        <v>88</v>
      </c>
      <c r="E92" s="26" t="s">
        <v>164</v>
      </c>
      <c r="F92" s="41">
        <v>1</v>
      </c>
      <c r="G92" s="61" t="s">
        <v>28</v>
      </c>
      <c r="H92" s="24">
        <v>1</v>
      </c>
      <c r="I92" s="27">
        <v>195000000</v>
      </c>
      <c r="J92" s="165">
        <v>0</v>
      </c>
      <c r="K92" s="137"/>
      <c r="L92" s="42"/>
      <c r="M92" s="105" t="s">
        <v>177</v>
      </c>
      <c r="N92" s="42"/>
      <c r="O92" s="42"/>
      <c r="P92" s="27"/>
      <c r="Q92" s="105"/>
      <c r="R92" s="26"/>
    </row>
    <row r="93" spans="1:18" s="28" customFormat="1" ht="30" customHeight="1">
      <c r="A93" s="24"/>
      <c r="B93" s="25"/>
      <c r="C93" s="106" t="s">
        <v>56</v>
      </c>
      <c r="D93" s="23" t="s">
        <v>89</v>
      </c>
      <c r="E93" s="26" t="s">
        <v>164</v>
      </c>
      <c r="F93" s="41">
        <v>1</v>
      </c>
      <c r="G93" s="61" t="s">
        <v>28</v>
      </c>
      <c r="H93" s="24">
        <v>1</v>
      </c>
      <c r="I93" s="27">
        <v>195000000</v>
      </c>
      <c r="J93" s="165">
        <v>0</v>
      </c>
      <c r="K93" s="137"/>
      <c r="L93" s="42"/>
      <c r="M93" s="105" t="s">
        <v>177</v>
      </c>
      <c r="N93" s="42"/>
      <c r="O93" s="42"/>
      <c r="P93" s="27"/>
      <c r="Q93" s="105"/>
      <c r="R93" s="26"/>
    </row>
    <row r="94" spans="1:18" s="28" customFormat="1" ht="30" customHeight="1">
      <c r="A94" s="24"/>
      <c r="B94" s="25"/>
      <c r="C94" s="106" t="s">
        <v>56</v>
      </c>
      <c r="D94" s="23" t="s">
        <v>90</v>
      </c>
      <c r="E94" s="26" t="s">
        <v>164</v>
      </c>
      <c r="F94" s="41">
        <v>1</v>
      </c>
      <c r="G94" s="61" t="s">
        <v>28</v>
      </c>
      <c r="H94" s="24">
        <v>1</v>
      </c>
      <c r="I94" s="27">
        <v>146250000</v>
      </c>
      <c r="J94" s="165">
        <v>0</v>
      </c>
      <c r="K94" s="137"/>
      <c r="L94" s="42"/>
      <c r="M94" s="105" t="s">
        <v>177</v>
      </c>
      <c r="N94" s="42"/>
      <c r="O94" s="42"/>
      <c r="P94" s="27"/>
      <c r="Q94" s="105"/>
      <c r="R94" s="26"/>
    </row>
    <row r="95" spans="1:18" s="28" customFormat="1" ht="36" customHeight="1">
      <c r="A95" s="24"/>
      <c r="B95" s="25"/>
      <c r="C95" s="106" t="s">
        <v>56</v>
      </c>
      <c r="D95" s="23" t="s">
        <v>91</v>
      </c>
      <c r="E95" s="26" t="s">
        <v>164</v>
      </c>
      <c r="F95" s="41">
        <v>1</v>
      </c>
      <c r="G95" s="61" t="s">
        <v>28</v>
      </c>
      <c r="H95" s="24">
        <v>1</v>
      </c>
      <c r="I95" s="27">
        <v>195000000</v>
      </c>
      <c r="J95" s="165">
        <v>194532000</v>
      </c>
      <c r="K95" s="137">
        <f>J95/I95*100</f>
        <v>99.76</v>
      </c>
      <c r="L95" s="40">
        <v>1</v>
      </c>
      <c r="M95" s="105" t="s">
        <v>177</v>
      </c>
      <c r="N95" s="147" t="s">
        <v>194</v>
      </c>
      <c r="O95" s="147" t="s">
        <v>201</v>
      </c>
      <c r="P95" s="27">
        <v>194532000</v>
      </c>
      <c r="Q95" s="105" t="s">
        <v>204</v>
      </c>
      <c r="R95" s="26"/>
    </row>
    <row r="96" spans="1:18" s="28" customFormat="1" ht="30" customHeight="1">
      <c r="A96" s="24"/>
      <c r="B96" s="25"/>
      <c r="C96" s="106" t="s">
        <v>56</v>
      </c>
      <c r="D96" s="23" t="s">
        <v>92</v>
      </c>
      <c r="E96" s="26" t="s">
        <v>164</v>
      </c>
      <c r="F96" s="41">
        <v>1</v>
      </c>
      <c r="G96" s="61" t="s">
        <v>28</v>
      </c>
      <c r="H96" s="24">
        <v>1</v>
      </c>
      <c r="I96" s="27">
        <v>195000000</v>
      </c>
      <c r="J96" s="165">
        <f>58291000+136012000</f>
        <v>194303000</v>
      </c>
      <c r="K96" s="137">
        <f>J96/I96*100</f>
        <v>99.642564102564108</v>
      </c>
      <c r="L96" s="40">
        <v>1</v>
      </c>
      <c r="M96" s="105" t="s">
        <v>177</v>
      </c>
      <c r="N96" s="147" t="s">
        <v>198</v>
      </c>
      <c r="O96" s="147" t="s">
        <v>199</v>
      </c>
      <c r="P96" s="27">
        <v>194215000</v>
      </c>
      <c r="Q96" s="105" t="s">
        <v>197</v>
      </c>
      <c r="R96" s="26"/>
    </row>
    <row r="97" spans="1:19" s="28" customFormat="1" ht="30" customHeight="1">
      <c r="A97" s="24"/>
      <c r="B97" s="25"/>
      <c r="C97" s="106" t="s">
        <v>56</v>
      </c>
      <c r="D97" s="23" t="s">
        <v>93</v>
      </c>
      <c r="E97" s="26" t="s">
        <v>164</v>
      </c>
      <c r="F97" s="41">
        <v>1</v>
      </c>
      <c r="G97" s="61" t="s">
        <v>28</v>
      </c>
      <c r="H97" s="24">
        <v>1</v>
      </c>
      <c r="I97" s="27">
        <v>195000000</v>
      </c>
      <c r="J97" s="165">
        <v>194259000</v>
      </c>
      <c r="K97" s="137">
        <f>J97/I97*100</f>
        <v>99.62</v>
      </c>
      <c r="L97" s="40">
        <v>1</v>
      </c>
      <c r="M97" s="105" t="s">
        <v>177</v>
      </c>
      <c r="N97" s="147" t="s">
        <v>198</v>
      </c>
      <c r="O97" s="147" t="s">
        <v>199</v>
      </c>
      <c r="P97" s="27">
        <v>194215000</v>
      </c>
      <c r="Q97" s="105" t="s">
        <v>234</v>
      </c>
      <c r="R97" s="26"/>
    </row>
    <row r="98" spans="1:19" s="28" customFormat="1" ht="30" customHeight="1">
      <c r="A98" s="24"/>
      <c r="B98" s="25"/>
      <c r="C98" s="106" t="s">
        <v>56</v>
      </c>
      <c r="D98" s="23" t="s">
        <v>94</v>
      </c>
      <c r="E98" s="26" t="s">
        <v>164</v>
      </c>
      <c r="F98" s="41">
        <v>1</v>
      </c>
      <c r="G98" s="61" t="s">
        <v>28</v>
      </c>
      <c r="H98" s="24">
        <v>1</v>
      </c>
      <c r="I98" s="27">
        <v>195000000</v>
      </c>
      <c r="J98" s="165">
        <v>194368000</v>
      </c>
      <c r="K98" s="137">
        <f>J98/I98*100</f>
        <v>99.675897435897426</v>
      </c>
      <c r="L98" s="40">
        <v>1</v>
      </c>
      <c r="M98" s="105" t="s">
        <v>177</v>
      </c>
      <c r="N98" s="147" t="s">
        <v>207</v>
      </c>
      <c r="O98" s="147" t="s">
        <v>199</v>
      </c>
      <c r="P98" s="27">
        <f>J98</f>
        <v>194368000</v>
      </c>
      <c r="Q98" s="105" t="s">
        <v>208</v>
      </c>
      <c r="R98" s="26"/>
    </row>
    <row r="99" spans="1:19" s="28" customFormat="1" ht="30" customHeight="1">
      <c r="A99" s="24"/>
      <c r="B99" s="25"/>
      <c r="C99" s="106" t="s">
        <v>56</v>
      </c>
      <c r="D99" s="23" t="s">
        <v>95</v>
      </c>
      <c r="E99" s="26" t="s">
        <v>164</v>
      </c>
      <c r="F99" s="41">
        <v>1</v>
      </c>
      <c r="G99" s="61" t="s">
        <v>28</v>
      </c>
      <c r="H99" s="24">
        <v>1</v>
      </c>
      <c r="I99" s="27">
        <v>195000000</v>
      </c>
      <c r="J99" s="165">
        <v>194485000</v>
      </c>
      <c r="K99" s="137">
        <f>J99/I99*100</f>
        <v>99.735897435897442</v>
      </c>
      <c r="L99" s="40">
        <v>1</v>
      </c>
      <c r="M99" s="105" t="s">
        <v>177</v>
      </c>
      <c r="N99" s="42" t="s">
        <v>214</v>
      </c>
      <c r="O99" s="163">
        <v>42926</v>
      </c>
      <c r="P99" s="27">
        <f>J99</f>
        <v>194485000</v>
      </c>
      <c r="Q99" s="105" t="s">
        <v>231</v>
      </c>
      <c r="R99" s="26"/>
      <c r="S99" s="28">
        <v>75</v>
      </c>
    </row>
    <row r="100" spans="1:19" s="28" customFormat="1" ht="40.5" customHeight="1">
      <c r="A100" s="24"/>
      <c r="B100" s="25"/>
      <c r="C100" s="106" t="s">
        <v>56</v>
      </c>
      <c r="D100" s="23" t="s">
        <v>96</v>
      </c>
      <c r="E100" s="26" t="s">
        <v>164</v>
      </c>
      <c r="F100" s="41">
        <v>1</v>
      </c>
      <c r="G100" s="61" t="s">
        <v>28</v>
      </c>
      <c r="H100" s="24">
        <v>1</v>
      </c>
      <c r="I100" s="27">
        <v>97500000</v>
      </c>
      <c r="J100" s="165">
        <v>0</v>
      </c>
      <c r="K100" s="137"/>
      <c r="L100" s="42"/>
      <c r="M100" s="105" t="s">
        <v>177</v>
      </c>
      <c r="N100" s="42"/>
      <c r="O100" s="42"/>
      <c r="P100" s="27"/>
      <c r="Q100" s="105"/>
      <c r="R100" s="26"/>
    </row>
    <row r="101" spans="1:19" s="28" customFormat="1" ht="30" customHeight="1">
      <c r="A101" s="24"/>
      <c r="B101" s="25"/>
      <c r="C101" s="106" t="s">
        <v>56</v>
      </c>
      <c r="D101" s="23" t="s">
        <v>97</v>
      </c>
      <c r="E101" s="26" t="s">
        <v>164</v>
      </c>
      <c r="F101" s="41">
        <v>1</v>
      </c>
      <c r="G101" s="61" t="s">
        <v>28</v>
      </c>
      <c r="H101" s="24">
        <v>1</v>
      </c>
      <c r="I101" s="27">
        <v>146250000</v>
      </c>
      <c r="J101" s="165">
        <v>0</v>
      </c>
      <c r="K101" s="137"/>
      <c r="L101" s="42"/>
      <c r="M101" s="105" t="s">
        <v>177</v>
      </c>
      <c r="N101" s="42"/>
      <c r="O101" s="42"/>
      <c r="P101" s="27"/>
      <c r="Q101" s="105"/>
      <c r="R101" s="26"/>
    </row>
    <row r="102" spans="1:19" s="28" customFormat="1" ht="30" customHeight="1">
      <c r="A102" s="24"/>
      <c r="B102" s="25"/>
      <c r="C102" s="106" t="s">
        <v>56</v>
      </c>
      <c r="D102" s="23" t="s">
        <v>98</v>
      </c>
      <c r="E102" s="26" t="s">
        <v>164</v>
      </c>
      <c r="F102" s="41">
        <v>1</v>
      </c>
      <c r="G102" s="61" t="s">
        <v>28</v>
      </c>
      <c r="H102" s="24">
        <v>1</v>
      </c>
      <c r="I102" s="27">
        <v>146250000</v>
      </c>
      <c r="J102" s="165">
        <v>145779000</v>
      </c>
      <c r="K102" s="137">
        <f>J102/I102*100</f>
        <v>99.677948717948723</v>
      </c>
      <c r="L102" s="40">
        <v>1</v>
      </c>
      <c r="M102" s="105" t="s">
        <v>177</v>
      </c>
      <c r="N102" s="42" t="s">
        <v>198</v>
      </c>
      <c r="O102" s="147" t="s">
        <v>199</v>
      </c>
      <c r="P102" s="27">
        <v>145779000</v>
      </c>
      <c r="Q102" s="105" t="s">
        <v>202</v>
      </c>
      <c r="R102" s="26"/>
    </row>
    <row r="103" spans="1:19" s="28" customFormat="1" ht="30" customHeight="1">
      <c r="A103" s="24"/>
      <c r="B103" s="25"/>
      <c r="C103" s="106" t="s">
        <v>56</v>
      </c>
      <c r="D103" s="23" t="s">
        <v>99</v>
      </c>
      <c r="E103" s="26" t="s">
        <v>164</v>
      </c>
      <c r="F103" s="41">
        <v>1</v>
      </c>
      <c r="G103" s="61" t="s">
        <v>28</v>
      </c>
      <c r="H103" s="24">
        <v>1</v>
      </c>
      <c r="I103" s="27">
        <v>195000000</v>
      </c>
      <c r="J103" s="165">
        <v>0</v>
      </c>
      <c r="K103" s="137"/>
      <c r="L103" s="42"/>
      <c r="M103" s="105" t="s">
        <v>177</v>
      </c>
      <c r="N103" s="42"/>
      <c r="O103" s="42"/>
      <c r="P103" s="27"/>
      <c r="Q103" s="105"/>
      <c r="R103" s="26"/>
    </row>
    <row r="104" spans="1:19" s="28" customFormat="1" ht="30" customHeight="1">
      <c r="A104" s="24"/>
      <c r="B104" s="25"/>
      <c r="C104" s="106" t="s">
        <v>56</v>
      </c>
      <c r="D104" s="23" t="s">
        <v>100</v>
      </c>
      <c r="E104" s="26" t="s">
        <v>164</v>
      </c>
      <c r="F104" s="41">
        <v>1</v>
      </c>
      <c r="G104" s="61" t="s">
        <v>28</v>
      </c>
      <c r="H104" s="24">
        <v>1</v>
      </c>
      <c r="I104" s="27">
        <v>195000000</v>
      </c>
      <c r="J104" s="165">
        <v>194170000</v>
      </c>
      <c r="K104" s="137">
        <f>J104/I104*100</f>
        <v>99.574358974358972</v>
      </c>
      <c r="L104" s="40">
        <v>1</v>
      </c>
      <c r="M104" s="105" t="s">
        <v>177</v>
      </c>
      <c r="N104" s="42" t="s">
        <v>211</v>
      </c>
      <c r="O104" s="42" t="s">
        <v>221</v>
      </c>
      <c r="P104" s="27">
        <f>J104</f>
        <v>194170000</v>
      </c>
      <c r="Q104" s="105" t="s">
        <v>226</v>
      </c>
      <c r="R104" s="26"/>
      <c r="S104" s="28" t="s">
        <v>210</v>
      </c>
    </row>
    <row r="105" spans="1:19" s="28" customFormat="1" ht="30" customHeight="1">
      <c r="A105" s="24"/>
      <c r="B105" s="25"/>
      <c r="C105" s="106" t="s">
        <v>56</v>
      </c>
      <c r="D105" s="23" t="s">
        <v>101</v>
      </c>
      <c r="E105" s="26" t="s">
        <v>164</v>
      </c>
      <c r="F105" s="41">
        <v>1</v>
      </c>
      <c r="G105" s="61" t="s">
        <v>28</v>
      </c>
      <c r="H105" s="24">
        <v>1</v>
      </c>
      <c r="I105" s="27">
        <v>195000000</v>
      </c>
      <c r="J105" s="165">
        <v>0</v>
      </c>
      <c r="K105" s="137"/>
      <c r="L105" s="42"/>
      <c r="M105" s="105" t="s">
        <v>177</v>
      </c>
      <c r="N105" s="156"/>
      <c r="O105" s="42"/>
      <c r="P105" s="27"/>
      <c r="Q105" s="105"/>
      <c r="R105" s="26"/>
    </row>
    <row r="106" spans="1:19" s="28" customFormat="1" ht="30" customHeight="1">
      <c r="A106" s="24"/>
      <c r="B106" s="25"/>
      <c r="C106" s="107" t="s">
        <v>56</v>
      </c>
      <c r="D106" s="23" t="s">
        <v>102</v>
      </c>
      <c r="E106" s="26" t="s">
        <v>164</v>
      </c>
      <c r="F106" s="41">
        <v>1</v>
      </c>
      <c r="G106" s="61" t="s">
        <v>28</v>
      </c>
      <c r="H106" s="24">
        <v>1</v>
      </c>
      <c r="I106" s="27">
        <v>195000000</v>
      </c>
      <c r="J106" s="165">
        <v>0</v>
      </c>
      <c r="K106" s="137"/>
      <c r="L106" s="42"/>
      <c r="M106" s="105" t="s">
        <v>177</v>
      </c>
      <c r="N106" s="156"/>
      <c r="O106" s="42"/>
      <c r="P106" s="27"/>
      <c r="Q106" s="105"/>
      <c r="R106" s="26"/>
    </row>
    <row r="107" spans="1:19" s="28" customFormat="1" ht="39.75" customHeight="1">
      <c r="A107" s="24"/>
      <c r="B107" s="25"/>
      <c r="C107" s="107" t="s">
        <v>56</v>
      </c>
      <c r="D107" s="23" t="s">
        <v>235</v>
      </c>
      <c r="E107" s="26" t="s">
        <v>164</v>
      </c>
      <c r="F107" s="41">
        <v>1</v>
      </c>
      <c r="G107" s="61" t="s">
        <v>28</v>
      </c>
      <c r="H107" s="24">
        <v>1</v>
      </c>
      <c r="I107" s="27">
        <v>195000000</v>
      </c>
      <c r="J107" s="165">
        <v>0</v>
      </c>
      <c r="K107" s="137"/>
      <c r="L107" s="42"/>
      <c r="M107" s="105" t="s">
        <v>177</v>
      </c>
      <c r="N107" s="156"/>
      <c r="O107" s="42"/>
      <c r="P107" s="27"/>
      <c r="Q107" s="105"/>
      <c r="R107" s="26"/>
    </row>
    <row r="108" spans="1:19" s="28" customFormat="1" ht="30" customHeight="1">
      <c r="A108" s="24"/>
      <c r="B108" s="25"/>
      <c r="C108" s="107" t="s">
        <v>56</v>
      </c>
      <c r="D108" s="23" t="s">
        <v>104</v>
      </c>
      <c r="E108" s="26" t="s">
        <v>164</v>
      </c>
      <c r="F108" s="41">
        <v>1</v>
      </c>
      <c r="G108" s="61" t="s">
        <v>28</v>
      </c>
      <c r="H108" s="24">
        <v>1</v>
      </c>
      <c r="I108" s="27">
        <v>195000000</v>
      </c>
      <c r="J108" s="165">
        <v>0</v>
      </c>
      <c r="K108" s="137"/>
      <c r="L108" s="42"/>
      <c r="M108" s="105" t="s">
        <v>177</v>
      </c>
      <c r="N108" s="156"/>
      <c r="O108" s="42"/>
      <c r="P108" s="27"/>
      <c r="Q108" s="105"/>
      <c r="R108" s="26"/>
    </row>
    <row r="109" spans="1:19" s="28" customFormat="1" ht="30" customHeight="1">
      <c r="A109" s="24"/>
      <c r="B109" s="25"/>
      <c r="C109" s="107" t="s">
        <v>56</v>
      </c>
      <c r="D109" s="23" t="s">
        <v>105</v>
      </c>
      <c r="E109" s="26" t="s">
        <v>164</v>
      </c>
      <c r="F109" s="41">
        <v>1</v>
      </c>
      <c r="G109" s="61" t="s">
        <v>28</v>
      </c>
      <c r="H109" s="24">
        <v>1</v>
      </c>
      <c r="I109" s="27">
        <v>195000000</v>
      </c>
      <c r="J109" s="165">
        <v>194185000</v>
      </c>
      <c r="K109" s="137">
        <f>J109/I109*100</f>
        <v>99.582051282051282</v>
      </c>
      <c r="L109" s="40">
        <v>1</v>
      </c>
      <c r="M109" s="105" t="s">
        <v>177</v>
      </c>
      <c r="N109" s="163">
        <v>43076</v>
      </c>
      <c r="O109" s="42" t="s">
        <v>232</v>
      </c>
      <c r="P109" s="27">
        <f>J109</f>
        <v>194185000</v>
      </c>
      <c r="Q109" s="105" t="s">
        <v>233</v>
      </c>
      <c r="R109" s="26"/>
    </row>
    <row r="110" spans="1:19" s="28" customFormat="1" ht="39" customHeight="1">
      <c r="A110" s="24"/>
      <c r="B110" s="25"/>
      <c r="C110" s="107" t="s">
        <v>56</v>
      </c>
      <c r="D110" s="23" t="s">
        <v>106</v>
      </c>
      <c r="E110" s="26" t="s">
        <v>164</v>
      </c>
      <c r="F110" s="41">
        <v>1</v>
      </c>
      <c r="G110" s="61" t="s">
        <v>28</v>
      </c>
      <c r="H110" s="24">
        <v>1</v>
      </c>
      <c r="I110" s="27">
        <v>195000000</v>
      </c>
      <c r="J110" s="165">
        <v>0</v>
      </c>
      <c r="K110" s="137"/>
      <c r="L110" s="42"/>
      <c r="M110" s="105" t="s">
        <v>177</v>
      </c>
      <c r="N110" s="156"/>
      <c r="O110" s="42"/>
      <c r="P110" s="27"/>
      <c r="Q110" s="105"/>
      <c r="R110" s="26"/>
    </row>
    <row r="111" spans="1:19" s="28" customFormat="1" ht="38.25" customHeight="1">
      <c r="A111" s="24"/>
      <c r="B111" s="25"/>
      <c r="C111" s="107" t="s">
        <v>56</v>
      </c>
      <c r="D111" s="23" t="s">
        <v>107</v>
      </c>
      <c r="E111" s="26" t="s">
        <v>164</v>
      </c>
      <c r="F111" s="41">
        <v>1</v>
      </c>
      <c r="G111" s="61" t="s">
        <v>28</v>
      </c>
      <c r="H111" s="24">
        <v>1</v>
      </c>
      <c r="I111" s="27">
        <v>97500000</v>
      </c>
      <c r="J111" s="165">
        <v>97096000</v>
      </c>
      <c r="K111" s="137">
        <f>J111/I111*100</f>
        <v>99.585641025641024</v>
      </c>
      <c r="L111" s="40">
        <v>1</v>
      </c>
      <c r="M111" s="105" t="s">
        <v>177</v>
      </c>
      <c r="N111" s="42" t="s">
        <v>198</v>
      </c>
      <c r="O111" s="147" t="s">
        <v>199</v>
      </c>
      <c r="P111" s="27">
        <v>97096000</v>
      </c>
      <c r="Q111" s="105" t="s">
        <v>203</v>
      </c>
      <c r="R111" s="26"/>
    </row>
    <row r="112" spans="1:19" s="28" customFormat="1" ht="30" customHeight="1">
      <c r="A112" s="24"/>
      <c r="B112" s="25"/>
      <c r="C112" s="107" t="s">
        <v>56</v>
      </c>
      <c r="D112" s="23" t="s">
        <v>108</v>
      </c>
      <c r="E112" s="26" t="s">
        <v>164</v>
      </c>
      <c r="F112" s="41">
        <v>1</v>
      </c>
      <c r="G112" s="61" t="s">
        <v>28</v>
      </c>
      <c r="H112" s="24">
        <v>1</v>
      </c>
      <c r="I112" s="27">
        <v>195000000</v>
      </c>
      <c r="J112" s="165">
        <v>0</v>
      </c>
      <c r="K112" s="137"/>
      <c r="L112" s="42"/>
      <c r="M112" s="105" t="s">
        <v>177</v>
      </c>
      <c r="N112" s="42"/>
      <c r="O112" s="42"/>
      <c r="P112" s="27"/>
      <c r="Q112" s="105"/>
      <c r="R112" s="26"/>
    </row>
    <row r="113" spans="1:19" s="28" customFormat="1" ht="30" customHeight="1">
      <c r="A113" s="24"/>
      <c r="B113" s="25"/>
      <c r="C113" s="107" t="s">
        <v>56</v>
      </c>
      <c r="D113" s="23" t="s">
        <v>109</v>
      </c>
      <c r="E113" s="26" t="s">
        <v>164</v>
      </c>
      <c r="F113" s="41">
        <v>1</v>
      </c>
      <c r="G113" s="61" t="s">
        <v>28</v>
      </c>
      <c r="H113" s="24">
        <v>1</v>
      </c>
      <c r="I113" s="27">
        <v>195000000</v>
      </c>
      <c r="J113" s="165">
        <v>0</v>
      </c>
      <c r="K113" s="137"/>
      <c r="L113" s="42"/>
      <c r="M113" s="105" t="s">
        <v>177</v>
      </c>
      <c r="N113" s="42"/>
      <c r="O113" s="42"/>
      <c r="P113" s="27"/>
      <c r="Q113" s="105"/>
      <c r="R113" s="26"/>
    </row>
    <row r="114" spans="1:19" s="28" customFormat="1" ht="30" customHeight="1">
      <c r="A114" s="24"/>
      <c r="B114" s="25"/>
      <c r="C114" s="107" t="s">
        <v>56</v>
      </c>
      <c r="D114" s="23" t="s">
        <v>110</v>
      </c>
      <c r="E114" s="26" t="s">
        <v>164</v>
      </c>
      <c r="F114" s="41">
        <v>1</v>
      </c>
      <c r="G114" s="61" t="s">
        <v>28</v>
      </c>
      <c r="H114" s="24">
        <v>1</v>
      </c>
      <c r="I114" s="27">
        <v>97500000</v>
      </c>
      <c r="J114" s="165">
        <v>0</v>
      </c>
      <c r="K114" s="137"/>
      <c r="L114" s="42"/>
      <c r="M114" s="105" t="s">
        <v>177</v>
      </c>
      <c r="N114" s="42"/>
      <c r="O114" s="42"/>
      <c r="P114" s="27"/>
      <c r="Q114" s="105"/>
      <c r="R114" s="26"/>
    </row>
    <row r="115" spans="1:19" s="28" customFormat="1" ht="39" customHeight="1">
      <c r="A115" s="24"/>
      <c r="B115" s="25"/>
      <c r="C115" s="107" t="s">
        <v>56</v>
      </c>
      <c r="D115" s="23" t="s">
        <v>111</v>
      </c>
      <c r="E115" s="26" t="s">
        <v>164</v>
      </c>
      <c r="F115" s="41">
        <v>1</v>
      </c>
      <c r="G115" s="61" t="s">
        <v>28</v>
      </c>
      <c r="H115" s="24">
        <v>1</v>
      </c>
      <c r="I115" s="27">
        <v>195000000</v>
      </c>
      <c r="J115" s="165">
        <v>0</v>
      </c>
      <c r="K115" s="137"/>
      <c r="L115" s="42"/>
      <c r="M115" s="105" t="s">
        <v>177</v>
      </c>
      <c r="N115" s="42"/>
      <c r="O115" s="42"/>
      <c r="P115" s="27"/>
      <c r="Q115" s="105"/>
      <c r="R115" s="26"/>
    </row>
    <row r="116" spans="1:19" s="28" customFormat="1" ht="30" customHeight="1">
      <c r="A116" s="24"/>
      <c r="B116" s="25"/>
      <c r="C116" s="107" t="s">
        <v>56</v>
      </c>
      <c r="D116" s="23" t="s">
        <v>112</v>
      </c>
      <c r="E116" s="26" t="s">
        <v>164</v>
      </c>
      <c r="F116" s="41">
        <v>1</v>
      </c>
      <c r="G116" s="61" t="s">
        <v>28</v>
      </c>
      <c r="H116" s="24">
        <v>1</v>
      </c>
      <c r="I116" s="27">
        <v>48750000</v>
      </c>
      <c r="J116" s="165">
        <v>0</v>
      </c>
      <c r="K116" s="137"/>
      <c r="L116" s="42"/>
      <c r="M116" s="105" t="s">
        <v>177</v>
      </c>
      <c r="N116" s="42"/>
      <c r="O116" s="42"/>
      <c r="P116" s="27"/>
      <c r="Q116" s="105"/>
      <c r="R116" s="26"/>
    </row>
    <row r="117" spans="1:19" s="28" customFormat="1" ht="30" customHeight="1">
      <c r="A117" s="24"/>
      <c r="B117" s="25"/>
      <c r="C117" s="107" t="s">
        <v>56</v>
      </c>
      <c r="D117" s="23" t="s">
        <v>113</v>
      </c>
      <c r="E117" s="26" t="s">
        <v>164</v>
      </c>
      <c r="F117" s="41">
        <v>1</v>
      </c>
      <c r="G117" s="61" t="s">
        <v>28</v>
      </c>
      <c r="H117" s="24">
        <v>1</v>
      </c>
      <c r="I117" s="27">
        <v>97500000</v>
      </c>
      <c r="J117" s="165">
        <v>0</v>
      </c>
      <c r="K117" s="137"/>
      <c r="L117" s="42"/>
      <c r="M117" s="105" t="s">
        <v>177</v>
      </c>
      <c r="N117" s="42"/>
      <c r="O117" s="42"/>
      <c r="P117" s="27"/>
      <c r="Q117" s="105"/>
      <c r="R117" s="26"/>
    </row>
    <row r="118" spans="1:19" s="28" customFormat="1" ht="30" customHeight="1">
      <c r="A118" s="24"/>
      <c r="B118" s="25"/>
      <c r="C118" s="107" t="s">
        <v>56</v>
      </c>
      <c r="D118" s="23" t="s">
        <v>114</v>
      </c>
      <c r="E118" s="26" t="s">
        <v>164</v>
      </c>
      <c r="F118" s="41">
        <v>1</v>
      </c>
      <c r="G118" s="61" t="s">
        <v>28</v>
      </c>
      <c r="H118" s="24">
        <v>1</v>
      </c>
      <c r="I118" s="27">
        <v>195000000</v>
      </c>
      <c r="J118" s="165">
        <v>194531000</v>
      </c>
      <c r="K118" s="137">
        <f>J118/I118*100</f>
        <v>99.759487179487181</v>
      </c>
      <c r="L118" s="40">
        <v>1</v>
      </c>
      <c r="M118" s="105" t="s">
        <v>177</v>
      </c>
      <c r="N118" s="147" t="s">
        <v>192</v>
      </c>
      <c r="O118" s="158">
        <v>42775</v>
      </c>
      <c r="P118" s="27">
        <v>194531000</v>
      </c>
      <c r="Q118" s="105" t="s">
        <v>200</v>
      </c>
      <c r="R118" s="26"/>
    </row>
    <row r="119" spans="1:19" s="28" customFormat="1" ht="30" customHeight="1">
      <c r="A119" s="24"/>
      <c r="B119" s="25"/>
      <c r="C119" s="107" t="s">
        <v>56</v>
      </c>
      <c r="D119" s="23" t="s">
        <v>115</v>
      </c>
      <c r="E119" s="26" t="s">
        <v>164</v>
      </c>
      <c r="F119" s="41">
        <v>1</v>
      </c>
      <c r="G119" s="61" t="s">
        <v>28</v>
      </c>
      <c r="H119" s="24">
        <v>1</v>
      </c>
      <c r="I119" s="27">
        <v>195000000</v>
      </c>
      <c r="J119" s="165">
        <v>0</v>
      </c>
      <c r="K119" s="137"/>
      <c r="L119" s="42"/>
      <c r="M119" s="105" t="s">
        <v>177</v>
      </c>
      <c r="N119" s="42"/>
      <c r="O119" s="42"/>
      <c r="P119" s="27"/>
      <c r="Q119" s="105"/>
      <c r="R119" s="26"/>
    </row>
    <row r="120" spans="1:19" s="28" customFormat="1" ht="30" customHeight="1">
      <c r="A120" s="24"/>
      <c r="B120" s="25"/>
      <c r="C120" s="107" t="s">
        <v>56</v>
      </c>
      <c r="D120" s="23" t="s">
        <v>116</v>
      </c>
      <c r="E120" s="26" t="s">
        <v>164</v>
      </c>
      <c r="F120" s="41">
        <v>1</v>
      </c>
      <c r="G120" s="61" t="s">
        <v>28</v>
      </c>
      <c r="H120" s="24">
        <v>1</v>
      </c>
      <c r="I120" s="27">
        <v>195000000</v>
      </c>
      <c r="J120" s="165">
        <v>0</v>
      </c>
      <c r="K120" s="137"/>
      <c r="L120" s="42"/>
      <c r="M120" s="105" t="s">
        <v>177</v>
      </c>
      <c r="N120" s="42"/>
      <c r="O120" s="42"/>
      <c r="P120" s="27"/>
      <c r="Q120" s="105"/>
      <c r="R120" s="26"/>
    </row>
    <row r="121" spans="1:19" s="28" customFormat="1" ht="30" customHeight="1">
      <c r="A121" s="24"/>
      <c r="B121" s="25"/>
      <c r="C121" s="107" t="s">
        <v>56</v>
      </c>
      <c r="D121" s="23" t="s">
        <v>117</v>
      </c>
      <c r="E121" s="26" t="s">
        <v>164</v>
      </c>
      <c r="F121" s="41">
        <v>1</v>
      </c>
      <c r="G121" s="61" t="s">
        <v>28</v>
      </c>
      <c r="H121" s="24">
        <v>1</v>
      </c>
      <c r="I121" s="27">
        <v>195000000</v>
      </c>
      <c r="J121" s="165">
        <v>0</v>
      </c>
      <c r="K121" s="137"/>
      <c r="L121" s="42"/>
      <c r="M121" s="105" t="s">
        <v>177</v>
      </c>
      <c r="N121" s="42"/>
      <c r="O121" s="42"/>
      <c r="P121" s="27"/>
      <c r="Q121" s="105"/>
      <c r="R121" s="26"/>
    </row>
    <row r="122" spans="1:19" s="28" customFormat="1" ht="30" customHeight="1">
      <c r="A122" s="24"/>
      <c r="B122" s="25"/>
      <c r="C122" s="107" t="s">
        <v>56</v>
      </c>
      <c r="D122" s="23" t="s">
        <v>118</v>
      </c>
      <c r="E122" s="26" t="s">
        <v>164</v>
      </c>
      <c r="F122" s="41">
        <v>1</v>
      </c>
      <c r="G122" s="61" t="s">
        <v>28</v>
      </c>
      <c r="H122" s="24">
        <v>1</v>
      </c>
      <c r="I122" s="27">
        <v>195000000</v>
      </c>
      <c r="J122" s="165">
        <v>0</v>
      </c>
      <c r="K122" s="137"/>
      <c r="L122" s="42"/>
      <c r="M122" s="105" t="s">
        <v>177</v>
      </c>
      <c r="N122" s="42"/>
      <c r="O122" s="42"/>
      <c r="P122" s="27"/>
      <c r="Q122" s="105"/>
      <c r="R122" s="26"/>
    </row>
    <row r="123" spans="1:19" s="28" customFormat="1" ht="30" customHeight="1">
      <c r="A123" s="24"/>
      <c r="B123" s="25"/>
      <c r="C123" s="107" t="s">
        <v>56</v>
      </c>
      <c r="D123" s="23" t="s">
        <v>119</v>
      </c>
      <c r="E123" s="26" t="s">
        <v>164</v>
      </c>
      <c r="F123" s="41">
        <v>1</v>
      </c>
      <c r="G123" s="61" t="s">
        <v>28</v>
      </c>
      <c r="H123" s="24">
        <v>1</v>
      </c>
      <c r="I123" s="27">
        <v>146250000</v>
      </c>
      <c r="J123" s="165">
        <v>145452000</v>
      </c>
      <c r="K123" s="137">
        <f>J123/I123*100</f>
        <v>99.454358974358968</v>
      </c>
      <c r="L123" s="40">
        <v>1</v>
      </c>
      <c r="M123" s="105" t="s">
        <v>177</v>
      </c>
      <c r="N123" s="147" t="s">
        <v>198</v>
      </c>
      <c r="O123" s="147" t="s">
        <v>199</v>
      </c>
      <c r="P123" s="27">
        <f>J123</f>
        <v>145452000</v>
      </c>
      <c r="Q123" s="105" t="s">
        <v>236</v>
      </c>
      <c r="R123" s="26"/>
    </row>
    <row r="124" spans="1:19" s="28" customFormat="1" ht="30" customHeight="1">
      <c r="A124" s="24"/>
      <c r="B124" s="25"/>
      <c r="C124" s="107" t="s">
        <v>56</v>
      </c>
      <c r="D124" s="23" t="s">
        <v>120</v>
      </c>
      <c r="E124" s="26" t="s">
        <v>164</v>
      </c>
      <c r="F124" s="41">
        <v>1</v>
      </c>
      <c r="G124" s="61" t="s">
        <v>28</v>
      </c>
      <c r="H124" s="24">
        <v>1</v>
      </c>
      <c r="I124" s="27">
        <v>146250000</v>
      </c>
      <c r="J124" s="165">
        <v>0</v>
      </c>
      <c r="K124" s="137"/>
      <c r="L124" s="42"/>
      <c r="M124" s="105" t="s">
        <v>177</v>
      </c>
      <c r="N124" s="42"/>
      <c r="O124" s="42"/>
      <c r="P124" s="27"/>
      <c r="Q124" s="105"/>
      <c r="R124" s="26"/>
    </row>
    <row r="125" spans="1:19" s="28" customFormat="1" ht="30" customHeight="1">
      <c r="A125" s="24"/>
      <c r="B125" s="25"/>
      <c r="C125" s="107" t="s">
        <v>56</v>
      </c>
      <c r="D125" s="23" t="s">
        <v>121</v>
      </c>
      <c r="E125" s="26" t="s">
        <v>164</v>
      </c>
      <c r="F125" s="41">
        <v>1</v>
      </c>
      <c r="G125" s="61" t="s">
        <v>28</v>
      </c>
      <c r="H125" s="24">
        <v>1</v>
      </c>
      <c r="I125" s="27">
        <v>97500000</v>
      </c>
      <c r="J125" s="165">
        <v>0</v>
      </c>
      <c r="K125" s="137"/>
      <c r="L125" s="42"/>
      <c r="M125" s="105" t="s">
        <v>177</v>
      </c>
      <c r="N125" s="42"/>
      <c r="O125" s="42"/>
      <c r="P125" s="27"/>
      <c r="Q125" s="105"/>
      <c r="R125" s="26"/>
    </row>
    <row r="126" spans="1:19" s="28" customFormat="1" ht="30" customHeight="1">
      <c r="A126" s="24"/>
      <c r="B126" s="25"/>
      <c r="C126" s="107" t="s">
        <v>56</v>
      </c>
      <c r="D126" s="23" t="s">
        <v>122</v>
      </c>
      <c r="E126" s="26" t="s">
        <v>164</v>
      </c>
      <c r="F126" s="41">
        <v>1</v>
      </c>
      <c r="G126" s="61" t="s">
        <v>28</v>
      </c>
      <c r="H126" s="24">
        <v>1</v>
      </c>
      <c r="I126" s="27">
        <v>195000000</v>
      </c>
      <c r="J126" s="165">
        <v>0</v>
      </c>
      <c r="K126" s="137"/>
      <c r="L126" s="42"/>
      <c r="M126" s="105" t="s">
        <v>177</v>
      </c>
      <c r="N126" s="42"/>
      <c r="O126" s="42"/>
      <c r="P126" s="27"/>
      <c r="Q126" s="105"/>
      <c r="R126" s="26"/>
    </row>
    <row r="127" spans="1:19" s="28" customFormat="1" ht="30" customHeight="1">
      <c r="A127" s="24"/>
      <c r="B127" s="25"/>
      <c r="C127" s="107" t="s">
        <v>56</v>
      </c>
      <c r="D127" s="23" t="s">
        <v>123</v>
      </c>
      <c r="E127" s="26" t="s">
        <v>164</v>
      </c>
      <c r="F127" s="41">
        <v>1</v>
      </c>
      <c r="G127" s="61" t="s">
        <v>28</v>
      </c>
      <c r="H127" s="24">
        <v>1</v>
      </c>
      <c r="I127" s="27">
        <v>146250000</v>
      </c>
      <c r="J127" s="165">
        <v>145565000</v>
      </c>
      <c r="K127" s="137">
        <f>J127/I127*100</f>
        <v>99.53162393162394</v>
      </c>
      <c r="L127" s="40">
        <v>1</v>
      </c>
      <c r="M127" s="105" t="s">
        <v>177</v>
      </c>
      <c r="N127" s="156" t="s">
        <v>198</v>
      </c>
      <c r="O127" s="147" t="s">
        <v>199</v>
      </c>
      <c r="P127" s="27">
        <f>J127</f>
        <v>145565000</v>
      </c>
      <c r="Q127" s="105" t="s">
        <v>227</v>
      </c>
      <c r="R127" s="26"/>
      <c r="S127" s="28" t="s">
        <v>210</v>
      </c>
    </row>
    <row r="128" spans="1:19" s="28" customFormat="1" ht="24" customHeight="1">
      <c r="A128" s="24"/>
      <c r="B128" s="25"/>
      <c r="C128" s="107"/>
      <c r="D128" s="88" t="s">
        <v>23</v>
      </c>
      <c r="E128" s="26"/>
      <c r="F128" s="41"/>
      <c r="G128" s="61"/>
      <c r="H128" s="24"/>
      <c r="I128" s="27">
        <v>156250000</v>
      </c>
      <c r="J128" s="165">
        <v>49522000</v>
      </c>
      <c r="K128" s="137">
        <f>J128/I128*100</f>
        <v>31.694080000000003</v>
      </c>
      <c r="L128" s="42"/>
      <c r="M128" s="42"/>
      <c r="N128" s="42"/>
      <c r="O128" s="42"/>
      <c r="P128" s="27">
        <f>J128</f>
        <v>49522000</v>
      </c>
      <c r="Q128" s="105" t="s">
        <v>225</v>
      </c>
      <c r="R128" s="26"/>
    </row>
    <row r="129" spans="1:19" s="28" customFormat="1" ht="16.5" customHeight="1">
      <c r="A129" s="24"/>
      <c r="B129" s="25"/>
      <c r="C129" s="37"/>
      <c r="D129" s="33"/>
      <c r="E129" s="26"/>
      <c r="F129" s="41"/>
      <c r="G129" s="61"/>
      <c r="H129" s="24"/>
      <c r="I129" s="27"/>
      <c r="J129" s="165"/>
      <c r="K129" s="137"/>
      <c r="L129" s="42"/>
      <c r="M129" s="42"/>
      <c r="N129" s="42"/>
      <c r="O129" s="42"/>
      <c r="P129" s="27"/>
      <c r="Q129" s="105"/>
      <c r="R129" s="26"/>
    </row>
    <row r="130" spans="1:19" s="28" customFormat="1" ht="19.5" customHeight="1">
      <c r="A130" s="24"/>
      <c r="B130" s="25"/>
      <c r="C130" s="37"/>
      <c r="D130" s="88" t="s">
        <v>22</v>
      </c>
      <c r="E130" s="26"/>
      <c r="F130" s="41"/>
      <c r="G130" s="61"/>
      <c r="H130" s="24"/>
      <c r="I130" s="32">
        <f>I132+I131</f>
        <v>200000000</v>
      </c>
      <c r="J130" s="164">
        <f t="shared" ref="J130:K130" si="2">J132+J131</f>
        <v>0</v>
      </c>
      <c r="K130" s="139">
        <f t="shared" si="2"/>
        <v>0</v>
      </c>
      <c r="L130" s="42"/>
      <c r="M130" s="42"/>
      <c r="N130" s="42"/>
      <c r="O130" s="42"/>
      <c r="P130" s="27"/>
      <c r="Q130" s="105"/>
      <c r="R130" s="26"/>
    </row>
    <row r="131" spans="1:19" s="28" customFormat="1" ht="30" customHeight="1">
      <c r="A131" s="24"/>
      <c r="B131" s="25"/>
      <c r="C131" s="79" t="s">
        <v>56</v>
      </c>
      <c r="D131" s="33" t="s">
        <v>124</v>
      </c>
      <c r="E131" s="26" t="s">
        <v>164</v>
      </c>
      <c r="F131" s="41">
        <v>1</v>
      </c>
      <c r="G131" s="61" t="s">
        <v>28</v>
      </c>
      <c r="H131" s="24">
        <v>1</v>
      </c>
      <c r="I131" s="27">
        <v>194000000</v>
      </c>
      <c r="J131" s="165">
        <v>0</v>
      </c>
      <c r="K131" s="137"/>
      <c r="L131" s="42"/>
      <c r="M131" s="105" t="s">
        <v>177</v>
      </c>
      <c r="N131" s="42"/>
      <c r="O131" s="42"/>
      <c r="P131" s="27"/>
      <c r="Q131" s="105"/>
      <c r="R131" s="26"/>
    </row>
    <row r="132" spans="1:19" s="28" customFormat="1" ht="18" customHeight="1">
      <c r="A132" s="24"/>
      <c r="B132" s="25"/>
      <c r="C132" s="79"/>
      <c r="D132" s="88" t="s">
        <v>23</v>
      </c>
      <c r="E132" s="26"/>
      <c r="F132" s="41"/>
      <c r="G132" s="61"/>
      <c r="H132" s="24"/>
      <c r="I132" s="27">
        <v>6000000</v>
      </c>
      <c r="J132" s="165">
        <v>0</v>
      </c>
      <c r="K132" s="137"/>
      <c r="L132" s="42"/>
      <c r="M132" s="42"/>
      <c r="N132" s="42"/>
      <c r="O132" s="42"/>
      <c r="P132" s="27"/>
      <c r="Q132" s="105"/>
      <c r="R132" s="26"/>
    </row>
    <row r="133" spans="1:19" s="28" customFormat="1" ht="17.25" customHeight="1">
      <c r="A133" s="24"/>
      <c r="B133" s="25"/>
      <c r="C133" s="37"/>
      <c r="D133" s="33"/>
      <c r="E133" s="26"/>
      <c r="F133" s="41"/>
      <c r="G133" s="61"/>
      <c r="H133" s="24"/>
      <c r="I133" s="27"/>
      <c r="J133" s="165">
        <v>0</v>
      </c>
      <c r="K133" s="137"/>
      <c r="L133" s="42"/>
      <c r="M133" s="42"/>
      <c r="N133" s="42"/>
      <c r="O133" s="42"/>
      <c r="P133" s="27"/>
      <c r="Q133" s="105"/>
      <c r="R133" s="26"/>
    </row>
    <row r="134" spans="1:19" s="28" customFormat="1" ht="17.25" customHeight="1">
      <c r="A134" s="24"/>
      <c r="B134" s="25"/>
      <c r="C134" s="37"/>
      <c r="D134" s="88" t="s">
        <v>133</v>
      </c>
      <c r="E134" s="26"/>
      <c r="F134" s="41"/>
      <c r="G134" s="61"/>
      <c r="H134" s="24"/>
      <c r="I134" s="32">
        <f>SUM(I135:I142)</f>
        <v>1050000000</v>
      </c>
      <c r="J134" s="164">
        <f>SUM(J135:J142)</f>
        <v>398615000</v>
      </c>
      <c r="K134" s="139">
        <f>J134/I134*100</f>
        <v>37.963333333333331</v>
      </c>
      <c r="L134" s="42"/>
      <c r="M134" s="42"/>
      <c r="N134" s="42"/>
      <c r="O134" s="42"/>
      <c r="P134" s="27"/>
      <c r="Q134" s="105"/>
      <c r="R134" s="26"/>
    </row>
    <row r="135" spans="1:19" s="28" customFormat="1" ht="30" customHeight="1">
      <c r="A135" s="24"/>
      <c r="B135" s="25"/>
      <c r="C135" s="106" t="s">
        <v>56</v>
      </c>
      <c r="D135" s="23" t="s">
        <v>125</v>
      </c>
      <c r="E135" s="26" t="s">
        <v>164</v>
      </c>
      <c r="F135" s="41">
        <v>1</v>
      </c>
      <c r="G135" s="61" t="s">
        <v>28</v>
      </c>
      <c r="H135" s="24">
        <v>1</v>
      </c>
      <c r="I135" s="27">
        <v>145500000</v>
      </c>
      <c r="J135" s="165">
        <v>145141000</v>
      </c>
      <c r="K135" s="137">
        <f>J135/I135*100</f>
        <v>99.753264604810994</v>
      </c>
      <c r="L135" s="40">
        <v>1</v>
      </c>
      <c r="M135" s="105" t="s">
        <v>177</v>
      </c>
      <c r="N135" s="156">
        <v>42832</v>
      </c>
      <c r="O135" s="42" t="s">
        <v>196</v>
      </c>
      <c r="P135" s="27">
        <f>J135</f>
        <v>145141000</v>
      </c>
      <c r="Q135" s="105" t="s">
        <v>228</v>
      </c>
      <c r="R135" s="26"/>
      <c r="S135" s="28" t="s">
        <v>210</v>
      </c>
    </row>
    <row r="136" spans="1:19" s="28" customFormat="1" ht="30" customHeight="1">
      <c r="A136" s="24"/>
      <c r="B136" s="25"/>
      <c r="C136" s="106" t="s">
        <v>56</v>
      </c>
      <c r="D136" s="23" t="s">
        <v>126</v>
      </c>
      <c r="E136" s="26" t="s">
        <v>164</v>
      </c>
      <c r="F136" s="41">
        <v>1</v>
      </c>
      <c r="G136" s="61" t="s">
        <v>28</v>
      </c>
      <c r="H136" s="24">
        <v>1</v>
      </c>
      <c r="I136" s="27">
        <v>194000000</v>
      </c>
      <c r="J136" s="165">
        <v>0</v>
      </c>
      <c r="K136" s="137"/>
      <c r="L136" s="42"/>
      <c r="M136" s="105" t="s">
        <v>177</v>
      </c>
      <c r="N136" s="42"/>
      <c r="O136" s="42"/>
      <c r="P136" s="27"/>
      <c r="Q136" s="105"/>
      <c r="R136" s="26"/>
    </row>
    <row r="137" spans="1:19" s="28" customFormat="1" ht="30" customHeight="1">
      <c r="A137" s="24"/>
      <c r="B137" s="25"/>
      <c r="C137" s="106" t="s">
        <v>56</v>
      </c>
      <c r="D137" s="23" t="s">
        <v>127</v>
      </c>
      <c r="E137" s="26" t="s">
        <v>164</v>
      </c>
      <c r="F137" s="41">
        <v>1</v>
      </c>
      <c r="G137" s="61" t="s">
        <v>28</v>
      </c>
      <c r="H137" s="24">
        <v>1</v>
      </c>
      <c r="I137" s="27">
        <v>97000000</v>
      </c>
      <c r="J137" s="165">
        <v>0</v>
      </c>
      <c r="K137" s="137"/>
      <c r="L137" s="42"/>
      <c r="M137" s="105" t="s">
        <v>177</v>
      </c>
      <c r="N137" s="42"/>
      <c r="O137" s="42"/>
      <c r="P137" s="27"/>
      <c r="Q137" s="105"/>
      <c r="R137" s="26"/>
    </row>
    <row r="138" spans="1:19" s="28" customFormat="1" ht="30" customHeight="1">
      <c r="A138" s="24"/>
      <c r="B138" s="25"/>
      <c r="C138" s="106" t="s">
        <v>56</v>
      </c>
      <c r="D138" s="23" t="s">
        <v>128</v>
      </c>
      <c r="E138" s="26" t="s">
        <v>164</v>
      </c>
      <c r="F138" s="41">
        <v>1</v>
      </c>
      <c r="G138" s="61" t="s">
        <v>28</v>
      </c>
      <c r="H138" s="24">
        <v>1</v>
      </c>
      <c r="I138" s="27">
        <v>97000000</v>
      </c>
      <c r="J138" s="165">
        <v>96615000</v>
      </c>
      <c r="K138" s="137">
        <f>J138/I138*100</f>
        <v>99.603092783505147</v>
      </c>
      <c r="L138" s="40">
        <v>1</v>
      </c>
      <c r="M138" s="105" t="s">
        <v>177</v>
      </c>
      <c r="N138" s="156">
        <v>42832</v>
      </c>
      <c r="O138" s="42" t="s">
        <v>196</v>
      </c>
      <c r="P138" s="27">
        <f>J138</f>
        <v>96615000</v>
      </c>
      <c r="Q138" s="105" t="s">
        <v>229</v>
      </c>
      <c r="R138" s="26"/>
      <c r="S138" s="28" t="s">
        <v>210</v>
      </c>
    </row>
    <row r="139" spans="1:19" s="28" customFormat="1" ht="30" customHeight="1">
      <c r="A139" s="24"/>
      <c r="B139" s="25"/>
      <c r="C139" s="106" t="s">
        <v>56</v>
      </c>
      <c r="D139" s="23" t="s">
        <v>129</v>
      </c>
      <c r="E139" s="26" t="s">
        <v>164</v>
      </c>
      <c r="F139" s="41">
        <v>1</v>
      </c>
      <c r="G139" s="61" t="s">
        <v>28</v>
      </c>
      <c r="H139" s="24">
        <v>1</v>
      </c>
      <c r="I139" s="27">
        <v>194000000</v>
      </c>
      <c r="J139" s="165">
        <v>0</v>
      </c>
      <c r="K139" s="137"/>
      <c r="L139" s="42"/>
      <c r="M139" s="105" t="s">
        <v>177</v>
      </c>
      <c r="N139" s="42"/>
      <c r="O139" s="42"/>
      <c r="P139" s="27"/>
      <c r="Q139" s="105"/>
      <c r="R139" s="26"/>
    </row>
    <row r="140" spans="1:19" s="28" customFormat="1" ht="30" customHeight="1">
      <c r="A140" s="24"/>
      <c r="B140" s="25"/>
      <c r="C140" s="106" t="s">
        <v>56</v>
      </c>
      <c r="D140" s="23" t="s">
        <v>130</v>
      </c>
      <c r="E140" s="26" t="s">
        <v>164</v>
      </c>
      <c r="F140" s="41">
        <v>1</v>
      </c>
      <c r="G140" s="61" t="s">
        <v>28</v>
      </c>
      <c r="H140" s="24">
        <v>1</v>
      </c>
      <c r="I140" s="27">
        <v>97000000</v>
      </c>
      <c r="J140" s="165">
        <v>0</v>
      </c>
      <c r="K140" s="137"/>
      <c r="L140" s="42"/>
      <c r="M140" s="105" t="s">
        <v>177</v>
      </c>
      <c r="N140" s="42"/>
      <c r="O140" s="42"/>
      <c r="P140" s="27"/>
      <c r="Q140" s="105"/>
      <c r="R140" s="26"/>
    </row>
    <row r="141" spans="1:19" s="28" customFormat="1" ht="36.75" customHeight="1">
      <c r="A141" s="24"/>
      <c r="B141" s="25"/>
      <c r="C141" s="106" t="s">
        <v>56</v>
      </c>
      <c r="D141" s="23" t="s">
        <v>131</v>
      </c>
      <c r="E141" s="26" t="s">
        <v>164</v>
      </c>
      <c r="F141" s="41">
        <v>1</v>
      </c>
      <c r="G141" s="61" t="s">
        <v>28</v>
      </c>
      <c r="H141" s="24">
        <v>1</v>
      </c>
      <c r="I141" s="27">
        <v>194000000</v>
      </c>
      <c r="J141" s="165">
        <v>145824000</v>
      </c>
      <c r="K141" s="137">
        <f>J141/I141*100</f>
        <v>75.167010309278353</v>
      </c>
      <c r="L141" s="40">
        <v>1</v>
      </c>
      <c r="M141" s="105" t="s">
        <v>177</v>
      </c>
      <c r="N141" s="147" t="s">
        <v>211</v>
      </c>
      <c r="O141" s="42" t="s">
        <v>221</v>
      </c>
      <c r="P141" s="27">
        <f>J141</f>
        <v>145824000</v>
      </c>
      <c r="Q141" s="105" t="s">
        <v>237</v>
      </c>
      <c r="R141" s="26"/>
    </row>
    <row r="142" spans="1:19" s="28" customFormat="1" ht="24" customHeight="1">
      <c r="A142" s="24"/>
      <c r="B142" s="25"/>
      <c r="C142" s="106"/>
      <c r="D142" s="88" t="s">
        <v>23</v>
      </c>
      <c r="E142" s="26"/>
      <c r="F142" s="41"/>
      <c r="G142" s="61"/>
      <c r="H142" s="24"/>
      <c r="I142" s="27">
        <v>31500000</v>
      </c>
      <c r="J142" s="165">
        <v>11035000</v>
      </c>
      <c r="K142" s="137">
        <f>J142/I142*100</f>
        <v>35.031746031746032</v>
      </c>
      <c r="L142" s="42"/>
      <c r="M142" s="105"/>
      <c r="N142" s="42"/>
      <c r="O142" s="42"/>
      <c r="P142" s="27">
        <f>J142</f>
        <v>11035000</v>
      </c>
      <c r="Q142" s="105" t="s">
        <v>230</v>
      </c>
      <c r="R142" s="26"/>
    </row>
    <row r="143" spans="1:19" s="28" customFormat="1" ht="14.25" customHeight="1">
      <c r="A143" s="24"/>
      <c r="B143" s="25"/>
      <c r="C143" s="37"/>
      <c r="D143" s="33"/>
      <c r="E143" s="26"/>
      <c r="F143" s="41"/>
      <c r="G143" s="61"/>
      <c r="H143" s="24"/>
      <c r="I143" s="27"/>
      <c r="J143" s="165"/>
      <c r="K143" s="137" t="s">
        <v>205</v>
      </c>
      <c r="L143" s="42"/>
      <c r="M143" s="42"/>
      <c r="N143" s="42"/>
      <c r="O143" s="42"/>
      <c r="P143" s="27"/>
      <c r="Q143" s="105"/>
      <c r="R143" s="26"/>
    </row>
    <row r="144" spans="1:19" s="28" customFormat="1" ht="30" customHeight="1">
      <c r="A144" s="24"/>
      <c r="B144" s="25"/>
      <c r="C144" s="37"/>
      <c r="D144" s="88" t="s">
        <v>134</v>
      </c>
      <c r="E144" s="26"/>
      <c r="F144" s="41"/>
      <c r="G144" s="61"/>
      <c r="H144" s="24"/>
      <c r="I144" s="32">
        <f>SUM(I145:I151)</f>
        <v>975000000</v>
      </c>
      <c r="J144" s="164">
        <f t="shared" ref="J144" si="3">SUM(J145:J151)</f>
        <v>58264500</v>
      </c>
      <c r="K144" s="139">
        <f>J144/I144*100</f>
        <v>5.9758461538461543</v>
      </c>
      <c r="L144" s="42"/>
      <c r="M144" s="42"/>
      <c r="N144" s="42"/>
      <c r="O144" s="42"/>
      <c r="P144" s="27"/>
      <c r="Q144" s="105"/>
      <c r="R144" s="26"/>
    </row>
    <row r="145" spans="1:18" s="28" customFormat="1" ht="30" customHeight="1">
      <c r="A145" s="24"/>
      <c r="B145" s="25"/>
      <c r="C145" s="106" t="s">
        <v>56</v>
      </c>
      <c r="D145" s="23" t="s">
        <v>135</v>
      </c>
      <c r="E145" s="26" t="s">
        <v>164</v>
      </c>
      <c r="F145" s="41">
        <v>1</v>
      </c>
      <c r="G145" s="61" t="s">
        <v>28</v>
      </c>
      <c r="H145" s="24">
        <v>1</v>
      </c>
      <c r="I145" s="27">
        <v>73125000</v>
      </c>
      <c r="J145" s="165">
        <v>0</v>
      </c>
      <c r="K145" s="137"/>
      <c r="L145" s="42"/>
      <c r="M145" s="105" t="s">
        <v>177</v>
      </c>
      <c r="N145" s="42"/>
      <c r="O145" s="42"/>
      <c r="P145" s="27"/>
      <c r="Q145" s="105"/>
      <c r="R145" s="26"/>
    </row>
    <row r="146" spans="1:18" s="28" customFormat="1" ht="30" customHeight="1">
      <c r="A146" s="24"/>
      <c r="B146" s="25"/>
      <c r="C146" s="106" t="s">
        <v>56</v>
      </c>
      <c r="D146" s="23" t="s">
        <v>136</v>
      </c>
      <c r="E146" s="26" t="s">
        <v>164</v>
      </c>
      <c r="F146" s="41">
        <v>1</v>
      </c>
      <c r="G146" s="61" t="s">
        <v>28</v>
      </c>
      <c r="H146" s="24">
        <v>1</v>
      </c>
      <c r="I146" s="27">
        <v>195000000</v>
      </c>
      <c r="J146" s="165">
        <v>58264500</v>
      </c>
      <c r="K146" s="137">
        <f>J146/I146*100</f>
        <v>29.879230769230769</v>
      </c>
      <c r="L146" s="42"/>
      <c r="M146" s="105" t="s">
        <v>177</v>
      </c>
      <c r="N146" s="154" t="s">
        <v>192</v>
      </c>
      <c r="O146" s="147" t="s">
        <v>195</v>
      </c>
      <c r="P146" s="27" t="s">
        <v>29</v>
      </c>
      <c r="Q146" s="105" t="s">
        <v>193</v>
      </c>
      <c r="R146" s="26"/>
    </row>
    <row r="147" spans="1:18" s="28" customFormat="1" ht="30" customHeight="1">
      <c r="A147" s="24"/>
      <c r="B147" s="25"/>
      <c r="C147" s="106" t="s">
        <v>56</v>
      </c>
      <c r="D147" s="23" t="s">
        <v>137</v>
      </c>
      <c r="E147" s="26" t="s">
        <v>164</v>
      </c>
      <c r="F147" s="41">
        <v>1</v>
      </c>
      <c r="G147" s="61" t="s">
        <v>28</v>
      </c>
      <c r="H147" s="24">
        <v>1</v>
      </c>
      <c r="I147" s="27">
        <v>195000000</v>
      </c>
      <c r="J147" s="165">
        <v>0</v>
      </c>
      <c r="K147" s="137"/>
      <c r="L147" s="42"/>
      <c r="M147" s="105" t="s">
        <v>177</v>
      </c>
      <c r="N147" s="42"/>
      <c r="O147" s="42"/>
      <c r="P147" s="27"/>
      <c r="Q147" s="105"/>
      <c r="R147" s="26"/>
    </row>
    <row r="148" spans="1:18" s="28" customFormat="1" ht="30" customHeight="1">
      <c r="A148" s="24"/>
      <c r="B148" s="25"/>
      <c r="C148" s="106" t="s">
        <v>56</v>
      </c>
      <c r="D148" s="23" t="s">
        <v>138</v>
      </c>
      <c r="E148" s="26" t="s">
        <v>164</v>
      </c>
      <c r="F148" s="41">
        <v>1</v>
      </c>
      <c r="G148" s="61" t="s">
        <v>28</v>
      </c>
      <c r="H148" s="24">
        <v>1</v>
      </c>
      <c r="I148" s="27">
        <v>146250000</v>
      </c>
      <c r="J148" s="165">
        <v>0</v>
      </c>
      <c r="K148" s="137"/>
      <c r="L148" s="42"/>
      <c r="M148" s="105" t="s">
        <v>177</v>
      </c>
      <c r="N148" s="42"/>
      <c r="O148" s="42"/>
      <c r="P148" s="27"/>
      <c r="Q148" s="105"/>
      <c r="R148" s="26"/>
    </row>
    <row r="149" spans="1:18" s="28" customFormat="1" ht="30" customHeight="1">
      <c r="A149" s="24"/>
      <c r="B149" s="25"/>
      <c r="C149" s="106" t="s">
        <v>56</v>
      </c>
      <c r="D149" s="23" t="s">
        <v>139</v>
      </c>
      <c r="E149" s="26" t="s">
        <v>164</v>
      </c>
      <c r="F149" s="41">
        <v>1</v>
      </c>
      <c r="G149" s="61" t="s">
        <v>28</v>
      </c>
      <c r="H149" s="24">
        <v>1</v>
      </c>
      <c r="I149" s="27">
        <v>195000000</v>
      </c>
      <c r="J149" s="165">
        <v>0</v>
      </c>
      <c r="K149" s="137"/>
      <c r="L149" s="42"/>
      <c r="M149" s="105" t="s">
        <v>177</v>
      </c>
      <c r="N149" s="42"/>
      <c r="O149" s="42"/>
      <c r="P149" s="27"/>
      <c r="Q149" s="105"/>
      <c r="R149" s="26"/>
    </row>
    <row r="150" spans="1:18" s="28" customFormat="1" ht="30" customHeight="1">
      <c r="A150" s="24"/>
      <c r="B150" s="25"/>
      <c r="C150" s="106" t="s">
        <v>56</v>
      </c>
      <c r="D150" s="23" t="s">
        <v>140</v>
      </c>
      <c r="E150" s="26" t="s">
        <v>164</v>
      </c>
      <c r="F150" s="41">
        <v>1</v>
      </c>
      <c r="G150" s="61" t="s">
        <v>28</v>
      </c>
      <c r="H150" s="24">
        <v>1</v>
      </c>
      <c r="I150" s="27">
        <v>145500000</v>
      </c>
      <c r="J150" s="165">
        <v>0</v>
      </c>
      <c r="K150" s="137"/>
      <c r="L150" s="42"/>
      <c r="M150" s="105" t="s">
        <v>177</v>
      </c>
      <c r="N150" s="42"/>
      <c r="O150" s="42"/>
      <c r="P150" s="27"/>
      <c r="Q150" s="105"/>
      <c r="R150" s="26"/>
    </row>
    <row r="151" spans="1:18" s="28" customFormat="1" ht="19.5" customHeight="1">
      <c r="A151" s="24"/>
      <c r="B151" s="25"/>
      <c r="C151" s="37"/>
      <c r="D151" s="88" t="s">
        <v>23</v>
      </c>
      <c r="E151" s="26"/>
      <c r="F151" s="41"/>
      <c r="G151" s="61"/>
      <c r="H151" s="24"/>
      <c r="I151" s="27">
        <f>24610000+515000</f>
        <v>25125000</v>
      </c>
      <c r="J151" s="165"/>
      <c r="K151" s="137"/>
      <c r="L151" s="42"/>
      <c r="M151" s="42"/>
      <c r="N151" s="42"/>
      <c r="O151" s="42"/>
      <c r="P151" s="27">
        <f>J151</f>
        <v>0</v>
      </c>
      <c r="Q151" s="105"/>
      <c r="R151" s="26"/>
    </row>
    <row r="152" spans="1:18" ht="15" customHeight="1">
      <c r="A152" s="16"/>
      <c r="B152" s="11"/>
      <c r="C152" s="36"/>
      <c r="D152" s="64"/>
      <c r="E152" s="16"/>
      <c r="F152" s="16"/>
      <c r="G152" s="62"/>
      <c r="H152" s="16" t="s">
        <v>29</v>
      </c>
      <c r="I152" s="21"/>
      <c r="J152" s="166"/>
      <c r="K152" s="138"/>
      <c r="L152" s="16"/>
      <c r="M152" s="16"/>
      <c r="N152" s="16"/>
      <c r="O152" s="16"/>
      <c r="P152" s="21"/>
      <c r="Q152" s="161"/>
      <c r="R152" s="16"/>
    </row>
    <row r="153" spans="1:18" ht="15" customHeight="1">
      <c r="A153" s="17"/>
      <c r="B153" s="12"/>
      <c r="C153" s="39"/>
      <c r="D153" s="13"/>
      <c r="E153" s="17"/>
      <c r="F153" s="17"/>
      <c r="G153" s="17"/>
      <c r="H153" s="17"/>
      <c r="I153" s="22"/>
      <c r="J153" s="167"/>
      <c r="K153" s="140"/>
      <c r="L153" s="17" t="s">
        <v>29</v>
      </c>
      <c r="M153" s="17"/>
      <c r="N153" s="17"/>
      <c r="O153" s="17"/>
      <c r="P153" s="22"/>
      <c r="Q153" s="162"/>
      <c r="R153" s="17"/>
    </row>
    <row r="155" spans="1:18" ht="15" customHeight="1">
      <c r="H155" s="2" t="s">
        <v>29</v>
      </c>
    </row>
    <row r="157" spans="1:18" ht="15" customHeight="1">
      <c r="O157" s="113" t="s">
        <v>179</v>
      </c>
    </row>
    <row r="158" spans="1:18" ht="15" customHeight="1">
      <c r="I158" s="155"/>
      <c r="J158" s="155"/>
      <c r="O158" s="113"/>
    </row>
    <row r="159" spans="1:18" ht="15" customHeight="1">
      <c r="O159" s="113"/>
    </row>
    <row r="160" spans="1:18" ht="15" customHeight="1">
      <c r="D160" s="2" t="s">
        <v>29</v>
      </c>
      <c r="L160" s="2" t="s">
        <v>29</v>
      </c>
      <c r="O160" s="113"/>
    </row>
    <row r="161" spans="15:15" ht="15" customHeight="1">
      <c r="O161" s="114" t="s">
        <v>180</v>
      </c>
    </row>
    <row r="162" spans="15:15" ht="15" customHeight="1">
      <c r="O162" s="113" t="s">
        <v>181</v>
      </c>
    </row>
  </sheetData>
  <mergeCells count="12">
    <mergeCell ref="P7:P8"/>
    <mergeCell ref="B10:D10"/>
    <mergeCell ref="A1:R1"/>
    <mergeCell ref="A2:R2"/>
    <mergeCell ref="A5:A8"/>
    <mergeCell ref="B5:D8"/>
    <mergeCell ref="E5:F5"/>
    <mergeCell ref="H5:H8"/>
    <mergeCell ref="J5:L5"/>
    <mergeCell ref="M5:Q5"/>
    <mergeCell ref="F6:F8"/>
    <mergeCell ref="M7:M8"/>
  </mergeCells>
  <pageMargins left="0.25" right="0.25" top="1" bottom="0.75" header="0.3" footer="0.3"/>
  <pageSetup paperSize="768" scale="75" pageOrder="overThenDown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</sheetPr>
  <dimension ref="A1:S162"/>
  <sheetViews>
    <sheetView view="pageBreakPreview" topLeftCell="A105" zoomScaleSheetLayoutView="100" workbookViewId="0">
      <pane xSplit="5220" ySplit="1605" activePane="bottomRight"/>
      <selection activeCell="C139" sqref="C139"/>
      <selection pane="topRight" activeCell="L106" sqref="L106"/>
      <selection pane="bottomLeft" activeCell="D155" sqref="D155"/>
      <selection pane="bottomRight" activeCell="R162" sqref="A1:R162"/>
    </sheetView>
  </sheetViews>
  <sheetFormatPr defaultRowHeight="15" customHeight="1"/>
  <cols>
    <col min="1" max="2" width="3.7109375" style="2" customWidth="1"/>
    <col min="3" max="3" width="2.5703125" style="3" customWidth="1"/>
    <col min="4" max="4" width="38" style="2" customWidth="1"/>
    <col min="5" max="5" width="19.140625" style="2" customWidth="1"/>
    <col min="6" max="6" width="8.140625" style="2" customWidth="1"/>
    <col min="7" max="7" width="13" style="2" customWidth="1"/>
    <col min="8" max="8" width="8.42578125" style="2" customWidth="1"/>
    <col min="9" max="10" width="13.140625" style="2" customWidth="1"/>
    <col min="11" max="11" width="9.85546875" style="2" customWidth="1"/>
    <col min="12" max="12" width="8.5703125" style="2" customWidth="1"/>
    <col min="13" max="13" width="11.5703125" style="2" customWidth="1"/>
    <col min="14" max="15" width="10.5703125" style="2" customWidth="1"/>
    <col min="16" max="16" width="12.42578125" style="2" customWidth="1"/>
    <col min="17" max="17" width="15.5703125" style="2" customWidth="1"/>
    <col min="18" max="18" width="10.7109375" style="2" customWidth="1"/>
    <col min="19" max="16384" width="9.140625" style="2"/>
  </cols>
  <sheetData>
    <row r="1" spans="1:18" s="1" customFormat="1" ht="15" customHeight="1">
      <c r="A1" s="373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</row>
    <row r="2" spans="1:18" s="1" customFormat="1" ht="15" customHeight="1">
      <c r="A2" s="373" t="s">
        <v>178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</row>
    <row r="3" spans="1:18" s="1" customFormat="1" ht="15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</row>
    <row r="4" spans="1:18" ht="15" customHeight="1">
      <c r="B4" s="4" t="s">
        <v>279</v>
      </c>
      <c r="H4" s="2" t="s">
        <v>29</v>
      </c>
      <c r="L4" s="2" t="s">
        <v>29</v>
      </c>
      <c r="R4" s="2" t="s">
        <v>29</v>
      </c>
    </row>
    <row r="5" spans="1:18" s="4" customFormat="1" ht="15" customHeight="1">
      <c r="A5" s="374" t="s">
        <v>1</v>
      </c>
      <c r="B5" s="375" t="s">
        <v>2</v>
      </c>
      <c r="C5" s="376"/>
      <c r="D5" s="377"/>
      <c r="E5" s="370" t="s">
        <v>27</v>
      </c>
      <c r="F5" s="372"/>
      <c r="G5" s="5"/>
      <c r="H5" s="381" t="s">
        <v>7</v>
      </c>
      <c r="I5" s="173"/>
      <c r="J5" s="370" t="s">
        <v>10</v>
      </c>
      <c r="K5" s="371"/>
      <c r="L5" s="371"/>
      <c r="M5" s="370" t="s">
        <v>167</v>
      </c>
      <c r="N5" s="371"/>
      <c r="O5" s="371"/>
      <c r="P5" s="371"/>
      <c r="Q5" s="372"/>
      <c r="R5" s="5"/>
    </row>
    <row r="6" spans="1:18" s="4" customFormat="1" ht="15" customHeight="1">
      <c r="A6" s="369"/>
      <c r="B6" s="378"/>
      <c r="C6" s="379"/>
      <c r="D6" s="380"/>
      <c r="E6" s="173"/>
      <c r="F6" s="380" t="s">
        <v>5</v>
      </c>
      <c r="G6" s="168"/>
      <c r="H6" s="382"/>
      <c r="I6" s="168"/>
      <c r="J6" s="173"/>
      <c r="K6" s="173"/>
      <c r="L6" s="173"/>
      <c r="M6" s="173"/>
      <c r="N6" s="173"/>
      <c r="O6" s="173"/>
      <c r="P6" s="173"/>
      <c r="Q6" s="173" t="s">
        <v>172</v>
      </c>
      <c r="R6" s="168"/>
    </row>
    <row r="7" spans="1:18" s="4" customFormat="1" ht="15" customHeight="1">
      <c r="A7" s="369"/>
      <c r="B7" s="378"/>
      <c r="C7" s="379"/>
      <c r="D7" s="380"/>
      <c r="E7" s="168" t="s">
        <v>3</v>
      </c>
      <c r="F7" s="380"/>
      <c r="G7" s="168" t="s">
        <v>6</v>
      </c>
      <c r="H7" s="382"/>
      <c r="I7" s="168" t="s">
        <v>8</v>
      </c>
      <c r="J7" s="168" t="s">
        <v>11</v>
      </c>
      <c r="K7" s="168" t="s">
        <v>14</v>
      </c>
      <c r="L7" s="168" t="s">
        <v>14</v>
      </c>
      <c r="M7" s="369" t="s">
        <v>165</v>
      </c>
      <c r="N7" s="168" t="s">
        <v>168</v>
      </c>
      <c r="O7" s="168" t="s">
        <v>168</v>
      </c>
      <c r="P7" s="369" t="s">
        <v>171</v>
      </c>
      <c r="Q7" s="168" t="s">
        <v>173</v>
      </c>
      <c r="R7" s="168" t="s">
        <v>176</v>
      </c>
    </row>
    <row r="8" spans="1:18" s="4" customFormat="1" ht="15" customHeight="1">
      <c r="A8" s="369"/>
      <c r="B8" s="378"/>
      <c r="C8" s="379"/>
      <c r="D8" s="380"/>
      <c r="E8" s="168" t="s">
        <v>4</v>
      </c>
      <c r="F8" s="380"/>
      <c r="G8" s="6"/>
      <c r="H8" s="382"/>
      <c r="I8" s="168" t="s">
        <v>9</v>
      </c>
      <c r="J8" s="168" t="s">
        <v>12</v>
      </c>
      <c r="K8" s="168" t="s">
        <v>166</v>
      </c>
      <c r="L8" s="168" t="s">
        <v>13</v>
      </c>
      <c r="M8" s="369"/>
      <c r="N8" s="168" t="s">
        <v>169</v>
      </c>
      <c r="O8" s="168" t="s">
        <v>170</v>
      </c>
      <c r="P8" s="369"/>
      <c r="Q8" s="168" t="s">
        <v>174</v>
      </c>
      <c r="R8" s="168"/>
    </row>
    <row r="9" spans="1:18" s="4" customFormat="1" ht="15" customHeight="1">
      <c r="A9" s="101"/>
      <c r="B9" s="101"/>
      <c r="C9" s="102"/>
      <c r="D9" s="103"/>
      <c r="E9" s="7"/>
      <c r="F9" s="103"/>
      <c r="G9" s="104"/>
      <c r="H9" s="100"/>
      <c r="I9" s="7"/>
      <c r="J9" s="7"/>
      <c r="K9" s="7"/>
      <c r="L9" s="7"/>
      <c r="M9" s="7"/>
      <c r="N9" s="7"/>
      <c r="O9" s="7"/>
      <c r="P9" s="7"/>
      <c r="Q9" s="7" t="s">
        <v>175</v>
      </c>
      <c r="R9" s="7"/>
    </row>
    <row r="10" spans="1:18" s="4" customFormat="1" ht="15" customHeight="1">
      <c r="A10" s="169">
        <v>1</v>
      </c>
      <c r="B10" s="370">
        <v>2</v>
      </c>
      <c r="C10" s="371"/>
      <c r="D10" s="372"/>
      <c r="E10" s="8">
        <v>3</v>
      </c>
      <c r="F10" s="171">
        <v>4</v>
      </c>
      <c r="G10" s="8">
        <v>5</v>
      </c>
      <c r="H10" s="170">
        <v>6</v>
      </c>
      <c r="I10" s="8">
        <v>7</v>
      </c>
      <c r="J10" s="8">
        <v>8</v>
      </c>
      <c r="K10" s="8"/>
      <c r="L10" s="8">
        <v>9</v>
      </c>
      <c r="M10" s="8"/>
      <c r="N10" s="8"/>
      <c r="O10" s="8"/>
      <c r="P10" s="8"/>
      <c r="Q10" s="8"/>
      <c r="R10" s="8">
        <v>10</v>
      </c>
    </row>
    <row r="11" spans="1:18" ht="15" customHeight="1">
      <c r="A11" s="18"/>
      <c r="B11" s="9" t="s">
        <v>15</v>
      </c>
      <c r="C11" s="34"/>
      <c r="D11" s="55"/>
      <c r="E11" s="18"/>
      <c r="F11" s="18"/>
      <c r="G11" s="59" t="s">
        <v>29</v>
      </c>
      <c r="H11" s="19"/>
      <c r="I11" s="19"/>
      <c r="J11" s="19"/>
      <c r="K11" s="19"/>
      <c r="L11" s="45"/>
      <c r="M11" s="45"/>
      <c r="N11" s="45"/>
      <c r="O11" s="45"/>
      <c r="P11" s="45"/>
      <c r="Q11" s="45"/>
      <c r="R11" s="14"/>
    </row>
    <row r="12" spans="1:18" s="4" customFormat="1" ht="30" customHeight="1">
      <c r="A12" s="15"/>
      <c r="B12" s="10" t="s">
        <v>16</v>
      </c>
      <c r="C12" s="35"/>
      <c r="D12" s="86" t="s">
        <v>17</v>
      </c>
      <c r="E12" s="15"/>
      <c r="F12" s="15"/>
      <c r="G12" s="60"/>
      <c r="H12" s="20">
        <f>H13</f>
        <v>1</v>
      </c>
      <c r="I12" s="20">
        <f>I13</f>
        <v>50000000</v>
      </c>
      <c r="J12" s="20">
        <f>J13</f>
        <v>49628000</v>
      </c>
      <c r="K12" s="138">
        <f>J12/I12*100</f>
        <v>99.256</v>
      </c>
      <c r="L12" s="15"/>
      <c r="M12" s="15"/>
      <c r="N12" s="15"/>
      <c r="O12" s="15"/>
      <c r="P12" s="20"/>
      <c r="Q12" s="15"/>
      <c r="R12" s="15"/>
    </row>
    <row r="13" spans="1:18" s="28" customFormat="1" ht="30" customHeight="1">
      <c r="A13" s="24"/>
      <c r="B13" s="25">
        <v>1</v>
      </c>
      <c r="C13" s="37"/>
      <c r="D13" s="33" t="s">
        <v>30</v>
      </c>
      <c r="E13" s="26" t="s">
        <v>150</v>
      </c>
      <c r="F13" s="41">
        <v>1</v>
      </c>
      <c r="G13" s="61" t="s">
        <v>28</v>
      </c>
      <c r="H13" s="24">
        <v>1</v>
      </c>
      <c r="I13" s="27">
        <v>50000000</v>
      </c>
      <c r="J13" s="165">
        <v>49628000</v>
      </c>
      <c r="K13" s="137">
        <f>J13/I13*100</f>
        <v>99.256</v>
      </c>
      <c r="L13" s="40">
        <v>1</v>
      </c>
      <c r="M13" s="159" t="s">
        <v>177</v>
      </c>
      <c r="N13" s="156" t="s">
        <v>215</v>
      </c>
      <c r="O13" s="156" t="s">
        <v>216</v>
      </c>
      <c r="P13" s="27">
        <f>J13</f>
        <v>49628000</v>
      </c>
      <c r="Q13" s="159" t="s">
        <v>222</v>
      </c>
      <c r="R13" s="24"/>
    </row>
    <row r="14" spans="1:18" ht="13.5" customHeight="1">
      <c r="A14" s="16"/>
      <c r="B14" s="11"/>
      <c r="C14" s="36"/>
      <c r="D14" s="87"/>
      <c r="E14" s="16"/>
      <c r="F14" s="16"/>
      <c r="G14" s="62"/>
      <c r="H14" s="16"/>
      <c r="I14" s="21"/>
      <c r="J14" s="21"/>
      <c r="K14" s="138"/>
      <c r="L14" s="16"/>
      <c r="M14" s="16"/>
      <c r="N14" s="16"/>
      <c r="O14" s="16"/>
      <c r="P14" s="21"/>
      <c r="Q14" s="16"/>
      <c r="R14" s="16"/>
    </row>
    <row r="15" spans="1:18" s="4" customFormat="1" ht="30" customHeight="1">
      <c r="A15" s="15"/>
      <c r="B15" s="10" t="s">
        <v>18</v>
      </c>
      <c r="C15" s="35"/>
      <c r="D15" s="86" t="s">
        <v>31</v>
      </c>
      <c r="E15" s="15"/>
      <c r="F15" s="15"/>
      <c r="G15" s="60"/>
      <c r="H15" s="20">
        <f>H16</f>
        <v>1</v>
      </c>
      <c r="I15" s="20">
        <f>I16</f>
        <v>30000000</v>
      </c>
      <c r="J15" s="20">
        <f>J16</f>
        <v>7945000</v>
      </c>
      <c r="K15" s="138">
        <f>J15/I15*100</f>
        <v>26.483333333333331</v>
      </c>
      <c r="L15" s="15"/>
      <c r="M15" s="15"/>
      <c r="N15" s="15"/>
      <c r="O15" s="15"/>
      <c r="P15" s="20"/>
      <c r="Q15" s="15"/>
      <c r="R15" s="15"/>
    </row>
    <row r="16" spans="1:18" s="28" customFormat="1" ht="30" customHeight="1">
      <c r="A16" s="24"/>
      <c r="B16" s="25">
        <v>1</v>
      </c>
      <c r="C16" s="37"/>
      <c r="D16" s="33" t="s">
        <v>32</v>
      </c>
      <c r="E16" s="26" t="s">
        <v>151</v>
      </c>
      <c r="F16" s="41">
        <v>1</v>
      </c>
      <c r="G16" s="61" t="s">
        <v>28</v>
      </c>
      <c r="H16" s="24">
        <v>1</v>
      </c>
      <c r="I16" s="27">
        <v>30000000</v>
      </c>
      <c r="J16" s="27">
        <v>7945000</v>
      </c>
      <c r="K16" s="137">
        <f>J16/I16*100</f>
        <v>26.483333333333331</v>
      </c>
      <c r="L16" s="42"/>
      <c r="M16" s="42"/>
      <c r="N16" s="42"/>
      <c r="O16" s="42"/>
      <c r="P16" s="27"/>
      <c r="Q16" s="42"/>
      <c r="R16" s="26"/>
    </row>
    <row r="17" spans="1:18" s="28" customFormat="1" ht="12.75" customHeight="1">
      <c r="A17" s="24"/>
      <c r="B17" s="25"/>
      <c r="C17" s="37"/>
      <c r="D17" s="33"/>
      <c r="E17" s="26"/>
      <c r="F17" s="41"/>
      <c r="G17" s="61"/>
      <c r="H17" s="24"/>
      <c r="I17" s="27"/>
      <c r="J17" s="27"/>
      <c r="K17" s="137"/>
      <c r="L17" s="42"/>
      <c r="M17" s="42"/>
      <c r="N17" s="42"/>
      <c r="O17" s="42"/>
      <c r="P17" s="27"/>
      <c r="Q17" s="42"/>
      <c r="R17" s="26"/>
    </row>
    <row r="18" spans="1:18" s="94" customFormat="1" ht="50.25" customHeight="1">
      <c r="A18" s="31"/>
      <c r="B18" s="30" t="s">
        <v>19</v>
      </c>
      <c r="C18" s="38"/>
      <c r="D18" s="88" t="s">
        <v>33</v>
      </c>
      <c r="E18" s="89"/>
      <c r="F18" s="90"/>
      <c r="G18" s="91"/>
      <c r="H18" s="31"/>
      <c r="I18" s="32">
        <f>I19</f>
        <v>20000000</v>
      </c>
      <c r="J18" s="32">
        <f>J19</f>
        <v>0</v>
      </c>
      <c r="K18" s="139"/>
      <c r="L18" s="92"/>
      <c r="M18" s="92"/>
      <c r="N18" s="92"/>
      <c r="O18" s="92"/>
      <c r="P18" s="32"/>
      <c r="Q18" s="92"/>
      <c r="R18" s="89"/>
    </row>
    <row r="19" spans="1:18" s="28" customFormat="1" ht="38.25" customHeight="1">
      <c r="A19" s="24"/>
      <c r="B19" s="25"/>
      <c r="C19" s="37"/>
      <c r="D19" s="33" t="s">
        <v>34</v>
      </c>
      <c r="E19" s="26" t="s">
        <v>152</v>
      </c>
      <c r="F19" s="41">
        <v>1</v>
      </c>
      <c r="G19" s="61" t="s">
        <v>28</v>
      </c>
      <c r="H19" s="24">
        <v>1</v>
      </c>
      <c r="I19" s="27">
        <v>20000000</v>
      </c>
      <c r="J19" s="27">
        <v>0</v>
      </c>
      <c r="K19" s="137"/>
      <c r="L19" s="42"/>
      <c r="M19" s="42"/>
      <c r="N19" s="42"/>
      <c r="O19" s="42"/>
      <c r="P19" s="27"/>
      <c r="Q19" s="42"/>
      <c r="R19" s="26"/>
    </row>
    <row r="20" spans="1:18" s="28" customFormat="1" ht="15.75" customHeight="1">
      <c r="A20" s="24"/>
      <c r="B20" s="25"/>
      <c r="C20" s="37"/>
      <c r="D20" s="33"/>
      <c r="E20" s="26"/>
      <c r="F20" s="41"/>
      <c r="G20" s="61"/>
      <c r="H20" s="24"/>
      <c r="I20" s="27"/>
      <c r="J20" s="27"/>
      <c r="K20" s="137"/>
      <c r="L20" s="42"/>
      <c r="M20" s="42"/>
      <c r="N20" s="42"/>
      <c r="O20" s="42"/>
      <c r="P20" s="27"/>
      <c r="Q20" s="42"/>
      <c r="R20" s="26"/>
    </row>
    <row r="21" spans="1:18" s="94" customFormat="1" ht="30" customHeight="1">
      <c r="A21" s="31"/>
      <c r="B21" s="30" t="s">
        <v>24</v>
      </c>
      <c r="C21" s="38"/>
      <c r="D21" s="88" t="s">
        <v>35</v>
      </c>
      <c r="E21" s="89"/>
      <c r="F21" s="90"/>
      <c r="G21" s="91"/>
      <c r="H21" s="31"/>
      <c r="I21" s="32">
        <f>I22+I23</f>
        <v>100000000</v>
      </c>
      <c r="J21" s="32">
        <f t="shared" ref="J21" si="0">J22+J23</f>
        <v>79150000</v>
      </c>
      <c r="K21" s="137">
        <f>J21/I21*100</f>
        <v>79.149999999999991</v>
      </c>
      <c r="L21" s="92"/>
      <c r="M21" s="92"/>
      <c r="N21" s="92"/>
      <c r="O21" s="92"/>
      <c r="P21" s="32"/>
      <c r="Q21" s="92"/>
      <c r="R21" s="89"/>
    </row>
    <row r="22" spans="1:18" s="28" customFormat="1" ht="49.5" customHeight="1">
      <c r="A22" s="24"/>
      <c r="B22" s="25"/>
      <c r="C22" s="37"/>
      <c r="D22" s="33" t="s">
        <v>36</v>
      </c>
      <c r="E22" s="26" t="s">
        <v>153</v>
      </c>
      <c r="F22" s="41">
        <v>1</v>
      </c>
      <c r="G22" s="61" t="s">
        <v>28</v>
      </c>
      <c r="H22" s="24">
        <v>1</v>
      </c>
      <c r="I22" s="27">
        <v>50000000</v>
      </c>
      <c r="J22" s="27">
        <v>29654000</v>
      </c>
      <c r="K22" s="137">
        <f>J22/I22*100</f>
        <v>59.308000000000007</v>
      </c>
      <c r="L22" s="42"/>
      <c r="M22" s="42"/>
      <c r="N22" s="42"/>
      <c r="O22" s="42"/>
      <c r="P22" s="27"/>
      <c r="Q22" s="42"/>
      <c r="R22" s="26"/>
    </row>
    <row r="23" spans="1:18" s="28" customFormat="1" ht="36.75" customHeight="1">
      <c r="A23" s="24"/>
      <c r="B23" s="25"/>
      <c r="C23" s="37"/>
      <c r="D23" s="33" t="s">
        <v>37</v>
      </c>
      <c r="E23" s="26" t="s">
        <v>154</v>
      </c>
      <c r="F23" s="41">
        <v>1</v>
      </c>
      <c r="G23" s="61" t="s">
        <v>28</v>
      </c>
      <c r="H23" s="24">
        <v>1</v>
      </c>
      <c r="I23" s="27">
        <v>50000000</v>
      </c>
      <c r="J23" s="27">
        <v>49496000</v>
      </c>
      <c r="K23" s="137">
        <f>J23/I23*100</f>
        <v>98.992000000000004</v>
      </c>
      <c r="L23" s="129" t="s">
        <v>187</v>
      </c>
      <c r="M23" s="105" t="s">
        <v>177</v>
      </c>
      <c r="N23" s="42" t="s">
        <v>188</v>
      </c>
      <c r="O23" s="42" t="s">
        <v>189</v>
      </c>
      <c r="P23" s="27">
        <v>49170000</v>
      </c>
      <c r="Q23" s="105" t="s">
        <v>186</v>
      </c>
      <c r="R23" s="26"/>
    </row>
    <row r="24" spans="1:18" s="28" customFormat="1" ht="17.25" customHeight="1">
      <c r="A24" s="24"/>
      <c r="B24" s="25"/>
      <c r="C24" s="37"/>
      <c r="D24" s="33"/>
      <c r="E24" s="26"/>
      <c r="F24" s="41"/>
      <c r="G24" s="61"/>
      <c r="H24" s="24"/>
      <c r="I24" s="27"/>
      <c r="J24" s="27"/>
      <c r="K24" s="137"/>
      <c r="L24" s="42"/>
      <c r="M24" s="42"/>
      <c r="N24" s="42"/>
      <c r="O24" s="42"/>
      <c r="P24" s="27"/>
      <c r="Q24" s="105"/>
      <c r="R24" s="26"/>
    </row>
    <row r="25" spans="1:18" s="94" customFormat="1" ht="30" customHeight="1">
      <c r="A25" s="31"/>
      <c r="B25" s="30" t="s">
        <v>141</v>
      </c>
      <c r="C25" s="38"/>
      <c r="D25" s="88" t="s">
        <v>38</v>
      </c>
      <c r="E25" s="89"/>
      <c r="F25" s="90"/>
      <c r="G25" s="91"/>
      <c r="H25" s="31"/>
      <c r="I25" s="32"/>
      <c r="J25" s="32"/>
      <c r="K25" s="139"/>
      <c r="L25" s="92"/>
      <c r="M25" s="92"/>
      <c r="N25" s="92"/>
      <c r="O25" s="92"/>
      <c r="P25" s="32"/>
      <c r="Q25" s="160"/>
      <c r="R25" s="89"/>
    </row>
    <row r="26" spans="1:18" s="28" customFormat="1" ht="40.5" customHeight="1">
      <c r="A26" s="24"/>
      <c r="B26" s="25"/>
      <c r="C26" s="37"/>
      <c r="D26" s="33" t="s">
        <v>39</v>
      </c>
      <c r="E26" s="26" t="s">
        <v>155</v>
      </c>
      <c r="F26" s="41">
        <v>1</v>
      </c>
      <c r="G26" s="61" t="s">
        <v>28</v>
      </c>
      <c r="H26" s="24">
        <v>1</v>
      </c>
      <c r="I26" s="27">
        <v>30000000</v>
      </c>
      <c r="J26" s="27">
        <v>0</v>
      </c>
      <c r="K26" s="137"/>
      <c r="L26" s="42"/>
      <c r="M26" s="42"/>
      <c r="N26" s="42"/>
      <c r="O26" s="42"/>
      <c r="P26" s="27"/>
      <c r="Q26" s="105"/>
      <c r="R26" s="26"/>
    </row>
    <row r="27" spans="1:18" s="28" customFormat="1" ht="16.5" customHeight="1">
      <c r="A27" s="24"/>
      <c r="B27" s="25"/>
      <c r="C27" s="37"/>
      <c r="D27" s="33"/>
      <c r="E27" s="26"/>
      <c r="F27" s="41"/>
      <c r="G27" s="61"/>
      <c r="H27" s="24"/>
      <c r="I27" s="27"/>
      <c r="J27" s="27"/>
      <c r="K27" s="137"/>
      <c r="L27" s="42"/>
      <c r="M27" s="42"/>
      <c r="N27" s="42"/>
      <c r="O27" s="42"/>
      <c r="P27" s="27"/>
      <c r="Q27" s="105"/>
      <c r="R27" s="26"/>
    </row>
    <row r="28" spans="1:18" s="94" customFormat="1" ht="30" customHeight="1">
      <c r="A28" s="31"/>
      <c r="B28" s="30" t="s">
        <v>26</v>
      </c>
      <c r="C28" s="38"/>
      <c r="D28" s="88" t="s">
        <v>40</v>
      </c>
      <c r="E28" s="89"/>
      <c r="F28" s="90"/>
      <c r="G28" s="91"/>
      <c r="H28" s="31"/>
      <c r="I28" s="32">
        <f>I29</f>
        <v>55000000</v>
      </c>
      <c r="J28" s="32">
        <f>J29</f>
        <v>1657700</v>
      </c>
      <c r="K28" s="139"/>
      <c r="L28" s="92"/>
      <c r="M28" s="92"/>
      <c r="N28" s="92"/>
      <c r="O28" s="92"/>
      <c r="P28" s="32"/>
      <c r="Q28" s="160"/>
      <c r="R28" s="89"/>
    </row>
    <row r="29" spans="1:18" s="28" customFormat="1" ht="39.75" customHeight="1">
      <c r="A29" s="24"/>
      <c r="B29" s="25"/>
      <c r="C29" s="37"/>
      <c r="D29" s="33" t="s">
        <v>41</v>
      </c>
      <c r="E29" s="26" t="s">
        <v>156</v>
      </c>
      <c r="F29" s="41">
        <v>1</v>
      </c>
      <c r="G29" s="61" t="s">
        <v>28</v>
      </c>
      <c r="H29" s="24">
        <v>1</v>
      </c>
      <c r="I29" s="27">
        <v>55000000</v>
      </c>
      <c r="J29" s="27">
        <v>1657700</v>
      </c>
      <c r="K29" s="137"/>
      <c r="L29" s="42"/>
      <c r="M29" s="42"/>
      <c r="N29" s="42"/>
      <c r="O29" s="42"/>
      <c r="P29" s="27"/>
      <c r="Q29" s="105"/>
      <c r="R29" s="26"/>
    </row>
    <row r="30" spans="1:18" s="28" customFormat="1" ht="15.75" customHeight="1">
      <c r="A30" s="24"/>
      <c r="B30" s="25"/>
      <c r="C30" s="37"/>
      <c r="D30" s="33"/>
      <c r="E30" s="26"/>
      <c r="F30" s="41"/>
      <c r="G30" s="61"/>
      <c r="H30" s="24"/>
      <c r="I30" s="27"/>
      <c r="J30" s="27"/>
      <c r="K30" s="137"/>
      <c r="L30" s="42"/>
      <c r="M30" s="42"/>
      <c r="N30" s="42"/>
      <c r="O30" s="42"/>
      <c r="P30" s="27"/>
      <c r="Q30" s="105"/>
      <c r="R30" s="26"/>
    </row>
    <row r="31" spans="1:18" s="94" customFormat="1" ht="30" customHeight="1">
      <c r="A31" s="31"/>
      <c r="B31" s="30" t="s">
        <v>142</v>
      </c>
      <c r="C31" s="38"/>
      <c r="D31" s="88" t="s">
        <v>42</v>
      </c>
      <c r="E31" s="89"/>
      <c r="F31" s="90"/>
      <c r="G31" s="91"/>
      <c r="H31" s="31"/>
      <c r="I31" s="32">
        <f>I32</f>
        <v>105000000</v>
      </c>
      <c r="J31" s="32">
        <f>J32</f>
        <v>105000000</v>
      </c>
      <c r="K31" s="137">
        <f>J31/I31*100</f>
        <v>100</v>
      </c>
      <c r="L31" s="92"/>
      <c r="M31" s="92"/>
      <c r="N31" s="92"/>
      <c r="O31" s="92"/>
      <c r="P31" s="32"/>
      <c r="Q31" s="160"/>
      <c r="R31" s="89"/>
    </row>
    <row r="32" spans="1:18" s="28" customFormat="1" ht="38.25" customHeight="1">
      <c r="A32" s="24"/>
      <c r="B32" s="25"/>
      <c r="C32" s="37"/>
      <c r="D32" s="33" t="s">
        <v>43</v>
      </c>
      <c r="E32" s="26" t="s">
        <v>157</v>
      </c>
      <c r="F32" s="41">
        <v>1</v>
      </c>
      <c r="G32" s="61" t="s">
        <v>28</v>
      </c>
      <c r="H32" s="24">
        <v>1</v>
      </c>
      <c r="I32" s="27">
        <v>105000000</v>
      </c>
      <c r="J32" s="27">
        <v>105000000</v>
      </c>
      <c r="K32" s="137">
        <f>J32/I32*100</f>
        <v>100</v>
      </c>
      <c r="L32" s="42"/>
      <c r="M32" s="42"/>
      <c r="N32" s="42"/>
      <c r="O32" s="42"/>
      <c r="P32" s="27"/>
      <c r="Q32" s="105"/>
      <c r="R32" s="26"/>
    </row>
    <row r="33" spans="1:18" s="28" customFormat="1" ht="15.75" customHeight="1">
      <c r="A33" s="24"/>
      <c r="B33" s="25"/>
      <c r="C33" s="37"/>
      <c r="D33" s="33"/>
      <c r="E33" s="26"/>
      <c r="F33" s="41"/>
      <c r="G33" s="61"/>
      <c r="H33" s="24"/>
      <c r="I33" s="27"/>
      <c r="J33" s="27"/>
      <c r="K33" s="137"/>
      <c r="L33" s="42"/>
      <c r="M33" s="42"/>
      <c r="N33" s="42"/>
      <c r="O33" s="42"/>
      <c r="P33" s="27"/>
      <c r="Q33" s="105"/>
      <c r="R33" s="26"/>
    </row>
    <row r="34" spans="1:18" s="94" customFormat="1" ht="30" customHeight="1">
      <c r="A34" s="31"/>
      <c r="B34" s="30" t="s">
        <v>143</v>
      </c>
      <c r="C34" s="38"/>
      <c r="D34" s="88" t="s">
        <v>44</v>
      </c>
      <c r="E34" s="89"/>
      <c r="F34" s="90"/>
      <c r="G34" s="91"/>
      <c r="H34" s="31"/>
      <c r="I34" s="32">
        <f>I35</f>
        <v>60000000</v>
      </c>
      <c r="J34" s="32">
        <f>J35</f>
        <v>52585000</v>
      </c>
      <c r="K34" s="137">
        <f>J34/I34*100</f>
        <v>87.641666666666666</v>
      </c>
      <c r="L34" s="92"/>
      <c r="M34" s="92"/>
      <c r="N34" s="92"/>
      <c r="O34" s="92"/>
      <c r="P34" s="32"/>
      <c r="Q34" s="160"/>
      <c r="R34" s="89"/>
    </row>
    <row r="35" spans="1:18" s="28" customFormat="1" ht="30" customHeight="1">
      <c r="A35" s="24"/>
      <c r="B35" s="25"/>
      <c r="C35" s="37"/>
      <c r="D35" s="33" t="s">
        <v>45</v>
      </c>
      <c r="E35" s="26" t="s">
        <v>158</v>
      </c>
      <c r="F35" s="41">
        <v>1</v>
      </c>
      <c r="G35" s="61" t="s">
        <v>28</v>
      </c>
      <c r="H35" s="24">
        <v>1</v>
      </c>
      <c r="I35" s="27">
        <v>60000000</v>
      </c>
      <c r="J35" s="27">
        <v>52585000</v>
      </c>
      <c r="K35" s="137">
        <f>J35/I35*100</f>
        <v>87.641666666666666</v>
      </c>
      <c r="L35" s="42"/>
      <c r="M35" s="42"/>
      <c r="N35" s="42"/>
      <c r="O35" s="42"/>
      <c r="P35" s="27"/>
      <c r="Q35" s="105"/>
      <c r="R35" s="26"/>
    </row>
    <row r="36" spans="1:18" s="28" customFormat="1" ht="15.75" customHeight="1">
      <c r="A36" s="24"/>
      <c r="B36" s="25"/>
      <c r="C36" s="37"/>
      <c r="D36" s="33"/>
      <c r="E36" s="26"/>
      <c r="F36" s="41"/>
      <c r="G36" s="61"/>
      <c r="H36" s="24"/>
      <c r="I36" s="27"/>
      <c r="J36" s="27"/>
      <c r="K36" s="137"/>
      <c r="L36" s="42"/>
      <c r="M36" s="42"/>
      <c r="N36" s="42"/>
      <c r="O36" s="42"/>
      <c r="P36" s="27"/>
      <c r="Q36" s="105"/>
      <c r="R36" s="26"/>
    </row>
    <row r="37" spans="1:18" s="94" customFormat="1" ht="30" customHeight="1">
      <c r="A37" s="31"/>
      <c r="B37" s="30" t="s">
        <v>144</v>
      </c>
      <c r="C37" s="38"/>
      <c r="D37" s="88" t="s">
        <v>46</v>
      </c>
      <c r="E37" s="89"/>
      <c r="F37" s="90"/>
      <c r="G37" s="91"/>
      <c r="H37" s="31"/>
      <c r="I37" s="32">
        <f>I38</f>
        <v>60000000</v>
      </c>
      <c r="J37" s="32">
        <f>J38</f>
        <v>33338600</v>
      </c>
      <c r="K37" s="137">
        <f>J37/I37*100</f>
        <v>55.564333333333337</v>
      </c>
      <c r="L37" s="92"/>
      <c r="M37" s="92"/>
      <c r="N37" s="92"/>
      <c r="O37" s="92"/>
      <c r="P37" s="32"/>
      <c r="Q37" s="160"/>
      <c r="R37" s="89"/>
    </row>
    <row r="38" spans="1:18" s="28" customFormat="1" ht="47.25" customHeight="1">
      <c r="A38" s="24"/>
      <c r="B38" s="25"/>
      <c r="C38" s="37"/>
      <c r="D38" s="33" t="s">
        <v>47</v>
      </c>
      <c r="E38" s="26" t="s">
        <v>159</v>
      </c>
      <c r="F38" s="41">
        <v>1</v>
      </c>
      <c r="G38" s="61" t="s">
        <v>28</v>
      </c>
      <c r="H38" s="24">
        <v>1</v>
      </c>
      <c r="I38" s="27">
        <v>60000000</v>
      </c>
      <c r="J38" s="165">
        <v>33338600</v>
      </c>
      <c r="K38" s="137">
        <f>J38/I38*100</f>
        <v>55.564333333333337</v>
      </c>
      <c r="L38" s="42"/>
      <c r="M38" s="42"/>
      <c r="N38" s="42"/>
      <c r="O38" s="42"/>
      <c r="P38" s="27"/>
      <c r="Q38" s="105"/>
      <c r="R38" s="26"/>
    </row>
    <row r="39" spans="1:18" s="28" customFormat="1" ht="16.5" customHeight="1">
      <c r="A39" s="24"/>
      <c r="B39" s="25"/>
      <c r="C39" s="37"/>
      <c r="D39" s="33"/>
      <c r="E39" s="26"/>
      <c r="F39" s="41"/>
      <c r="G39" s="61"/>
      <c r="H39" s="24"/>
      <c r="I39" s="27"/>
      <c r="J39" s="27"/>
      <c r="K39" s="137"/>
      <c r="L39" s="42"/>
      <c r="M39" s="42"/>
      <c r="N39" s="42"/>
      <c r="O39" s="42"/>
      <c r="P39" s="27"/>
      <c r="Q39" s="105"/>
      <c r="R39" s="26"/>
    </row>
    <row r="40" spans="1:18" s="94" customFormat="1" ht="30" customHeight="1">
      <c r="A40" s="31"/>
      <c r="B40" s="30" t="s">
        <v>145</v>
      </c>
      <c r="C40" s="38"/>
      <c r="D40" s="88" t="s">
        <v>25</v>
      </c>
      <c r="E40" s="89"/>
      <c r="F40" s="90"/>
      <c r="G40" s="91"/>
      <c r="H40" s="31"/>
      <c r="I40" s="32">
        <f>I41</f>
        <v>20000000</v>
      </c>
      <c r="J40" s="32">
        <f>J41</f>
        <v>19920000</v>
      </c>
      <c r="K40" s="137">
        <f>J40/I40*100</f>
        <v>99.6</v>
      </c>
      <c r="L40" s="92"/>
      <c r="M40" s="92"/>
      <c r="N40" s="92"/>
      <c r="O40" s="92"/>
      <c r="P40" s="32"/>
      <c r="Q40" s="160"/>
      <c r="R40" s="89"/>
    </row>
    <row r="41" spans="1:18" s="28" customFormat="1" ht="39" customHeight="1">
      <c r="A41" s="24"/>
      <c r="B41" s="25"/>
      <c r="C41" s="37"/>
      <c r="D41" s="33" t="s">
        <v>48</v>
      </c>
      <c r="E41" s="26" t="s">
        <v>160</v>
      </c>
      <c r="F41" s="41">
        <v>1</v>
      </c>
      <c r="G41" s="61" t="s">
        <v>28</v>
      </c>
      <c r="H41" s="24">
        <v>1</v>
      </c>
      <c r="I41" s="27">
        <v>20000000</v>
      </c>
      <c r="J41" s="27">
        <v>19920000</v>
      </c>
      <c r="K41" s="137">
        <f>J41/I41*100</f>
        <v>99.6</v>
      </c>
      <c r="L41" s="42"/>
      <c r="M41" s="42"/>
      <c r="N41" s="42"/>
      <c r="O41" s="42"/>
      <c r="P41" s="27"/>
      <c r="Q41" s="105"/>
      <c r="R41" s="26"/>
    </row>
    <row r="42" spans="1:18" s="28" customFormat="1" ht="17.25" customHeight="1">
      <c r="A42" s="24"/>
      <c r="B42" s="25"/>
      <c r="C42" s="37"/>
      <c r="D42" s="33"/>
      <c r="E42" s="26"/>
      <c r="F42" s="41"/>
      <c r="G42" s="61"/>
      <c r="H42" s="24"/>
      <c r="I42" s="27"/>
      <c r="J42" s="27"/>
      <c r="K42" s="137"/>
      <c r="L42" s="42"/>
      <c r="M42" s="42"/>
      <c r="N42" s="42"/>
      <c r="O42" s="42"/>
      <c r="P42" s="27"/>
      <c r="Q42" s="105"/>
      <c r="R42" s="26"/>
    </row>
    <row r="43" spans="1:18" s="94" customFormat="1" ht="30" customHeight="1">
      <c r="A43" s="31"/>
      <c r="B43" s="30" t="s">
        <v>146</v>
      </c>
      <c r="C43" s="38"/>
      <c r="D43" s="88" t="s">
        <v>49</v>
      </c>
      <c r="E43" s="89"/>
      <c r="F43" s="90"/>
      <c r="G43" s="91"/>
      <c r="H43" s="31"/>
      <c r="I43" s="32">
        <f>I44</f>
        <v>20000000</v>
      </c>
      <c r="J43" s="32">
        <f>J44</f>
        <v>0</v>
      </c>
      <c r="K43" s="139"/>
      <c r="L43" s="92"/>
      <c r="M43" s="92"/>
      <c r="N43" s="92"/>
      <c r="O43" s="92"/>
      <c r="P43" s="32"/>
      <c r="Q43" s="160"/>
      <c r="R43" s="89"/>
    </row>
    <row r="44" spans="1:18" s="28" customFormat="1" ht="50.25" customHeight="1">
      <c r="A44" s="24"/>
      <c r="B44" s="25"/>
      <c r="C44" s="37"/>
      <c r="D44" s="33" t="s">
        <v>50</v>
      </c>
      <c r="E44" s="26" t="s">
        <v>161</v>
      </c>
      <c r="F44" s="41">
        <v>1</v>
      </c>
      <c r="G44" s="61" t="s">
        <v>28</v>
      </c>
      <c r="H44" s="24">
        <v>1</v>
      </c>
      <c r="I44" s="27">
        <v>20000000</v>
      </c>
      <c r="J44" s="27">
        <v>0</v>
      </c>
      <c r="K44" s="137"/>
      <c r="L44" s="42"/>
      <c r="M44" s="42"/>
      <c r="N44" s="42"/>
      <c r="O44" s="42"/>
      <c r="P44" s="27"/>
      <c r="Q44" s="105"/>
      <c r="R44" s="26"/>
    </row>
    <row r="45" spans="1:18" s="28" customFormat="1" ht="15" customHeight="1">
      <c r="A45" s="24"/>
      <c r="B45" s="25"/>
      <c r="C45" s="37"/>
      <c r="D45" s="33"/>
      <c r="E45" s="26"/>
      <c r="F45" s="41"/>
      <c r="G45" s="61"/>
      <c r="H45" s="24"/>
      <c r="I45" s="27"/>
      <c r="J45" s="27"/>
      <c r="K45" s="137"/>
      <c r="L45" s="42"/>
      <c r="M45" s="42"/>
      <c r="N45" s="42"/>
      <c r="O45" s="42"/>
      <c r="P45" s="27"/>
      <c r="Q45" s="105"/>
      <c r="R45" s="26"/>
    </row>
    <row r="46" spans="1:18" s="94" customFormat="1" ht="30" customHeight="1">
      <c r="A46" s="31"/>
      <c r="B46" s="30" t="s">
        <v>147</v>
      </c>
      <c r="C46" s="38"/>
      <c r="D46" s="88" t="s">
        <v>51</v>
      </c>
      <c r="E46" s="89"/>
      <c r="F46" s="90"/>
      <c r="G46" s="91"/>
      <c r="H46" s="31"/>
      <c r="I46" s="32">
        <f>I47</f>
        <v>20000000</v>
      </c>
      <c r="J46" s="32">
        <f>J47</f>
        <v>20000000</v>
      </c>
      <c r="K46" s="137">
        <f>J46/I46*100</f>
        <v>100</v>
      </c>
      <c r="L46" s="92"/>
      <c r="M46" s="92"/>
      <c r="N46" s="92"/>
      <c r="O46" s="92"/>
      <c r="P46" s="32"/>
      <c r="Q46" s="160"/>
      <c r="R46" s="89"/>
    </row>
    <row r="47" spans="1:18" s="28" customFormat="1" ht="30" customHeight="1">
      <c r="A47" s="24"/>
      <c r="B47" s="25"/>
      <c r="C47" s="37"/>
      <c r="D47" s="33" t="s">
        <v>52</v>
      </c>
      <c r="E47" s="26" t="s">
        <v>162</v>
      </c>
      <c r="F47" s="41">
        <v>1</v>
      </c>
      <c r="G47" s="61" t="s">
        <v>28</v>
      </c>
      <c r="H47" s="24">
        <v>1</v>
      </c>
      <c r="I47" s="27">
        <v>20000000</v>
      </c>
      <c r="J47" s="27">
        <v>20000000</v>
      </c>
      <c r="K47" s="137">
        <f>J47/I47*100</f>
        <v>100</v>
      </c>
      <c r="L47" s="42"/>
      <c r="M47" s="42"/>
      <c r="N47" s="42"/>
      <c r="O47" s="42"/>
      <c r="P47" s="27"/>
      <c r="Q47" s="105"/>
      <c r="R47" s="26"/>
    </row>
    <row r="48" spans="1:18" s="28" customFormat="1" ht="15" customHeight="1">
      <c r="A48" s="24"/>
      <c r="B48" s="25"/>
      <c r="C48" s="37"/>
      <c r="D48" s="33"/>
      <c r="E48" s="26"/>
      <c r="F48" s="41"/>
      <c r="G48" s="61"/>
      <c r="H48" s="24"/>
      <c r="I48" s="27"/>
      <c r="J48" s="27"/>
      <c r="K48" s="137"/>
      <c r="L48" s="42"/>
      <c r="M48" s="42"/>
      <c r="N48" s="42"/>
      <c r="O48" s="42"/>
      <c r="P48" s="27"/>
      <c r="Q48" s="105"/>
      <c r="R48" s="26"/>
    </row>
    <row r="49" spans="1:19" s="94" customFormat="1" ht="30" customHeight="1">
      <c r="A49" s="31"/>
      <c r="B49" s="30" t="s">
        <v>148</v>
      </c>
      <c r="C49" s="38"/>
      <c r="D49" s="88" t="s">
        <v>53</v>
      </c>
      <c r="E49" s="89"/>
      <c r="F49" s="90"/>
      <c r="G49" s="91"/>
      <c r="H49" s="31"/>
      <c r="I49" s="32">
        <f>I50</f>
        <v>30000000</v>
      </c>
      <c r="J49" s="32"/>
      <c r="K49" s="139"/>
      <c r="L49" s="92"/>
      <c r="M49" s="92"/>
      <c r="N49" s="92"/>
      <c r="O49" s="92"/>
      <c r="P49" s="32"/>
      <c r="Q49" s="160"/>
      <c r="R49" s="89"/>
    </row>
    <row r="50" spans="1:19" s="28" customFormat="1" ht="48.75" customHeight="1">
      <c r="A50" s="24"/>
      <c r="B50" s="25"/>
      <c r="C50" s="37"/>
      <c r="D50" s="33" t="s">
        <v>54</v>
      </c>
      <c r="E50" s="26" t="s">
        <v>163</v>
      </c>
      <c r="F50" s="41">
        <v>1</v>
      </c>
      <c r="G50" s="61" t="s">
        <v>28</v>
      </c>
      <c r="H50" s="24">
        <v>1</v>
      </c>
      <c r="I50" s="27">
        <v>30000000</v>
      </c>
      <c r="J50" s="27">
        <v>0</v>
      </c>
      <c r="K50" s="137"/>
      <c r="L50" s="42"/>
      <c r="M50" s="42"/>
      <c r="N50" s="42"/>
      <c r="O50" s="42"/>
      <c r="P50" s="27"/>
      <c r="Q50" s="105"/>
      <c r="R50" s="26"/>
    </row>
    <row r="51" spans="1:19" s="28" customFormat="1" ht="16.5" customHeight="1">
      <c r="A51" s="24"/>
      <c r="B51" s="25"/>
      <c r="C51" s="37"/>
      <c r="D51" s="33"/>
      <c r="E51" s="26"/>
      <c r="F51" s="41"/>
      <c r="G51" s="61"/>
      <c r="H51" s="24"/>
      <c r="I51" s="27"/>
      <c r="J51" s="27"/>
      <c r="K51" s="137"/>
      <c r="L51" s="42"/>
      <c r="M51" s="42"/>
      <c r="N51" s="42"/>
      <c r="O51" s="42"/>
      <c r="P51" s="27"/>
      <c r="Q51" s="105"/>
      <c r="R51" s="26"/>
    </row>
    <row r="52" spans="1:19" s="94" customFormat="1" ht="30" customHeight="1">
      <c r="A52" s="31"/>
      <c r="B52" s="30" t="s">
        <v>149</v>
      </c>
      <c r="C52" s="38"/>
      <c r="D52" s="88" t="s">
        <v>20</v>
      </c>
      <c r="E52" s="89"/>
      <c r="F52" s="90"/>
      <c r="G52" s="91"/>
      <c r="H52" s="31">
        <f>SUM(H54:H150)</f>
        <v>79</v>
      </c>
      <c r="I52" s="32">
        <f>I53+I75+I87+I91+I130+I134+I144</f>
        <v>13605000000</v>
      </c>
      <c r="J52" s="164">
        <f>J53+J75+J87+J91+J130+J134+J144</f>
        <v>9570245000</v>
      </c>
      <c r="K52" s="139">
        <f>J52/I52*100</f>
        <v>70.343586916574779</v>
      </c>
      <c r="L52" s="92"/>
      <c r="M52" s="92"/>
      <c r="N52" s="157"/>
      <c r="O52" s="92"/>
      <c r="P52" s="32"/>
      <c r="Q52" s="160"/>
      <c r="R52" s="89"/>
    </row>
    <row r="53" spans="1:19" s="28" customFormat="1" ht="30" customHeight="1">
      <c r="A53" s="24"/>
      <c r="B53" s="25"/>
      <c r="C53" s="37"/>
      <c r="D53" s="33" t="s">
        <v>55</v>
      </c>
      <c r="E53" s="26" t="s">
        <v>164</v>
      </c>
      <c r="F53" s="41">
        <v>1</v>
      </c>
      <c r="G53" s="61" t="s">
        <v>28</v>
      </c>
      <c r="H53" s="24"/>
      <c r="I53" s="32">
        <f>SUM(I54:I73)</f>
        <v>3280000000</v>
      </c>
      <c r="J53" s="164">
        <f>SUM(J54:J73)</f>
        <v>2722024000</v>
      </c>
      <c r="K53" s="139">
        <f>J53/I53*100</f>
        <v>82.988536585365864</v>
      </c>
      <c r="L53" s="42"/>
      <c r="M53" s="42"/>
      <c r="N53" s="156"/>
      <c r="O53" s="42"/>
      <c r="P53" s="27"/>
      <c r="Q53" s="105"/>
      <c r="R53" s="26"/>
    </row>
    <row r="54" spans="1:19" s="28" customFormat="1" ht="30" customHeight="1">
      <c r="A54" s="24"/>
      <c r="B54" s="25"/>
      <c r="C54" s="96" t="s">
        <v>56</v>
      </c>
      <c r="D54" s="29" t="s">
        <v>57</v>
      </c>
      <c r="E54" s="26" t="s">
        <v>164</v>
      </c>
      <c r="F54" s="41">
        <v>1</v>
      </c>
      <c r="G54" s="61" t="s">
        <v>28</v>
      </c>
      <c r="H54" s="24">
        <v>1</v>
      </c>
      <c r="I54" s="27">
        <v>194000000</v>
      </c>
      <c r="J54" s="165">
        <v>193474000</v>
      </c>
      <c r="K54" s="137">
        <f>J54/I54*100</f>
        <v>99.728865979381439</v>
      </c>
      <c r="L54" s="40">
        <v>1</v>
      </c>
      <c r="M54" s="105" t="s">
        <v>177</v>
      </c>
      <c r="N54" s="175" t="s">
        <v>254</v>
      </c>
      <c r="O54" s="42" t="s">
        <v>196</v>
      </c>
      <c r="P54" s="27">
        <f t="shared" ref="P54:P59" si="1">J54</f>
        <v>193474000</v>
      </c>
      <c r="Q54" s="105" t="s">
        <v>197</v>
      </c>
      <c r="R54" s="26"/>
      <c r="S54" s="28" t="s">
        <v>210</v>
      </c>
    </row>
    <row r="55" spans="1:19" s="28" customFormat="1" ht="30" customHeight="1">
      <c r="A55" s="24"/>
      <c r="B55" s="25"/>
      <c r="C55" s="96" t="s">
        <v>56</v>
      </c>
      <c r="D55" s="29" t="s">
        <v>58</v>
      </c>
      <c r="E55" s="26" t="s">
        <v>164</v>
      </c>
      <c r="F55" s="41">
        <v>1</v>
      </c>
      <c r="G55" s="61" t="s">
        <v>28</v>
      </c>
      <c r="H55" s="24">
        <v>1</v>
      </c>
      <c r="I55" s="27">
        <v>145500000</v>
      </c>
      <c r="J55" s="165">
        <v>145133000</v>
      </c>
      <c r="K55" s="137">
        <f>J55/I55*100</f>
        <v>99.747766323024052</v>
      </c>
      <c r="L55" s="42"/>
      <c r="M55" s="105" t="s">
        <v>177</v>
      </c>
      <c r="N55" s="175" t="s">
        <v>242</v>
      </c>
      <c r="O55" s="147" t="s">
        <v>258</v>
      </c>
      <c r="P55" s="27">
        <f t="shared" si="1"/>
        <v>145133000</v>
      </c>
      <c r="Q55" s="105" t="s">
        <v>259</v>
      </c>
      <c r="R55" s="26"/>
    </row>
    <row r="56" spans="1:19" s="28" customFormat="1" ht="30" customHeight="1">
      <c r="A56" s="24"/>
      <c r="B56" s="25"/>
      <c r="C56" s="97" t="s">
        <v>56</v>
      </c>
      <c r="D56" s="23" t="s">
        <v>59</v>
      </c>
      <c r="E56" s="26" t="s">
        <v>164</v>
      </c>
      <c r="F56" s="41">
        <v>1</v>
      </c>
      <c r="G56" s="61" t="s">
        <v>28</v>
      </c>
      <c r="H56" s="24">
        <v>1</v>
      </c>
      <c r="I56" s="27">
        <v>169750000</v>
      </c>
      <c r="J56" s="165">
        <v>169235000</v>
      </c>
      <c r="K56" s="137">
        <f t="shared" ref="K56" si="2">J56/I56*100</f>
        <v>99.696612665684839</v>
      </c>
      <c r="L56" s="40">
        <v>1</v>
      </c>
      <c r="M56" s="105" t="s">
        <v>177</v>
      </c>
      <c r="N56" s="175" t="s">
        <v>242</v>
      </c>
      <c r="O56" s="147" t="s">
        <v>277</v>
      </c>
      <c r="P56" s="27">
        <f t="shared" si="1"/>
        <v>169235000</v>
      </c>
      <c r="Q56" s="105" t="s">
        <v>253</v>
      </c>
      <c r="R56" s="26"/>
    </row>
    <row r="57" spans="1:19" s="28" customFormat="1" ht="30" customHeight="1">
      <c r="A57" s="24"/>
      <c r="B57" s="25"/>
      <c r="C57" s="96" t="s">
        <v>56</v>
      </c>
      <c r="D57" s="23" t="s">
        <v>60</v>
      </c>
      <c r="E57" s="26" t="s">
        <v>164</v>
      </c>
      <c r="F57" s="41">
        <v>1</v>
      </c>
      <c r="G57" s="61" t="s">
        <v>28</v>
      </c>
      <c r="H57" s="24">
        <v>1</v>
      </c>
      <c r="I57" s="27">
        <v>194000000</v>
      </c>
      <c r="J57" s="165">
        <v>193230000</v>
      </c>
      <c r="K57" s="137">
        <f t="shared" ref="K57:K73" si="3">J57/I57*100</f>
        <v>99.603092783505147</v>
      </c>
      <c r="L57" s="40">
        <v>1</v>
      </c>
      <c r="M57" s="105" t="s">
        <v>177</v>
      </c>
      <c r="N57" s="175" t="s">
        <v>266</v>
      </c>
      <c r="O57" s="42" t="s">
        <v>217</v>
      </c>
      <c r="P57" s="27">
        <f t="shared" si="1"/>
        <v>193230000</v>
      </c>
      <c r="Q57" s="105" t="s">
        <v>223</v>
      </c>
      <c r="R57" s="26"/>
      <c r="S57" s="28" t="s">
        <v>210</v>
      </c>
    </row>
    <row r="58" spans="1:19" s="28" customFormat="1" ht="30" customHeight="1">
      <c r="A58" s="24"/>
      <c r="B58" s="25"/>
      <c r="C58" s="96" t="s">
        <v>56</v>
      </c>
      <c r="D58" s="23" t="s">
        <v>61</v>
      </c>
      <c r="E58" s="26" t="s">
        <v>164</v>
      </c>
      <c r="F58" s="41">
        <v>1</v>
      </c>
      <c r="G58" s="61" t="s">
        <v>28</v>
      </c>
      <c r="H58" s="24">
        <v>1</v>
      </c>
      <c r="I58" s="27">
        <v>145500000</v>
      </c>
      <c r="J58" s="165">
        <v>145005000</v>
      </c>
      <c r="K58" s="137">
        <f t="shared" si="3"/>
        <v>99.659793814432987</v>
      </c>
      <c r="L58" s="40">
        <v>1</v>
      </c>
      <c r="M58" s="105" t="s">
        <v>177</v>
      </c>
      <c r="N58" s="175" t="s">
        <v>254</v>
      </c>
      <c r="O58" s="42" t="s">
        <v>196</v>
      </c>
      <c r="P58" s="27">
        <f t="shared" si="1"/>
        <v>145005000</v>
      </c>
      <c r="Q58" s="105" t="s">
        <v>197</v>
      </c>
      <c r="R58" s="26"/>
      <c r="S58" s="28" t="s">
        <v>210</v>
      </c>
    </row>
    <row r="59" spans="1:19" s="28" customFormat="1" ht="30" customHeight="1">
      <c r="A59" s="24"/>
      <c r="B59" s="25"/>
      <c r="C59" s="97" t="s">
        <v>56</v>
      </c>
      <c r="D59" s="23" t="s">
        <v>62</v>
      </c>
      <c r="E59" s="26" t="s">
        <v>164</v>
      </c>
      <c r="F59" s="41">
        <v>1</v>
      </c>
      <c r="G59" s="61" t="s">
        <v>28</v>
      </c>
      <c r="H59" s="24">
        <v>1</v>
      </c>
      <c r="I59" s="27">
        <v>145500000</v>
      </c>
      <c r="J59" s="165">
        <v>144755000</v>
      </c>
      <c r="K59" s="137">
        <f t="shared" si="3"/>
        <v>99.487972508591056</v>
      </c>
      <c r="L59" s="40">
        <v>1</v>
      </c>
      <c r="M59" s="105" t="s">
        <v>177</v>
      </c>
      <c r="N59" s="175" t="s">
        <v>264</v>
      </c>
      <c r="O59" s="42" t="s">
        <v>217</v>
      </c>
      <c r="P59" s="27">
        <f t="shared" si="1"/>
        <v>144755000</v>
      </c>
      <c r="Q59" s="105" t="s">
        <v>265</v>
      </c>
      <c r="R59" s="26"/>
    </row>
    <row r="60" spans="1:19" s="28" customFormat="1" ht="30" customHeight="1">
      <c r="A60" s="24"/>
      <c r="B60" s="25"/>
      <c r="C60" s="96" t="s">
        <v>56</v>
      </c>
      <c r="D60" s="23" t="s">
        <v>63</v>
      </c>
      <c r="E60" s="26" t="s">
        <v>164</v>
      </c>
      <c r="F60" s="41">
        <v>1</v>
      </c>
      <c r="G60" s="61" t="s">
        <v>28</v>
      </c>
      <c r="H60" s="24">
        <v>1</v>
      </c>
      <c r="I60" s="27">
        <v>194000000</v>
      </c>
      <c r="J60" s="27">
        <v>193468000</v>
      </c>
      <c r="K60" s="137">
        <f t="shared" si="3"/>
        <v>99.725773195876286</v>
      </c>
      <c r="L60" s="40">
        <v>1</v>
      </c>
      <c r="M60" s="105" t="s">
        <v>177</v>
      </c>
      <c r="N60" s="175" t="s">
        <v>239</v>
      </c>
      <c r="O60" s="147" t="s">
        <v>240</v>
      </c>
      <c r="P60" s="27">
        <v>193468000</v>
      </c>
      <c r="Q60" s="105" t="s">
        <v>243</v>
      </c>
      <c r="R60" s="26"/>
    </row>
    <row r="61" spans="1:19" s="28" customFormat="1" ht="30" customHeight="1">
      <c r="A61" s="24"/>
      <c r="B61" s="25"/>
      <c r="C61" s="96" t="s">
        <v>56</v>
      </c>
      <c r="D61" s="23" t="s">
        <v>64</v>
      </c>
      <c r="E61" s="26" t="s">
        <v>164</v>
      </c>
      <c r="F61" s="41">
        <v>1</v>
      </c>
      <c r="G61" s="61" t="s">
        <v>28</v>
      </c>
      <c r="H61" s="24">
        <v>1</v>
      </c>
      <c r="I61" s="27">
        <v>97000000</v>
      </c>
      <c r="J61" s="165">
        <v>96515000</v>
      </c>
      <c r="K61" s="137">
        <f t="shared" si="3"/>
        <v>99.5</v>
      </c>
      <c r="L61" s="40">
        <v>1</v>
      </c>
      <c r="M61" s="105" t="s">
        <v>177</v>
      </c>
      <c r="N61" s="163">
        <v>42919</v>
      </c>
      <c r="O61" s="42" t="s">
        <v>218</v>
      </c>
      <c r="P61" s="27">
        <f>J61</f>
        <v>96515000</v>
      </c>
      <c r="Q61" s="105" t="s">
        <v>224</v>
      </c>
      <c r="R61" s="26"/>
      <c r="S61" s="28" t="s">
        <v>213</v>
      </c>
    </row>
    <row r="62" spans="1:19" s="28" customFormat="1" ht="30" customHeight="1">
      <c r="A62" s="24"/>
      <c r="B62" s="25"/>
      <c r="C62" s="97" t="s">
        <v>56</v>
      </c>
      <c r="D62" s="29" t="s">
        <v>65</v>
      </c>
      <c r="E62" s="26" t="s">
        <v>164</v>
      </c>
      <c r="F62" s="41">
        <v>1</v>
      </c>
      <c r="G62" s="61" t="s">
        <v>28</v>
      </c>
      <c r="H62" s="24">
        <v>1</v>
      </c>
      <c r="I62" s="27">
        <v>145500000</v>
      </c>
      <c r="J62" s="165">
        <v>144940000</v>
      </c>
      <c r="K62" s="137">
        <f t="shared" si="3"/>
        <v>99.615120274914091</v>
      </c>
      <c r="L62" s="40">
        <v>1</v>
      </c>
      <c r="M62" s="105" t="s">
        <v>177</v>
      </c>
      <c r="N62" s="175" t="s">
        <v>214</v>
      </c>
      <c r="O62" s="163">
        <v>42926</v>
      </c>
      <c r="P62" s="27">
        <v>144940000</v>
      </c>
      <c r="Q62" s="105" t="s">
        <v>243</v>
      </c>
      <c r="R62" s="26"/>
    </row>
    <row r="63" spans="1:19" s="28" customFormat="1" ht="30" customHeight="1">
      <c r="A63" s="24"/>
      <c r="B63" s="25"/>
      <c r="C63" s="96" t="s">
        <v>56</v>
      </c>
      <c r="D63" s="29" t="s">
        <v>66</v>
      </c>
      <c r="E63" s="26" t="s">
        <v>164</v>
      </c>
      <c r="F63" s="41">
        <v>1</v>
      </c>
      <c r="G63" s="61" t="s">
        <v>28</v>
      </c>
      <c r="H63" s="24">
        <v>1</v>
      </c>
      <c r="I63" s="27">
        <v>194000000</v>
      </c>
      <c r="J63" s="165">
        <v>0</v>
      </c>
      <c r="K63" s="137">
        <f t="shared" si="3"/>
        <v>0</v>
      </c>
      <c r="L63" s="42"/>
      <c r="M63" s="105" t="s">
        <v>177</v>
      </c>
      <c r="N63" s="156"/>
      <c r="O63" s="42"/>
      <c r="P63" s="27"/>
      <c r="Q63" s="105"/>
      <c r="R63" s="26"/>
    </row>
    <row r="64" spans="1:19" s="28" customFormat="1" ht="30" customHeight="1">
      <c r="A64" s="24"/>
      <c r="B64" s="25"/>
      <c r="C64" s="96" t="s">
        <v>56</v>
      </c>
      <c r="D64" s="29" t="s">
        <v>67</v>
      </c>
      <c r="E64" s="26" t="s">
        <v>164</v>
      </c>
      <c r="F64" s="41">
        <v>1</v>
      </c>
      <c r="G64" s="61" t="s">
        <v>28</v>
      </c>
      <c r="H64" s="24">
        <v>1</v>
      </c>
      <c r="I64" s="27">
        <v>97000000</v>
      </c>
      <c r="J64" s="165">
        <v>0</v>
      </c>
      <c r="K64" s="137">
        <f t="shared" si="3"/>
        <v>0</v>
      </c>
      <c r="L64" s="42"/>
      <c r="M64" s="105" t="s">
        <v>177</v>
      </c>
      <c r="N64" s="156"/>
      <c r="O64" s="42"/>
      <c r="P64" s="27"/>
      <c r="Q64" s="105"/>
      <c r="R64" s="26"/>
    </row>
    <row r="65" spans="1:19" s="28" customFormat="1" ht="37.5" customHeight="1">
      <c r="A65" s="24"/>
      <c r="B65" s="25"/>
      <c r="C65" s="96" t="s">
        <v>56</v>
      </c>
      <c r="D65" s="29" t="s">
        <v>68</v>
      </c>
      <c r="E65" s="26" t="s">
        <v>164</v>
      </c>
      <c r="F65" s="41">
        <v>1</v>
      </c>
      <c r="G65" s="61" t="s">
        <v>28</v>
      </c>
      <c r="H65" s="24">
        <v>1</v>
      </c>
      <c r="I65" s="27">
        <v>194000000</v>
      </c>
      <c r="J65" s="165">
        <v>0</v>
      </c>
      <c r="K65" s="137">
        <f t="shared" si="3"/>
        <v>0</v>
      </c>
      <c r="L65" s="42"/>
      <c r="M65" s="105" t="s">
        <v>177</v>
      </c>
      <c r="N65" s="156"/>
      <c r="O65" s="42"/>
      <c r="P65" s="27"/>
      <c r="Q65" s="105"/>
      <c r="R65" s="26"/>
    </row>
    <row r="66" spans="1:19" s="28" customFormat="1" ht="30" customHeight="1">
      <c r="A66" s="24"/>
      <c r="B66" s="25"/>
      <c r="C66" s="97" t="s">
        <v>56</v>
      </c>
      <c r="D66" s="29" t="s">
        <v>69</v>
      </c>
      <c r="E66" s="26" t="s">
        <v>164</v>
      </c>
      <c r="F66" s="41">
        <v>1</v>
      </c>
      <c r="G66" s="61" t="s">
        <v>28</v>
      </c>
      <c r="H66" s="24">
        <v>1</v>
      </c>
      <c r="I66" s="27">
        <v>194000000</v>
      </c>
      <c r="J66" s="165">
        <v>193429000</v>
      </c>
      <c r="K66" s="137">
        <f t="shared" si="3"/>
        <v>99.705670103092785</v>
      </c>
      <c r="L66" s="40">
        <v>1</v>
      </c>
      <c r="M66" s="105" t="s">
        <v>177</v>
      </c>
      <c r="N66" s="42" t="s">
        <v>214</v>
      </c>
      <c r="O66" s="42" t="s">
        <v>219</v>
      </c>
      <c r="P66" s="27">
        <f>J66</f>
        <v>193429000</v>
      </c>
      <c r="Q66" s="105" t="s">
        <v>238</v>
      </c>
      <c r="R66" s="26"/>
      <c r="S66" s="28" t="s">
        <v>213</v>
      </c>
    </row>
    <row r="67" spans="1:19" s="28" customFormat="1" ht="30" customHeight="1">
      <c r="A67" s="24"/>
      <c r="B67" s="25"/>
      <c r="C67" s="96" t="s">
        <v>56</v>
      </c>
      <c r="D67" s="29" t="s">
        <v>70</v>
      </c>
      <c r="E67" s="26" t="s">
        <v>164</v>
      </c>
      <c r="F67" s="41">
        <v>1</v>
      </c>
      <c r="G67" s="61" t="s">
        <v>28</v>
      </c>
      <c r="H67" s="24">
        <v>1</v>
      </c>
      <c r="I67" s="27">
        <v>194000000</v>
      </c>
      <c r="J67" s="165">
        <v>193405000</v>
      </c>
      <c r="K67" s="137">
        <f t="shared" si="3"/>
        <v>99.69329896907216</v>
      </c>
      <c r="L67" s="40">
        <v>1</v>
      </c>
      <c r="M67" s="105" t="s">
        <v>177</v>
      </c>
      <c r="N67" s="42" t="s">
        <v>212</v>
      </c>
      <c r="O67" s="42" t="s">
        <v>220</v>
      </c>
      <c r="P67" s="27">
        <f>J67</f>
        <v>193405000</v>
      </c>
      <c r="Q67" s="105" t="s">
        <v>238</v>
      </c>
      <c r="R67" s="26"/>
      <c r="S67" s="28" t="s">
        <v>213</v>
      </c>
    </row>
    <row r="68" spans="1:19" s="28" customFormat="1" ht="30" customHeight="1">
      <c r="A68" s="24"/>
      <c r="B68" s="25"/>
      <c r="C68" s="96" t="s">
        <v>56</v>
      </c>
      <c r="D68" s="29" t="s">
        <v>71</v>
      </c>
      <c r="E68" s="26" t="s">
        <v>164</v>
      </c>
      <c r="F68" s="41">
        <v>1</v>
      </c>
      <c r="G68" s="61" t="s">
        <v>28</v>
      </c>
      <c r="H68" s="24">
        <v>1</v>
      </c>
      <c r="I68" s="27">
        <v>194000000</v>
      </c>
      <c r="J68" s="165">
        <v>193462000</v>
      </c>
      <c r="K68" s="137">
        <f t="shared" ref="K68" si="4">J68/I68*100</f>
        <v>99.722680412371133</v>
      </c>
      <c r="L68" s="40">
        <v>1</v>
      </c>
      <c r="M68" s="105" t="s">
        <v>177</v>
      </c>
      <c r="N68" s="147" t="s">
        <v>214</v>
      </c>
      <c r="O68" s="147" t="s">
        <v>220</v>
      </c>
      <c r="P68" s="27">
        <f>J68</f>
        <v>193462000</v>
      </c>
      <c r="Q68" s="105" t="s">
        <v>278</v>
      </c>
      <c r="R68" s="26"/>
    </row>
    <row r="69" spans="1:19" s="28" customFormat="1" ht="30" customHeight="1">
      <c r="A69" s="24"/>
      <c r="B69" s="25"/>
      <c r="C69" s="96" t="s">
        <v>56</v>
      </c>
      <c r="D69" s="29" t="s">
        <v>72</v>
      </c>
      <c r="E69" s="26" t="s">
        <v>164</v>
      </c>
      <c r="F69" s="41">
        <v>1</v>
      </c>
      <c r="G69" s="61" t="s">
        <v>28</v>
      </c>
      <c r="H69" s="24">
        <v>1</v>
      </c>
      <c r="I69" s="27">
        <v>194000000</v>
      </c>
      <c r="J69" s="27">
        <v>193557000</v>
      </c>
      <c r="K69" s="137">
        <f t="shared" si="3"/>
        <v>99.771649484536084</v>
      </c>
      <c r="L69" s="40">
        <v>1</v>
      </c>
      <c r="M69" s="105" t="s">
        <v>177</v>
      </c>
      <c r="N69" s="147" t="s">
        <v>242</v>
      </c>
      <c r="O69" s="147" t="s">
        <v>199</v>
      </c>
      <c r="P69" s="27">
        <v>193557000</v>
      </c>
      <c r="Q69" s="174" t="s">
        <v>241</v>
      </c>
      <c r="R69" s="26"/>
    </row>
    <row r="70" spans="1:19" s="28" customFormat="1" ht="30" customHeight="1">
      <c r="A70" s="24"/>
      <c r="B70" s="25"/>
      <c r="C70" s="97" t="s">
        <v>56</v>
      </c>
      <c r="D70" s="29" t="s">
        <v>73</v>
      </c>
      <c r="E70" s="26" t="s">
        <v>164</v>
      </c>
      <c r="F70" s="41">
        <v>1</v>
      </c>
      <c r="G70" s="61" t="s">
        <v>28</v>
      </c>
      <c r="H70" s="24">
        <v>1</v>
      </c>
      <c r="I70" s="27">
        <v>174600000</v>
      </c>
      <c r="J70" s="165">
        <v>174105000</v>
      </c>
      <c r="K70" s="137">
        <f t="shared" si="3"/>
        <v>99.716494845360828</v>
      </c>
      <c r="L70" s="40">
        <v>1</v>
      </c>
      <c r="M70" s="105" t="s">
        <v>177</v>
      </c>
      <c r="N70" s="147" t="s">
        <v>242</v>
      </c>
      <c r="O70" s="147" t="s">
        <v>258</v>
      </c>
      <c r="P70" s="27">
        <f>J70</f>
        <v>174105000</v>
      </c>
      <c r="Q70" s="105" t="s">
        <v>278</v>
      </c>
      <c r="R70" s="26"/>
    </row>
    <row r="71" spans="1:19" s="28" customFormat="1" ht="30" customHeight="1">
      <c r="A71" s="24"/>
      <c r="B71" s="25"/>
      <c r="C71" s="96" t="s">
        <v>56</v>
      </c>
      <c r="D71" s="29" t="s">
        <v>74</v>
      </c>
      <c r="E71" s="26" t="s">
        <v>164</v>
      </c>
      <c r="F71" s="41">
        <v>1</v>
      </c>
      <c r="G71" s="61" t="s">
        <v>28</v>
      </c>
      <c r="H71" s="24">
        <v>1</v>
      </c>
      <c r="I71" s="27">
        <v>169750000</v>
      </c>
      <c r="J71" s="27">
        <v>169356000</v>
      </c>
      <c r="K71" s="137">
        <f t="shared" si="3"/>
        <v>99.767893961708396</v>
      </c>
      <c r="L71" s="40">
        <v>1</v>
      </c>
      <c r="M71" s="105" t="s">
        <v>177</v>
      </c>
      <c r="N71" s="147" t="s">
        <v>239</v>
      </c>
      <c r="O71" s="147" t="s">
        <v>240</v>
      </c>
      <c r="P71" s="27">
        <v>169356000</v>
      </c>
      <c r="Q71" s="174" t="s">
        <v>241</v>
      </c>
      <c r="R71" s="26"/>
    </row>
    <row r="72" spans="1:19" s="28" customFormat="1" ht="36.75" customHeight="1">
      <c r="A72" s="24"/>
      <c r="B72" s="25"/>
      <c r="C72" s="96" t="s">
        <v>56</v>
      </c>
      <c r="D72" s="29" t="s">
        <v>75</v>
      </c>
      <c r="E72" s="26" t="s">
        <v>164</v>
      </c>
      <c r="F72" s="41">
        <v>1</v>
      </c>
      <c r="G72" s="61" t="s">
        <v>28</v>
      </c>
      <c r="H72" s="24">
        <v>1</v>
      </c>
      <c r="I72" s="27">
        <v>145500000</v>
      </c>
      <c r="J72" s="165">
        <v>144930000</v>
      </c>
      <c r="K72" s="137">
        <f t="shared" si="3"/>
        <v>99.608247422680407</v>
      </c>
      <c r="L72" s="40">
        <v>1</v>
      </c>
      <c r="M72" s="105" t="s">
        <v>177</v>
      </c>
      <c r="N72" s="147" t="s">
        <v>194</v>
      </c>
      <c r="O72" s="147" t="s">
        <v>196</v>
      </c>
      <c r="P72" s="27">
        <f>J72</f>
        <v>144930000</v>
      </c>
      <c r="Q72" s="105" t="s">
        <v>276</v>
      </c>
      <c r="R72" s="26"/>
    </row>
    <row r="73" spans="1:19" s="28" customFormat="1" ht="24.75" customHeight="1">
      <c r="A73" s="24"/>
      <c r="B73" s="25"/>
      <c r="C73" s="37"/>
      <c r="D73" s="88" t="s">
        <v>23</v>
      </c>
      <c r="E73" s="26"/>
      <c r="F73" s="41"/>
      <c r="G73" s="61"/>
      <c r="H73" s="24"/>
      <c r="I73" s="27">
        <v>98400000</v>
      </c>
      <c r="J73" s="165">
        <v>34025000</v>
      </c>
      <c r="K73" s="137">
        <f t="shared" si="3"/>
        <v>34.578252032520325</v>
      </c>
      <c r="L73" s="42"/>
      <c r="M73" s="42"/>
      <c r="N73" s="42"/>
      <c r="O73" s="42"/>
      <c r="P73" s="27">
        <f>J73</f>
        <v>34025000</v>
      </c>
      <c r="Q73" s="105" t="s">
        <v>230</v>
      </c>
      <c r="R73" s="26"/>
    </row>
    <row r="74" spans="1:19" s="28" customFormat="1" ht="11.25" customHeight="1">
      <c r="A74" s="24"/>
      <c r="B74" s="25"/>
      <c r="C74" s="37"/>
      <c r="D74" s="33"/>
      <c r="E74" s="26"/>
      <c r="F74" s="41"/>
      <c r="G74" s="61"/>
      <c r="H74" s="24"/>
      <c r="I74" s="27"/>
      <c r="J74" s="165"/>
      <c r="K74" s="137"/>
      <c r="L74" s="42"/>
      <c r="M74" s="42"/>
      <c r="N74" s="42"/>
      <c r="O74" s="42"/>
      <c r="P74" s="27"/>
      <c r="Q74" s="105"/>
      <c r="R74" s="26"/>
    </row>
    <row r="75" spans="1:19" s="28" customFormat="1" ht="16.5" customHeight="1">
      <c r="A75" s="24"/>
      <c r="B75" s="25"/>
      <c r="C75" s="37"/>
      <c r="D75" s="88" t="s">
        <v>87</v>
      </c>
      <c r="E75" s="26"/>
      <c r="F75" s="41"/>
      <c r="G75" s="61"/>
      <c r="H75" s="24"/>
      <c r="I75" s="32">
        <f>SUM(I76:I85)</f>
        <v>1700000000</v>
      </c>
      <c r="J75" s="164">
        <f>SUM(J76:J85)</f>
        <v>307360000</v>
      </c>
      <c r="K75" s="139">
        <f>J75/I75*100</f>
        <v>18.079999999999998</v>
      </c>
      <c r="L75" s="42"/>
      <c r="M75" s="42"/>
      <c r="N75" s="42"/>
      <c r="O75" s="42"/>
      <c r="P75" s="27"/>
      <c r="Q75" s="105"/>
      <c r="R75" s="26"/>
    </row>
    <row r="76" spans="1:19" s="28" customFormat="1" ht="30" customHeight="1">
      <c r="A76" s="24"/>
      <c r="B76" s="25"/>
      <c r="C76" s="106" t="s">
        <v>56</v>
      </c>
      <c r="D76" s="23" t="s">
        <v>76</v>
      </c>
      <c r="E76" s="26" t="s">
        <v>164</v>
      </c>
      <c r="F76" s="41">
        <v>1</v>
      </c>
      <c r="G76" s="61" t="s">
        <v>28</v>
      </c>
      <c r="H76" s="24">
        <v>1</v>
      </c>
      <c r="I76" s="27">
        <v>194000000</v>
      </c>
      <c r="J76" s="165">
        <v>0</v>
      </c>
      <c r="K76" s="137"/>
      <c r="L76" s="42"/>
      <c r="M76" s="105" t="s">
        <v>177</v>
      </c>
      <c r="N76" s="42"/>
      <c r="O76" s="42"/>
      <c r="P76" s="27"/>
      <c r="Q76" s="105"/>
      <c r="R76" s="26"/>
    </row>
    <row r="77" spans="1:19" s="28" customFormat="1" ht="30" customHeight="1">
      <c r="A77" s="24"/>
      <c r="B77" s="25"/>
      <c r="C77" s="106" t="s">
        <v>56</v>
      </c>
      <c r="D77" s="23" t="s">
        <v>77</v>
      </c>
      <c r="E77" s="26" t="s">
        <v>164</v>
      </c>
      <c r="F77" s="41">
        <v>1</v>
      </c>
      <c r="G77" s="61" t="s">
        <v>28</v>
      </c>
      <c r="H77" s="24">
        <v>1</v>
      </c>
      <c r="I77" s="27">
        <v>194000000</v>
      </c>
      <c r="J77" s="165">
        <v>0</v>
      </c>
      <c r="K77" s="137"/>
      <c r="L77" s="42"/>
      <c r="M77" s="105" t="s">
        <v>177</v>
      </c>
      <c r="N77" s="42"/>
      <c r="O77" s="42"/>
      <c r="P77" s="27"/>
      <c r="Q77" s="105"/>
      <c r="R77" s="26"/>
    </row>
    <row r="78" spans="1:19" s="28" customFormat="1" ht="30" customHeight="1">
      <c r="A78" s="24"/>
      <c r="B78" s="25"/>
      <c r="C78" s="106" t="s">
        <v>56</v>
      </c>
      <c r="D78" s="23" t="s">
        <v>78</v>
      </c>
      <c r="E78" s="26" t="s">
        <v>164</v>
      </c>
      <c r="F78" s="41">
        <v>1</v>
      </c>
      <c r="G78" s="61" t="s">
        <v>28</v>
      </c>
      <c r="H78" s="24">
        <v>1</v>
      </c>
      <c r="I78" s="27">
        <v>194000000</v>
      </c>
      <c r="J78" s="165">
        <v>0</v>
      </c>
      <c r="K78" s="137"/>
      <c r="L78" s="42"/>
      <c r="M78" s="105" t="s">
        <v>177</v>
      </c>
      <c r="N78" s="42"/>
      <c r="O78" s="42"/>
      <c r="P78" s="27"/>
      <c r="Q78" s="105"/>
      <c r="R78" s="26"/>
    </row>
    <row r="79" spans="1:19" s="28" customFormat="1" ht="30" customHeight="1">
      <c r="A79" s="24"/>
      <c r="B79" s="25"/>
      <c r="C79" s="106" t="s">
        <v>56</v>
      </c>
      <c r="D79" s="23" t="s">
        <v>79</v>
      </c>
      <c r="E79" s="26" t="s">
        <v>164</v>
      </c>
      <c r="F79" s="41">
        <v>1</v>
      </c>
      <c r="G79" s="61" t="s">
        <v>28</v>
      </c>
      <c r="H79" s="24">
        <v>1</v>
      </c>
      <c r="I79" s="27">
        <v>194000000</v>
      </c>
      <c r="J79" s="165">
        <v>0</v>
      </c>
      <c r="K79" s="137"/>
      <c r="L79" s="42"/>
      <c r="M79" s="105" t="s">
        <v>177</v>
      </c>
      <c r="N79" s="42"/>
      <c r="O79" s="42"/>
      <c r="P79" s="27"/>
      <c r="Q79" s="105"/>
      <c r="R79" s="26"/>
    </row>
    <row r="80" spans="1:19" s="28" customFormat="1" ht="30" customHeight="1">
      <c r="A80" s="24"/>
      <c r="B80" s="25"/>
      <c r="C80" s="106" t="s">
        <v>56</v>
      </c>
      <c r="D80" s="23" t="s">
        <v>80</v>
      </c>
      <c r="E80" s="26" t="s">
        <v>164</v>
      </c>
      <c r="F80" s="41">
        <v>1</v>
      </c>
      <c r="G80" s="61" t="s">
        <v>28</v>
      </c>
      <c r="H80" s="24">
        <v>1</v>
      </c>
      <c r="I80" s="27">
        <v>194000000</v>
      </c>
      <c r="J80" s="165">
        <v>0</v>
      </c>
      <c r="K80" s="137"/>
      <c r="L80" s="42"/>
      <c r="M80" s="105" t="s">
        <v>177</v>
      </c>
      <c r="N80" s="42"/>
      <c r="O80" s="42"/>
      <c r="P80" s="27"/>
      <c r="Q80" s="105"/>
      <c r="R80" s="26"/>
    </row>
    <row r="81" spans="1:18" s="28" customFormat="1" ht="30" customHeight="1">
      <c r="A81" s="24"/>
      <c r="B81" s="25"/>
      <c r="C81" s="106" t="s">
        <v>56</v>
      </c>
      <c r="D81" s="23" t="s">
        <v>81</v>
      </c>
      <c r="E81" s="26" t="s">
        <v>164</v>
      </c>
      <c r="F81" s="41">
        <v>1</v>
      </c>
      <c r="G81" s="61" t="s">
        <v>28</v>
      </c>
      <c r="H81" s="24">
        <v>1</v>
      </c>
      <c r="I81" s="27">
        <v>194000000</v>
      </c>
      <c r="J81" s="165">
        <v>0</v>
      </c>
      <c r="K81" s="137"/>
      <c r="L81" s="42"/>
      <c r="M81" s="105" t="s">
        <v>177</v>
      </c>
      <c r="N81" s="42"/>
      <c r="O81" s="42"/>
      <c r="P81" s="27"/>
      <c r="Q81" s="105"/>
      <c r="R81" s="26"/>
    </row>
    <row r="82" spans="1:18" s="28" customFormat="1" ht="37.5" customHeight="1">
      <c r="A82" s="24"/>
      <c r="B82" s="25"/>
      <c r="C82" s="106" t="s">
        <v>56</v>
      </c>
      <c r="D82" s="23" t="s">
        <v>82</v>
      </c>
      <c r="E82" s="26" t="s">
        <v>164</v>
      </c>
      <c r="F82" s="41">
        <v>1</v>
      </c>
      <c r="G82" s="61" t="s">
        <v>28</v>
      </c>
      <c r="H82" s="24">
        <v>1</v>
      </c>
      <c r="I82" s="27">
        <v>194000000</v>
      </c>
      <c r="J82" s="165">
        <v>0</v>
      </c>
      <c r="K82" s="137"/>
      <c r="L82" s="42"/>
      <c r="M82" s="105" t="s">
        <v>177</v>
      </c>
      <c r="N82" s="42"/>
      <c r="O82" s="42"/>
      <c r="P82" s="27"/>
      <c r="Q82" s="105"/>
      <c r="R82" s="26"/>
    </row>
    <row r="83" spans="1:18" s="28" customFormat="1" ht="30" customHeight="1">
      <c r="A83" s="24"/>
      <c r="B83" s="25"/>
      <c r="C83" s="106" t="s">
        <v>56</v>
      </c>
      <c r="D83" s="23" t="s">
        <v>83</v>
      </c>
      <c r="E83" s="26" t="s">
        <v>164</v>
      </c>
      <c r="F83" s="41">
        <v>1</v>
      </c>
      <c r="G83" s="61" t="s">
        <v>28</v>
      </c>
      <c r="H83" s="24">
        <v>1</v>
      </c>
      <c r="I83" s="27">
        <v>145500000</v>
      </c>
      <c r="J83" s="165">
        <v>144903000</v>
      </c>
      <c r="K83" s="137">
        <f>J83/I83*100</f>
        <v>99.589690721649475</v>
      </c>
      <c r="L83" s="40">
        <v>1</v>
      </c>
      <c r="M83" s="105" t="s">
        <v>177</v>
      </c>
      <c r="N83" s="147" t="s">
        <v>194</v>
      </c>
      <c r="O83" s="147" t="s">
        <v>196</v>
      </c>
      <c r="P83" s="27">
        <f>J83</f>
        <v>144903000</v>
      </c>
      <c r="Q83" s="105" t="s">
        <v>234</v>
      </c>
      <c r="R83" s="26"/>
    </row>
    <row r="84" spans="1:18" s="28" customFormat="1" ht="30" customHeight="1">
      <c r="A84" s="24"/>
      <c r="B84" s="25"/>
      <c r="C84" s="106" t="s">
        <v>56</v>
      </c>
      <c r="D84" s="23" t="s">
        <v>84</v>
      </c>
      <c r="E84" s="26" t="s">
        <v>164</v>
      </c>
      <c r="F84" s="41">
        <v>1</v>
      </c>
      <c r="G84" s="61" t="s">
        <v>28</v>
      </c>
      <c r="H84" s="24">
        <v>1</v>
      </c>
      <c r="I84" s="27">
        <v>145500000</v>
      </c>
      <c r="J84" s="165">
        <v>145000000</v>
      </c>
      <c r="K84" s="137">
        <f>J84/I84*100</f>
        <v>99.656357388316152</v>
      </c>
      <c r="L84" s="40">
        <v>1</v>
      </c>
      <c r="M84" s="105" t="s">
        <v>177</v>
      </c>
      <c r="N84" s="147" t="s">
        <v>194</v>
      </c>
      <c r="O84" s="147" t="s">
        <v>196</v>
      </c>
      <c r="P84" s="27">
        <f>J84</f>
        <v>145000000</v>
      </c>
      <c r="Q84" s="105" t="s">
        <v>272</v>
      </c>
      <c r="R84" s="26"/>
    </row>
    <row r="85" spans="1:18" s="28" customFormat="1" ht="23.25" customHeight="1">
      <c r="A85" s="24"/>
      <c r="B85" s="25"/>
      <c r="C85" s="37"/>
      <c r="D85" s="88" t="s">
        <v>23</v>
      </c>
      <c r="E85" s="26"/>
      <c r="F85" s="41"/>
      <c r="G85" s="61"/>
      <c r="H85" s="24"/>
      <c r="I85" s="27">
        <v>51000000</v>
      </c>
      <c r="J85" s="165">
        <v>17457000</v>
      </c>
      <c r="K85" s="137">
        <f>J85/I85*100</f>
        <v>34.22941176470588</v>
      </c>
      <c r="L85" s="42"/>
      <c r="M85" s="42"/>
      <c r="N85" s="42"/>
      <c r="O85" s="42"/>
      <c r="P85" s="27">
        <f>J85</f>
        <v>17457000</v>
      </c>
      <c r="Q85" s="105" t="s">
        <v>225</v>
      </c>
      <c r="R85" s="26"/>
    </row>
    <row r="86" spans="1:18" s="28" customFormat="1" ht="12.75" customHeight="1">
      <c r="A86" s="24"/>
      <c r="B86" s="25"/>
      <c r="C86" s="37"/>
      <c r="D86" s="33"/>
      <c r="E86" s="26"/>
      <c r="F86" s="41"/>
      <c r="G86" s="61"/>
      <c r="H86" s="24"/>
      <c r="I86" s="27"/>
      <c r="J86" s="165"/>
      <c r="K86" s="137"/>
      <c r="L86" s="42"/>
      <c r="M86" s="42"/>
      <c r="N86" s="42"/>
      <c r="O86" s="42"/>
      <c r="P86" s="27"/>
      <c r="Q86" s="105"/>
      <c r="R86" s="26"/>
    </row>
    <row r="87" spans="1:18" s="28" customFormat="1" ht="30" customHeight="1">
      <c r="A87" s="24"/>
      <c r="B87" s="25"/>
      <c r="C87" s="37"/>
      <c r="D87" s="88" t="s">
        <v>85</v>
      </c>
      <c r="E87" s="26"/>
      <c r="F87" s="41"/>
      <c r="G87" s="61"/>
      <c r="H87" s="24"/>
      <c r="I87" s="32">
        <f>I89+I88</f>
        <v>150000000</v>
      </c>
      <c r="J87" s="164">
        <f t="shared" ref="J87:K87" si="5">J89+J88</f>
        <v>146476000</v>
      </c>
      <c r="K87" s="139">
        <f t="shared" si="5"/>
        <v>99.643537414965991</v>
      </c>
      <c r="L87" s="42"/>
      <c r="M87" s="42"/>
      <c r="N87" s="42"/>
      <c r="O87" s="42"/>
      <c r="P87" s="27"/>
      <c r="Q87" s="105"/>
      <c r="R87" s="26"/>
    </row>
    <row r="88" spans="1:18" s="28" customFormat="1" ht="30" customHeight="1">
      <c r="A88" s="24"/>
      <c r="B88" s="25"/>
      <c r="C88" s="79" t="s">
        <v>56</v>
      </c>
      <c r="D88" s="33" t="s">
        <v>86</v>
      </c>
      <c r="E88" s="26" t="s">
        <v>164</v>
      </c>
      <c r="F88" s="41">
        <v>1</v>
      </c>
      <c r="G88" s="61" t="s">
        <v>28</v>
      </c>
      <c r="H88" s="24">
        <v>1</v>
      </c>
      <c r="I88" s="27">
        <v>147000000</v>
      </c>
      <c r="J88" s="165">
        <f>43943500+102532500</f>
        <v>146476000</v>
      </c>
      <c r="K88" s="137">
        <f>J88/I88*100</f>
        <v>99.643537414965991</v>
      </c>
      <c r="L88" s="40">
        <v>1</v>
      </c>
      <c r="M88" s="105" t="s">
        <v>177</v>
      </c>
      <c r="N88" s="147" t="s">
        <v>194</v>
      </c>
      <c r="O88" s="147" t="s">
        <v>196</v>
      </c>
      <c r="P88" s="27">
        <v>146475000</v>
      </c>
      <c r="Q88" s="105" t="s">
        <v>197</v>
      </c>
      <c r="R88" s="26"/>
    </row>
    <row r="89" spans="1:18" s="28" customFormat="1" ht="21.75" customHeight="1">
      <c r="A89" s="24"/>
      <c r="B89" s="25"/>
      <c r="C89" s="37"/>
      <c r="D89" s="88" t="s">
        <v>23</v>
      </c>
      <c r="E89" s="26"/>
      <c r="F89" s="41"/>
      <c r="G89" s="61"/>
      <c r="H89" s="24"/>
      <c r="I89" s="27">
        <v>3000000</v>
      </c>
      <c r="J89" s="165">
        <v>0</v>
      </c>
      <c r="K89" s="137"/>
      <c r="L89" s="42"/>
      <c r="M89" s="42"/>
      <c r="N89" s="42"/>
      <c r="O89" s="42"/>
      <c r="P89" s="27"/>
      <c r="Q89" s="105"/>
      <c r="R89" s="26"/>
    </row>
    <row r="90" spans="1:18" s="28" customFormat="1" ht="14.25" customHeight="1">
      <c r="A90" s="24"/>
      <c r="B90" s="25"/>
      <c r="C90" s="37"/>
      <c r="D90" s="33"/>
      <c r="E90" s="26"/>
      <c r="F90" s="41"/>
      <c r="G90" s="61"/>
      <c r="H90" s="24"/>
      <c r="I90" s="27"/>
      <c r="J90" s="165"/>
      <c r="K90" s="137"/>
      <c r="L90" s="42"/>
      <c r="M90" s="42"/>
      <c r="N90" s="42"/>
      <c r="O90" s="42"/>
      <c r="P90" s="27"/>
      <c r="Q90" s="105"/>
      <c r="R90" s="26"/>
    </row>
    <row r="91" spans="1:18" s="28" customFormat="1" ht="21" customHeight="1">
      <c r="A91" s="24"/>
      <c r="B91" s="25"/>
      <c r="C91" s="37"/>
      <c r="D91" s="88" t="s">
        <v>21</v>
      </c>
      <c r="E91" s="26"/>
      <c r="F91" s="41"/>
      <c r="G91" s="61"/>
      <c r="H91" s="24"/>
      <c r="I91" s="32">
        <f>SUM(I92:I128)</f>
        <v>6250000000</v>
      </c>
      <c r="J91" s="164">
        <f>SUM(J92:J128)</f>
        <v>5003250000</v>
      </c>
      <c r="K91" s="139">
        <f>J91/I91*100</f>
        <v>80.052000000000007</v>
      </c>
      <c r="L91" s="42"/>
      <c r="M91" s="42"/>
      <c r="N91" s="42"/>
      <c r="O91" s="42"/>
      <c r="P91" s="27"/>
      <c r="Q91" s="105"/>
      <c r="R91" s="26"/>
    </row>
    <row r="92" spans="1:18" s="28" customFormat="1" ht="30" customHeight="1">
      <c r="A92" s="24"/>
      <c r="B92" s="25"/>
      <c r="C92" s="106" t="s">
        <v>56</v>
      </c>
      <c r="D92" s="23" t="s">
        <v>88</v>
      </c>
      <c r="E92" s="26" t="s">
        <v>164</v>
      </c>
      <c r="F92" s="41">
        <v>1</v>
      </c>
      <c r="G92" s="61" t="s">
        <v>28</v>
      </c>
      <c r="H92" s="24">
        <v>1</v>
      </c>
      <c r="I92" s="27">
        <v>195000000</v>
      </c>
      <c r="J92" s="165">
        <v>0</v>
      </c>
      <c r="K92" s="137"/>
      <c r="L92" s="42"/>
      <c r="M92" s="105" t="s">
        <v>177</v>
      </c>
      <c r="N92" s="42"/>
      <c r="O92" s="42"/>
      <c r="P92" s="27"/>
      <c r="Q92" s="105"/>
      <c r="R92" s="26"/>
    </row>
    <row r="93" spans="1:18" s="28" customFormat="1" ht="30" customHeight="1">
      <c r="A93" s="24"/>
      <c r="B93" s="25"/>
      <c r="C93" s="106" t="s">
        <v>56</v>
      </c>
      <c r="D93" s="23" t="s">
        <v>89</v>
      </c>
      <c r="E93" s="26" t="s">
        <v>164</v>
      </c>
      <c r="F93" s="41">
        <v>1</v>
      </c>
      <c r="G93" s="61" t="s">
        <v>28</v>
      </c>
      <c r="H93" s="24">
        <v>1</v>
      </c>
      <c r="I93" s="27">
        <v>195000000</v>
      </c>
      <c r="J93" s="165">
        <v>194334000</v>
      </c>
      <c r="K93" s="137">
        <f t="shared" ref="K93:K94" si="6">J93/I93*100</f>
        <v>99.658461538461538</v>
      </c>
      <c r="L93" s="40">
        <v>1</v>
      </c>
      <c r="M93" s="105" t="s">
        <v>177</v>
      </c>
      <c r="N93" s="147" t="s">
        <v>198</v>
      </c>
      <c r="O93" s="147" t="s">
        <v>199</v>
      </c>
      <c r="P93" s="27">
        <f>J93</f>
        <v>194334000</v>
      </c>
      <c r="Q93" s="105" t="s">
        <v>273</v>
      </c>
      <c r="R93" s="26"/>
    </row>
    <row r="94" spans="1:18" s="28" customFormat="1" ht="30" customHeight="1">
      <c r="A94" s="24"/>
      <c r="B94" s="25"/>
      <c r="C94" s="106" t="s">
        <v>56</v>
      </c>
      <c r="D94" s="23" t="s">
        <v>90</v>
      </c>
      <c r="E94" s="26" t="s">
        <v>164</v>
      </c>
      <c r="F94" s="41">
        <v>1</v>
      </c>
      <c r="G94" s="61" t="s">
        <v>28</v>
      </c>
      <c r="H94" s="24">
        <v>1</v>
      </c>
      <c r="I94" s="27">
        <v>146250000</v>
      </c>
      <c r="J94" s="165">
        <v>145635000</v>
      </c>
      <c r="K94" s="137">
        <f t="shared" si="6"/>
        <v>99.579487179487174</v>
      </c>
      <c r="L94" s="40">
        <v>1</v>
      </c>
      <c r="M94" s="105" t="s">
        <v>177</v>
      </c>
      <c r="N94" s="42" t="s">
        <v>198</v>
      </c>
      <c r="O94" s="147" t="s">
        <v>199</v>
      </c>
      <c r="P94" s="27">
        <f>J94</f>
        <v>145635000</v>
      </c>
      <c r="Q94" s="105" t="s">
        <v>276</v>
      </c>
      <c r="R94" s="26"/>
    </row>
    <row r="95" spans="1:18" s="28" customFormat="1" ht="36" customHeight="1">
      <c r="A95" s="24"/>
      <c r="B95" s="25"/>
      <c r="C95" s="106" t="s">
        <v>56</v>
      </c>
      <c r="D95" s="23" t="s">
        <v>91</v>
      </c>
      <c r="E95" s="26" t="s">
        <v>164</v>
      </c>
      <c r="F95" s="41">
        <v>1</v>
      </c>
      <c r="G95" s="61" t="s">
        <v>28</v>
      </c>
      <c r="H95" s="24">
        <v>1</v>
      </c>
      <c r="I95" s="27">
        <v>195000000</v>
      </c>
      <c r="J95" s="165">
        <v>194532000</v>
      </c>
      <c r="K95" s="137">
        <f t="shared" ref="K95:K109" si="7">J95/I95*100</f>
        <v>99.76</v>
      </c>
      <c r="L95" s="40">
        <v>1</v>
      </c>
      <c r="M95" s="105" t="s">
        <v>177</v>
      </c>
      <c r="N95" s="147" t="s">
        <v>194</v>
      </c>
      <c r="O95" s="147" t="s">
        <v>201</v>
      </c>
      <c r="P95" s="27">
        <v>194532000</v>
      </c>
      <c r="Q95" s="105" t="s">
        <v>204</v>
      </c>
      <c r="R95" s="26"/>
    </row>
    <row r="96" spans="1:18" s="28" customFormat="1" ht="30" customHeight="1">
      <c r="A96" s="24"/>
      <c r="B96" s="25"/>
      <c r="C96" s="106" t="s">
        <v>56</v>
      </c>
      <c r="D96" s="23" t="s">
        <v>92</v>
      </c>
      <c r="E96" s="26" t="s">
        <v>164</v>
      </c>
      <c r="F96" s="41">
        <v>1</v>
      </c>
      <c r="G96" s="61" t="s">
        <v>28</v>
      </c>
      <c r="H96" s="24">
        <v>1</v>
      </c>
      <c r="I96" s="27">
        <v>195000000</v>
      </c>
      <c r="J96" s="165">
        <f>58291000+136012000</f>
        <v>194303000</v>
      </c>
      <c r="K96" s="137">
        <f t="shared" si="7"/>
        <v>99.642564102564108</v>
      </c>
      <c r="L96" s="40">
        <v>1</v>
      </c>
      <c r="M96" s="105" t="s">
        <v>177</v>
      </c>
      <c r="N96" s="147" t="s">
        <v>198</v>
      </c>
      <c r="O96" s="147" t="s">
        <v>199</v>
      </c>
      <c r="P96" s="27">
        <v>194215000</v>
      </c>
      <c r="Q96" s="105" t="s">
        <v>197</v>
      </c>
      <c r="R96" s="26"/>
    </row>
    <row r="97" spans="1:19" s="28" customFormat="1" ht="30" customHeight="1">
      <c r="A97" s="24"/>
      <c r="B97" s="25"/>
      <c r="C97" s="106" t="s">
        <v>56</v>
      </c>
      <c r="D97" s="23" t="s">
        <v>93</v>
      </c>
      <c r="E97" s="26" t="s">
        <v>164</v>
      </c>
      <c r="F97" s="41">
        <v>1</v>
      </c>
      <c r="G97" s="61" t="s">
        <v>28</v>
      </c>
      <c r="H97" s="24">
        <v>1</v>
      </c>
      <c r="I97" s="27">
        <v>195000000</v>
      </c>
      <c r="J97" s="165">
        <v>194259000</v>
      </c>
      <c r="K97" s="137">
        <f t="shared" si="7"/>
        <v>99.62</v>
      </c>
      <c r="L97" s="40">
        <v>1</v>
      </c>
      <c r="M97" s="105" t="s">
        <v>177</v>
      </c>
      <c r="N97" s="147" t="s">
        <v>198</v>
      </c>
      <c r="O97" s="147" t="s">
        <v>199</v>
      </c>
      <c r="P97" s="27">
        <v>194215000</v>
      </c>
      <c r="Q97" s="105" t="s">
        <v>234</v>
      </c>
      <c r="R97" s="26"/>
    </row>
    <row r="98" spans="1:19" s="28" customFormat="1" ht="30" customHeight="1">
      <c r="A98" s="24"/>
      <c r="B98" s="25"/>
      <c r="C98" s="106" t="s">
        <v>56</v>
      </c>
      <c r="D98" s="23" t="s">
        <v>94</v>
      </c>
      <c r="E98" s="26" t="s">
        <v>164</v>
      </c>
      <c r="F98" s="41">
        <v>1</v>
      </c>
      <c r="G98" s="61" t="s">
        <v>28</v>
      </c>
      <c r="H98" s="24">
        <v>1</v>
      </c>
      <c r="I98" s="27">
        <v>195000000</v>
      </c>
      <c r="J98" s="165">
        <v>194368000</v>
      </c>
      <c r="K98" s="137">
        <f t="shared" si="7"/>
        <v>99.675897435897426</v>
      </c>
      <c r="L98" s="40">
        <v>1</v>
      </c>
      <c r="M98" s="105" t="s">
        <v>177</v>
      </c>
      <c r="N98" s="147" t="s">
        <v>207</v>
      </c>
      <c r="O98" s="147" t="s">
        <v>199</v>
      </c>
      <c r="P98" s="27">
        <f>J98</f>
        <v>194368000</v>
      </c>
      <c r="Q98" s="105" t="s">
        <v>208</v>
      </c>
      <c r="R98" s="26"/>
    </row>
    <row r="99" spans="1:19" s="28" customFormat="1" ht="30" customHeight="1">
      <c r="A99" s="24"/>
      <c r="B99" s="25"/>
      <c r="C99" s="106" t="s">
        <v>56</v>
      </c>
      <c r="D99" s="23" t="s">
        <v>95</v>
      </c>
      <c r="E99" s="26" t="s">
        <v>164</v>
      </c>
      <c r="F99" s="41">
        <v>1</v>
      </c>
      <c r="G99" s="61" t="s">
        <v>28</v>
      </c>
      <c r="H99" s="24">
        <v>1</v>
      </c>
      <c r="I99" s="27">
        <v>195000000</v>
      </c>
      <c r="J99" s="165">
        <v>194485000</v>
      </c>
      <c r="K99" s="137">
        <f t="shared" si="7"/>
        <v>99.735897435897442</v>
      </c>
      <c r="L99" s="40">
        <v>1</v>
      </c>
      <c r="M99" s="105" t="s">
        <v>177</v>
      </c>
      <c r="N99" s="42" t="s">
        <v>214</v>
      </c>
      <c r="O99" s="163">
        <v>42926</v>
      </c>
      <c r="P99" s="27">
        <f>J99</f>
        <v>194485000</v>
      </c>
      <c r="Q99" s="105" t="s">
        <v>231</v>
      </c>
      <c r="R99" s="26"/>
      <c r="S99" s="28">
        <v>75</v>
      </c>
    </row>
    <row r="100" spans="1:19" s="28" customFormat="1" ht="40.5" customHeight="1">
      <c r="A100" s="24"/>
      <c r="B100" s="25"/>
      <c r="C100" s="106" t="s">
        <v>56</v>
      </c>
      <c r="D100" s="23" t="s">
        <v>96</v>
      </c>
      <c r="E100" s="26" t="s">
        <v>164</v>
      </c>
      <c r="F100" s="41">
        <v>1</v>
      </c>
      <c r="G100" s="61" t="s">
        <v>28</v>
      </c>
      <c r="H100" s="24">
        <v>1</v>
      </c>
      <c r="I100" s="27">
        <v>97500000</v>
      </c>
      <c r="J100" s="165">
        <v>96670000</v>
      </c>
      <c r="K100" s="137">
        <f t="shared" si="7"/>
        <v>99.148717948717945</v>
      </c>
      <c r="L100" s="40">
        <v>1</v>
      </c>
      <c r="M100" s="105" t="s">
        <v>177</v>
      </c>
      <c r="N100" s="147" t="s">
        <v>268</v>
      </c>
      <c r="O100" s="42" t="s">
        <v>221</v>
      </c>
      <c r="P100" s="27">
        <f>J100</f>
        <v>96670000</v>
      </c>
      <c r="Q100" s="105" t="s">
        <v>267</v>
      </c>
      <c r="R100" s="26"/>
    </row>
    <row r="101" spans="1:19" s="28" customFormat="1" ht="30" customHeight="1">
      <c r="A101" s="24"/>
      <c r="B101" s="25"/>
      <c r="C101" s="106" t="s">
        <v>56</v>
      </c>
      <c r="D101" s="23" t="s">
        <v>97</v>
      </c>
      <c r="E101" s="26" t="s">
        <v>164</v>
      </c>
      <c r="F101" s="41">
        <v>1</v>
      </c>
      <c r="G101" s="61" t="s">
        <v>28</v>
      </c>
      <c r="H101" s="24">
        <v>1</v>
      </c>
      <c r="I101" s="27">
        <v>146250000</v>
      </c>
      <c r="J101" s="165">
        <v>145745000</v>
      </c>
      <c r="K101" s="137">
        <f t="shared" si="7"/>
        <v>99.654700854700849</v>
      </c>
      <c r="L101" s="40">
        <v>1</v>
      </c>
      <c r="M101" s="105" t="s">
        <v>177</v>
      </c>
      <c r="N101" s="147" t="s">
        <v>216</v>
      </c>
      <c r="O101" s="147" t="s">
        <v>260</v>
      </c>
      <c r="P101" s="27">
        <f>J101</f>
        <v>145745000</v>
      </c>
      <c r="Q101" s="105" t="s">
        <v>261</v>
      </c>
      <c r="R101" s="26"/>
    </row>
    <row r="102" spans="1:19" s="28" customFormat="1" ht="30" customHeight="1">
      <c r="A102" s="24"/>
      <c r="B102" s="25"/>
      <c r="C102" s="106" t="s">
        <v>56</v>
      </c>
      <c r="D102" s="23" t="s">
        <v>98</v>
      </c>
      <c r="E102" s="26" t="s">
        <v>164</v>
      </c>
      <c r="F102" s="41">
        <v>1</v>
      </c>
      <c r="G102" s="61" t="s">
        <v>28</v>
      </c>
      <c r="H102" s="24">
        <v>1</v>
      </c>
      <c r="I102" s="27">
        <v>146250000</v>
      </c>
      <c r="J102" s="165">
        <v>145779000</v>
      </c>
      <c r="K102" s="137">
        <f t="shared" si="7"/>
        <v>99.677948717948723</v>
      </c>
      <c r="L102" s="40">
        <v>1</v>
      </c>
      <c r="M102" s="105" t="s">
        <v>177</v>
      </c>
      <c r="N102" s="42" t="s">
        <v>198</v>
      </c>
      <c r="O102" s="147" t="s">
        <v>199</v>
      </c>
      <c r="P102" s="27">
        <v>145779000</v>
      </c>
      <c r="Q102" s="105" t="s">
        <v>202</v>
      </c>
      <c r="R102" s="26"/>
    </row>
    <row r="103" spans="1:19" s="28" customFormat="1" ht="30" customHeight="1">
      <c r="A103" s="24"/>
      <c r="B103" s="25"/>
      <c r="C103" s="106" t="s">
        <v>56</v>
      </c>
      <c r="D103" s="23" t="s">
        <v>99</v>
      </c>
      <c r="E103" s="26" t="s">
        <v>164</v>
      </c>
      <c r="F103" s="41">
        <v>1</v>
      </c>
      <c r="G103" s="61" t="s">
        <v>28</v>
      </c>
      <c r="H103" s="24">
        <v>1</v>
      </c>
      <c r="I103" s="27">
        <v>195000000</v>
      </c>
      <c r="J103" s="165">
        <v>194375000</v>
      </c>
      <c r="K103" s="137">
        <f t="shared" si="7"/>
        <v>99.679487179487182</v>
      </c>
      <c r="L103" s="40">
        <v>1</v>
      </c>
      <c r="M103" s="105" t="s">
        <v>177</v>
      </c>
      <c r="N103" s="147" t="s">
        <v>268</v>
      </c>
      <c r="O103" s="42" t="s">
        <v>221</v>
      </c>
      <c r="P103" s="27">
        <f>J103</f>
        <v>194375000</v>
      </c>
      <c r="Q103" s="105" t="s">
        <v>270</v>
      </c>
      <c r="R103" s="26"/>
    </row>
    <row r="104" spans="1:19" s="28" customFormat="1" ht="30" customHeight="1">
      <c r="A104" s="24"/>
      <c r="B104" s="25"/>
      <c r="C104" s="106" t="s">
        <v>56</v>
      </c>
      <c r="D104" s="23" t="s">
        <v>100</v>
      </c>
      <c r="E104" s="26" t="s">
        <v>164</v>
      </c>
      <c r="F104" s="41">
        <v>1</v>
      </c>
      <c r="G104" s="61" t="s">
        <v>28</v>
      </c>
      <c r="H104" s="24">
        <v>1</v>
      </c>
      <c r="I104" s="27">
        <v>195000000</v>
      </c>
      <c r="J104" s="165">
        <v>194170000</v>
      </c>
      <c r="K104" s="137">
        <f t="shared" si="7"/>
        <v>99.574358974358972</v>
      </c>
      <c r="L104" s="40">
        <v>1</v>
      </c>
      <c r="M104" s="105" t="s">
        <v>177</v>
      </c>
      <c r="N104" s="42" t="s">
        <v>211</v>
      </c>
      <c r="O104" s="42" t="s">
        <v>221</v>
      </c>
      <c r="P104" s="27">
        <f>J104</f>
        <v>194170000</v>
      </c>
      <c r="Q104" s="105" t="s">
        <v>226</v>
      </c>
      <c r="R104" s="26"/>
      <c r="S104" s="28" t="s">
        <v>210</v>
      </c>
    </row>
    <row r="105" spans="1:19" s="28" customFormat="1" ht="30" customHeight="1">
      <c r="A105" s="24"/>
      <c r="B105" s="25"/>
      <c r="C105" s="106" t="s">
        <v>56</v>
      </c>
      <c r="D105" s="23" t="s">
        <v>101</v>
      </c>
      <c r="E105" s="26" t="s">
        <v>164</v>
      </c>
      <c r="F105" s="41">
        <v>1</v>
      </c>
      <c r="G105" s="61" t="s">
        <v>28</v>
      </c>
      <c r="H105" s="24">
        <v>1</v>
      </c>
      <c r="I105" s="27">
        <v>195000000</v>
      </c>
      <c r="J105" s="165">
        <v>194155000</v>
      </c>
      <c r="K105" s="137">
        <f t="shared" si="7"/>
        <v>99.566666666666663</v>
      </c>
      <c r="L105" s="40">
        <v>1</v>
      </c>
      <c r="M105" s="105" t="s">
        <v>177</v>
      </c>
      <c r="N105" s="175" t="s">
        <v>268</v>
      </c>
      <c r="O105" s="147" t="s">
        <v>201</v>
      </c>
      <c r="P105" s="27">
        <f>J105</f>
        <v>194155000</v>
      </c>
      <c r="Q105" s="105" t="s">
        <v>270</v>
      </c>
      <c r="R105" s="26"/>
    </row>
    <row r="106" spans="1:19" s="28" customFormat="1" ht="30" customHeight="1">
      <c r="A106" s="24"/>
      <c r="B106" s="25"/>
      <c r="C106" s="107" t="s">
        <v>56</v>
      </c>
      <c r="D106" s="23" t="s">
        <v>102</v>
      </c>
      <c r="E106" s="26" t="s">
        <v>164</v>
      </c>
      <c r="F106" s="41">
        <v>1</v>
      </c>
      <c r="G106" s="61" t="s">
        <v>28</v>
      </c>
      <c r="H106" s="24">
        <v>1</v>
      </c>
      <c r="I106" s="27">
        <v>195000000</v>
      </c>
      <c r="J106" s="165">
        <v>194215000</v>
      </c>
      <c r="K106" s="137">
        <f t="shared" si="7"/>
        <v>99.597435897435886</v>
      </c>
      <c r="L106" s="40">
        <v>1</v>
      </c>
      <c r="M106" s="105" t="s">
        <v>177</v>
      </c>
      <c r="N106" s="175" t="s">
        <v>268</v>
      </c>
      <c r="O106" s="147" t="s">
        <v>201</v>
      </c>
      <c r="P106" s="27">
        <f>J106</f>
        <v>194215000</v>
      </c>
      <c r="Q106" s="105" t="s">
        <v>269</v>
      </c>
      <c r="R106" s="26"/>
    </row>
    <row r="107" spans="1:19" s="28" customFormat="1" ht="39.75" customHeight="1">
      <c r="A107" s="24"/>
      <c r="B107" s="25"/>
      <c r="C107" s="107" t="s">
        <v>56</v>
      </c>
      <c r="D107" s="23" t="s">
        <v>235</v>
      </c>
      <c r="E107" s="26" t="s">
        <v>164</v>
      </c>
      <c r="F107" s="41">
        <v>1</v>
      </c>
      <c r="G107" s="61" t="s">
        <v>28</v>
      </c>
      <c r="H107" s="24">
        <v>1</v>
      </c>
      <c r="I107" s="27">
        <v>195000000</v>
      </c>
      <c r="J107" s="27">
        <v>194289000</v>
      </c>
      <c r="K107" s="137">
        <f t="shared" si="7"/>
        <v>99.635384615384609</v>
      </c>
      <c r="L107" s="40">
        <v>1</v>
      </c>
      <c r="M107" s="105" t="s">
        <v>177</v>
      </c>
      <c r="N107" s="175" t="s">
        <v>198</v>
      </c>
      <c r="O107" s="147" t="s">
        <v>199</v>
      </c>
      <c r="P107" s="27">
        <v>194289000</v>
      </c>
      <c r="Q107" s="105" t="s">
        <v>249</v>
      </c>
      <c r="R107" s="26"/>
    </row>
    <row r="108" spans="1:19" s="28" customFormat="1" ht="30" customHeight="1">
      <c r="A108" s="24"/>
      <c r="B108" s="25"/>
      <c r="C108" s="107" t="s">
        <v>56</v>
      </c>
      <c r="D108" s="23" t="s">
        <v>104</v>
      </c>
      <c r="E108" s="26" t="s">
        <v>164</v>
      </c>
      <c r="F108" s="41">
        <v>1</v>
      </c>
      <c r="G108" s="61" t="s">
        <v>28</v>
      </c>
      <c r="H108" s="24">
        <v>1</v>
      </c>
      <c r="I108" s="27">
        <v>195000000</v>
      </c>
      <c r="J108" s="27">
        <v>194275000</v>
      </c>
      <c r="K108" s="137">
        <f t="shared" si="7"/>
        <v>99.628205128205124</v>
      </c>
      <c r="L108" s="40">
        <v>1</v>
      </c>
      <c r="M108" s="105" t="s">
        <v>177</v>
      </c>
      <c r="N108" s="156">
        <v>42906</v>
      </c>
      <c r="O108" s="147" t="s">
        <v>199</v>
      </c>
      <c r="P108" s="27">
        <v>194275000</v>
      </c>
      <c r="Q108" s="105" t="s">
        <v>234</v>
      </c>
      <c r="R108" s="26"/>
    </row>
    <row r="109" spans="1:19" s="28" customFormat="1" ht="30" customHeight="1">
      <c r="A109" s="24"/>
      <c r="B109" s="25"/>
      <c r="C109" s="107" t="s">
        <v>56</v>
      </c>
      <c r="D109" s="23" t="s">
        <v>105</v>
      </c>
      <c r="E109" s="26" t="s">
        <v>164</v>
      </c>
      <c r="F109" s="41">
        <v>1</v>
      </c>
      <c r="G109" s="61" t="s">
        <v>28</v>
      </c>
      <c r="H109" s="24">
        <v>1</v>
      </c>
      <c r="I109" s="27">
        <v>195000000</v>
      </c>
      <c r="J109" s="165">
        <v>194185000</v>
      </c>
      <c r="K109" s="137">
        <f t="shared" si="7"/>
        <v>99.582051282051282</v>
      </c>
      <c r="L109" s="40">
        <v>1</v>
      </c>
      <c r="M109" s="105" t="s">
        <v>177</v>
      </c>
      <c r="N109" s="163">
        <v>43076</v>
      </c>
      <c r="O109" s="42" t="s">
        <v>232</v>
      </c>
      <c r="P109" s="27">
        <f>J109</f>
        <v>194185000</v>
      </c>
      <c r="Q109" s="105" t="s">
        <v>233</v>
      </c>
      <c r="R109" s="26"/>
    </row>
    <row r="110" spans="1:19" s="28" customFormat="1" ht="39" customHeight="1">
      <c r="A110" s="24"/>
      <c r="B110" s="25"/>
      <c r="C110" s="107" t="s">
        <v>56</v>
      </c>
      <c r="D110" s="23" t="s">
        <v>106</v>
      </c>
      <c r="E110" s="26" t="s">
        <v>164</v>
      </c>
      <c r="F110" s="41">
        <v>1</v>
      </c>
      <c r="G110" s="61" t="s">
        <v>28</v>
      </c>
      <c r="H110" s="24">
        <v>1</v>
      </c>
      <c r="I110" s="27">
        <v>195000000</v>
      </c>
      <c r="J110" s="165">
        <v>194306000</v>
      </c>
      <c r="K110" s="137">
        <f>J110/I110*100</f>
        <v>99.644102564102567</v>
      </c>
      <c r="L110" s="40">
        <v>1</v>
      </c>
      <c r="M110" s="105" t="s">
        <v>177</v>
      </c>
      <c r="N110" s="42" t="s">
        <v>198</v>
      </c>
      <c r="O110" s="147" t="s">
        <v>199</v>
      </c>
      <c r="P110" s="27">
        <f>J110</f>
        <v>194306000</v>
      </c>
      <c r="Q110" s="105" t="s">
        <v>274</v>
      </c>
      <c r="R110" s="26"/>
    </row>
    <row r="111" spans="1:19" s="28" customFormat="1" ht="38.25" customHeight="1">
      <c r="A111" s="24"/>
      <c r="B111" s="25"/>
      <c r="C111" s="107" t="s">
        <v>56</v>
      </c>
      <c r="D111" s="23" t="s">
        <v>107</v>
      </c>
      <c r="E111" s="26" t="s">
        <v>164</v>
      </c>
      <c r="F111" s="41">
        <v>1</v>
      </c>
      <c r="G111" s="61" t="s">
        <v>28</v>
      </c>
      <c r="H111" s="24">
        <v>1</v>
      </c>
      <c r="I111" s="27">
        <v>97500000</v>
      </c>
      <c r="J111" s="165">
        <v>97096000</v>
      </c>
      <c r="K111" s="137">
        <f>J111/I111*100</f>
        <v>99.585641025641024</v>
      </c>
      <c r="L111" s="40">
        <v>1</v>
      </c>
      <c r="M111" s="105" t="s">
        <v>177</v>
      </c>
      <c r="N111" s="42" t="s">
        <v>198</v>
      </c>
      <c r="O111" s="147" t="s">
        <v>199</v>
      </c>
      <c r="P111" s="27">
        <v>97096000</v>
      </c>
      <c r="Q111" s="105" t="s">
        <v>203</v>
      </c>
      <c r="R111" s="26"/>
    </row>
    <row r="112" spans="1:19" s="28" customFormat="1" ht="30" customHeight="1">
      <c r="A112" s="24"/>
      <c r="B112" s="25"/>
      <c r="C112" s="107" t="s">
        <v>56</v>
      </c>
      <c r="D112" s="23" t="s">
        <v>108</v>
      </c>
      <c r="E112" s="26" t="s">
        <v>164</v>
      </c>
      <c r="F112" s="41">
        <v>1</v>
      </c>
      <c r="G112" s="61" t="s">
        <v>28</v>
      </c>
      <c r="H112" s="24">
        <v>1</v>
      </c>
      <c r="I112" s="27">
        <v>195000000</v>
      </c>
      <c r="J112" s="165">
        <v>194541000</v>
      </c>
      <c r="K112" s="137">
        <f>J112/I112*100</f>
        <v>99.764615384615382</v>
      </c>
      <c r="L112" s="40">
        <v>1</v>
      </c>
      <c r="M112" s="105" t="s">
        <v>177</v>
      </c>
      <c r="N112" s="147" t="s">
        <v>211</v>
      </c>
      <c r="O112" s="42" t="s">
        <v>221</v>
      </c>
      <c r="P112" s="27">
        <f>J112</f>
        <v>194541000</v>
      </c>
      <c r="Q112" s="105" t="s">
        <v>241</v>
      </c>
      <c r="R112" s="26"/>
    </row>
    <row r="113" spans="1:19" s="28" customFormat="1" ht="30" customHeight="1">
      <c r="A113" s="24"/>
      <c r="B113" s="25"/>
      <c r="C113" s="107" t="s">
        <v>56</v>
      </c>
      <c r="D113" s="23" t="s">
        <v>109</v>
      </c>
      <c r="E113" s="26" t="s">
        <v>164</v>
      </c>
      <c r="F113" s="41">
        <v>1</v>
      </c>
      <c r="G113" s="61" t="s">
        <v>28</v>
      </c>
      <c r="H113" s="24">
        <v>1</v>
      </c>
      <c r="I113" s="27">
        <v>195000000</v>
      </c>
      <c r="J113" s="165">
        <v>0</v>
      </c>
      <c r="K113" s="137"/>
      <c r="L113" s="42"/>
      <c r="M113" s="105" t="s">
        <v>177</v>
      </c>
      <c r="N113" s="42"/>
      <c r="O113" s="42"/>
      <c r="P113" s="27"/>
      <c r="Q113" s="105"/>
      <c r="R113" s="26"/>
    </row>
    <row r="114" spans="1:19" s="28" customFormat="1" ht="30" customHeight="1">
      <c r="A114" s="24"/>
      <c r="B114" s="25"/>
      <c r="C114" s="107" t="s">
        <v>56</v>
      </c>
      <c r="D114" s="23" t="s">
        <v>110</v>
      </c>
      <c r="E114" s="26" t="s">
        <v>164</v>
      </c>
      <c r="F114" s="41">
        <v>1</v>
      </c>
      <c r="G114" s="61" t="s">
        <v>28</v>
      </c>
      <c r="H114" s="24">
        <v>1</v>
      </c>
      <c r="I114" s="27">
        <v>97500000</v>
      </c>
      <c r="J114" s="27">
        <v>97029000</v>
      </c>
      <c r="K114" s="137">
        <f>J114/I114*100</f>
        <v>99.516923076923078</v>
      </c>
      <c r="L114" s="40">
        <v>1</v>
      </c>
      <c r="M114" s="105" t="s">
        <v>177</v>
      </c>
      <c r="N114" s="147" t="s">
        <v>211</v>
      </c>
      <c r="O114" s="42" t="s">
        <v>221</v>
      </c>
      <c r="P114" s="27">
        <v>97029000</v>
      </c>
      <c r="Q114" s="105" t="s">
        <v>222</v>
      </c>
      <c r="R114" s="26"/>
    </row>
    <row r="115" spans="1:19" s="28" customFormat="1" ht="39" customHeight="1">
      <c r="A115" s="24"/>
      <c r="B115" s="25"/>
      <c r="C115" s="107" t="s">
        <v>56</v>
      </c>
      <c r="D115" s="23" t="s">
        <v>111</v>
      </c>
      <c r="E115" s="26" t="s">
        <v>164</v>
      </c>
      <c r="F115" s="41">
        <v>1</v>
      </c>
      <c r="G115" s="61" t="s">
        <v>28</v>
      </c>
      <c r="H115" s="24">
        <v>1</v>
      </c>
      <c r="I115" s="27">
        <v>195000000</v>
      </c>
      <c r="J115" s="165">
        <v>0</v>
      </c>
      <c r="K115" s="137"/>
      <c r="L115" s="42"/>
      <c r="M115" s="105" t="s">
        <v>177</v>
      </c>
      <c r="N115" s="42"/>
      <c r="O115" s="42"/>
      <c r="P115" s="27"/>
      <c r="Q115" s="105"/>
      <c r="R115" s="26"/>
    </row>
    <row r="116" spans="1:19" s="28" customFormat="1" ht="30" customHeight="1">
      <c r="A116" s="24"/>
      <c r="B116" s="25"/>
      <c r="C116" s="107" t="s">
        <v>56</v>
      </c>
      <c r="D116" s="23" t="s">
        <v>112</v>
      </c>
      <c r="E116" s="26" t="s">
        <v>164</v>
      </c>
      <c r="F116" s="41">
        <v>1</v>
      </c>
      <c r="G116" s="61" t="s">
        <v>28</v>
      </c>
      <c r="H116" s="24">
        <v>1</v>
      </c>
      <c r="I116" s="27">
        <v>48750000</v>
      </c>
      <c r="J116" s="165">
        <v>48470000</v>
      </c>
      <c r="K116" s="137">
        <f t="shared" ref="K116:K121" si="8">J116/I116*100</f>
        <v>99.425641025641028</v>
      </c>
      <c r="L116" s="40">
        <v>1</v>
      </c>
      <c r="M116" s="105" t="s">
        <v>177</v>
      </c>
      <c r="N116" s="147" t="s">
        <v>211</v>
      </c>
      <c r="O116" s="42" t="s">
        <v>221</v>
      </c>
      <c r="P116" s="27">
        <f>J116</f>
        <v>48470000</v>
      </c>
      <c r="Q116" s="105" t="s">
        <v>262</v>
      </c>
      <c r="R116" s="26"/>
    </row>
    <row r="117" spans="1:19" s="28" customFormat="1" ht="30" customHeight="1">
      <c r="A117" s="24"/>
      <c r="B117" s="25"/>
      <c r="C117" s="107" t="s">
        <v>56</v>
      </c>
      <c r="D117" s="23" t="s">
        <v>113</v>
      </c>
      <c r="E117" s="26" t="s">
        <v>164</v>
      </c>
      <c r="F117" s="41">
        <v>1</v>
      </c>
      <c r="G117" s="61" t="s">
        <v>28</v>
      </c>
      <c r="H117" s="24">
        <v>1</v>
      </c>
      <c r="I117" s="27">
        <v>97500000</v>
      </c>
      <c r="J117" s="165">
        <v>96992000</v>
      </c>
      <c r="K117" s="137">
        <f t="shared" si="8"/>
        <v>99.478974358974355</v>
      </c>
      <c r="L117" s="40">
        <v>1</v>
      </c>
      <c r="M117" s="105" t="s">
        <v>177</v>
      </c>
      <c r="N117" s="147" t="s">
        <v>198</v>
      </c>
      <c r="O117" s="147" t="s">
        <v>199</v>
      </c>
      <c r="P117" s="27">
        <f>J117</f>
        <v>96992000</v>
      </c>
      <c r="Q117" s="105" t="s">
        <v>275</v>
      </c>
      <c r="R117" s="26"/>
    </row>
    <row r="118" spans="1:19" s="28" customFormat="1" ht="30" customHeight="1">
      <c r="A118" s="24"/>
      <c r="B118" s="25"/>
      <c r="C118" s="107" t="s">
        <v>56</v>
      </c>
      <c r="D118" s="23" t="s">
        <v>114</v>
      </c>
      <c r="E118" s="26" t="s">
        <v>164</v>
      </c>
      <c r="F118" s="41">
        <v>1</v>
      </c>
      <c r="G118" s="61" t="s">
        <v>28</v>
      </c>
      <c r="H118" s="24">
        <v>1</v>
      </c>
      <c r="I118" s="27">
        <v>195000000</v>
      </c>
      <c r="J118" s="165">
        <v>194531000</v>
      </c>
      <c r="K118" s="137">
        <f t="shared" si="8"/>
        <v>99.759487179487181</v>
      </c>
      <c r="L118" s="40">
        <v>1</v>
      </c>
      <c r="M118" s="105" t="s">
        <v>177</v>
      </c>
      <c r="N118" s="147" t="s">
        <v>192</v>
      </c>
      <c r="O118" s="177" t="s">
        <v>263</v>
      </c>
      <c r="P118" s="27">
        <v>194531000</v>
      </c>
      <c r="Q118" s="105" t="s">
        <v>200</v>
      </c>
      <c r="R118" s="26"/>
    </row>
    <row r="119" spans="1:19" s="28" customFormat="1" ht="30" customHeight="1">
      <c r="A119" s="24"/>
      <c r="B119" s="25"/>
      <c r="C119" s="107" t="s">
        <v>56</v>
      </c>
      <c r="D119" s="23" t="s">
        <v>115</v>
      </c>
      <c r="E119" s="26" t="s">
        <v>164</v>
      </c>
      <c r="F119" s="41">
        <v>1</v>
      </c>
      <c r="G119" s="61" t="s">
        <v>28</v>
      </c>
      <c r="H119" s="24">
        <v>1</v>
      </c>
      <c r="I119" s="27">
        <v>195000000</v>
      </c>
      <c r="J119" s="27">
        <v>194392000</v>
      </c>
      <c r="K119" s="137">
        <f t="shared" si="8"/>
        <v>99.688205128205126</v>
      </c>
      <c r="L119" s="40">
        <v>1</v>
      </c>
      <c r="M119" s="105" t="s">
        <v>177</v>
      </c>
      <c r="N119" s="147" t="s">
        <v>198</v>
      </c>
      <c r="O119" s="147" t="s">
        <v>199</v>
      </c>
      <c r="P119" s="27">
        <v>194392000</v>
      </c>
      <c r="Q119" s="105" t="s">
        <v>245</v>
      </c>
      <c r="R119" s="26"/>
    </row>
    <row r="120" spans="1:19" s="28" customFormat="1" ht="30" customHeight="1">
      <c r="A120" s="24"/>
      <c r="B120" s="25"/>
      <c r="C120" s="107" t="s">
        <v>56</v>
      </c>
      <c r="D120" s="23" t="s">
        <v>116</v>
      </c>
      <c r="E120" s="26" t="s">
        <v>164</v>
      </c>
      <c r="F120" s="41">
        <v>1</v>
      </c>
      <c r="G120" s="61" t="s">
        <v>28</v>
      </c>
      <c r="H120" s="24">
        <v>1</v>
      </c>
      <c r="I120" s="27">
        <v>195000000</v>
      </c>
      <c r="J120" s="165">
        <v>194283000</v>
      </c>
      <c r="K120" s="137">
        <f t="shared" si="8"/>
        <v>99.632307692307691</v>
      </c>
      <c r="L120" s="40">
        <v>1</v>
      </c>
      <c r="M120" s="105" t="s">
        <v>177</v>
      </c>
      <c r="N120" s="42" t="s">
        <v>211</v>
      </c>
      <c r="O120" s="147" t="s">
        <v>248</v>
      </c>
      <c r="P120" s="27">
        <f>J120</f>
        <v>194283000</v>
      </c>
      <c r="Q120" s="105" t="s">
        <v>245</v>
      </c>
      <c r="R120" s="26"/>
    </row>
    <row r="121" spans="1:19" s="28" customFormat="1" ht="30" customHeight="1">
      <c r="A121" s="24"/>
      <c r="B121" s="25"/>
      <c r="C121" s="107" t="s">
        <v>56</v>
      </c>
      <c r="D121" s="23" t="s">
        <v>117</v>
      </c>
      <c r="E121" s="26" t="s">
        <v>164</v>
      </c>
      <c r="F121" s="41">
        <v>1</v>
      </c>
      <c r="G121" s="61" t="s">
        <v>28</v>
      </c>
      <c r="H121" s="24">
        <v>1</v>
      </c>
      <c r="I121" s="27">
        <v>195000000</v>
      </c>
      <c r="J121" s="165">
        <v>194357000</v>
      </c>
      <c r="K121" s="137">
        <f t="shared" si="8"/>
        <v>99.670256410256414</v>
      </c>
      <c r="L121" s="40">
        <v>1</v>
      </c>
      <c r="M121" s="105" t="s">
        <v>177</v>
      </c>
      <c r="N121" s="42" t="s">
        <v>211</v>
      </c>
      <c r="O121" s="147" t="s">
        <v>248</v>
      </c>
      <c r="P121" s="27">
        <f>J121</f>
        <v>194357000</v>
      </c>
      <c r="Q121" s="105" t="s">
        <v>271</v>
      </c>
      <c r="R121" s="26"/>
    </row>
    <row r="122" spans="1:19" s="28" customFormat="1" ht="30" customHeight="1">
      <c r="A122" s="24"/>
      <c r="B122" s="25"/>
      <c r="C122" s="107" t="s">
        <v>56</v>
      </c>
      <c r="D122" s="23" t="s">
        <v>118</v>
      </c>
      <c r="E122" s="26" t="s">
        <v>164</v>
      </c>
      <c r="F122" s="41">
        <v>1</v>
      </c>
      <c r="G122" s="61" t="s">
        <v>28</v>
      </c>
      <c r="H122" s="24">
        <v>1</v>
      </c>
      <c r="I122" s="27">
        <v>195000000</v>
      </c>
      <c r="J122" s="165">
        <v>0</v>
      </c>
      <c r="K122" s="137"/>
      <c r="L122" s="42"/>
      <c r="M122" s="105" t="s">
        <v>177</v>
      </c>
      <c r="N122" s="42"/>
      <c r="O122" s="42"/>
      <c r="P122" s="27"/>
      <c r="Q122" s="105"/>
      <c r="R122" s="26"/>
    </row>
    <row r="123" spans="1:19" s="28" customFormat="1" ht="30" customHeight="1">
      <c r="A123" s="24"/>
      <c r="B123" s="25"/>
      <c r="C123" s="107" t="s">
        <v>56</v>
      </c>
      <c r="D123" s="23" t="s">
        <v>246</v>
      </c>
      <c r="E123" s="26" t="s">
        <v>164</v>
      </c>
      <c r="F123" s="41">
        <v>1</v>
      </c>
      <c r="G123" s="61" t="s">
        <v>28</v>
      </c>
      <c r="H123" s="24">
        <v>1</v>
      </c>
      <c r="I123" s="27">
        <v>146250000</v>
      </c>
      <c r="J123" s="165">
        <v>145452000</v>
      </c>
      <c r="K123" s="137">
        <f>J123/I123*100</f>
        <v>99.454358974358968</v>
      </c>
      <c r="L123" s="40">
        <v>1</v>
      </c>
      <c r="M123" s="105" t="s">
        <v>177</v>
      </c>
      <c r="N123" s="147" t="s">
        <v>198</v>
      </c>
      <c r="O123" s="147" t="s">
        <v>199</v>
      </c>
      <c r="P123" s="27">
        <f>J123</f>
        <v>145452000</v>
      </c>
      <c r="Q123" s="105" t="s">
        <v>236</v>
      </c>
      <c r="R123" s="26"/>
    </row>
    <row r="124" spans="1:19" s="28" customFormat="1" ht="30" customHeight="1">
      <c r="A124" s="24"/>
      <c r="B124" s="25"/>
      <c r="C124" s="107" t="s">
        <v>56</v>
      </c>
      <c r="D124" s="23" t="s">
        <v>120</v>
      </c>
      <c r="E124" s="26" t="s">
        <v>164</v>
      </c>
      <c r="F124" s="41">
        <v>1</v>
      </c>
      <c r="G124" s="61" t="s">
        <v>28</v>
      </c>
      <c r="H124" s="24">
        <v>1</v>
      </c>
      <c r="I124" s="27">
        <v>146250000</v>
      </c>
      <c r="J124" s="165">
        <v>0</v>
      </c>
      <c r="K124" s="137"/>
      <c r="L124" s="42"/>
      <c r="M124" s="105" t="s">
        <v>177</v>
      </c>
      <c r="N124" s="42"/>
      <c r="O124" s="42"/>
      <c r="P124" s="27"/>
      <c r="Q124" s="105"/>
      <c r="R124" s="26"/>
    </row>
    <row r="125" spans="1:19" s="28" customFormat="1" ht="30" customHeight="1">
      <c r="A125" s="24"/>
      <c r="B125" s="25"/>
      <c r="C125" s="107" t="s">
        <v>56</v>
      </c>
      <c r="D125" s="23" t="s">
        <v>121</v>
      </c>
      <c r="E125" s="26" t="s">
        <v>164</v>
      </c>
      <c r="F125" s="41">
        <v>1</v>
      </c>
      <c r="G125" s="61" t="s">
        <v>28</v>
      </c>
      <c r="H125" s="24">
        <v>1</v>
      </c>
      <c r="I125" s="27">
        <v>97500000</v>
      </c>
      <c r="J125" s="27">
        <v>96940000</v>
      </c>
      <c r="K125" s="137">
        <f>J125/I125*100</f>
        <v>99.425641025641028</v>
      </c>
      <c r="L125" s="40">
        <v>1</v>
      </c>
      <c r="M125" s="105" t="s">
        <v>177</v>
      </c>
      <c r="N125" s="147" t="s">
        <v>211</v>
      </c>
      <c r="O125" s="147" t="s">
        <v>248</v>
      </c>
      <c r="P125" s="27">
        <v>96940000</v>
      </c>
      <c r="Q125" s="105" t="s">
        <v>247</v>
      </c>
      <c r="R125" s="26"/>
    </row>
    <row r="126" spans="1:19" s="28" customFormat="1" ht="30" customHeight="1">
      <c r="A126" s="24"/>
      <c r="B126" s="25"/>
      <c r="C126" s="107" t="s">
        <v>56</v>
      </c>
      <c r="D126" s="23" t="s">
        <v>122</v>
      </c>
      <c r="E126" s="26" t="s">
        <v>164</v>
      </c>
      <c r="F126" s="41">
        <v>1</v>
      </c>
      <c r="G126" s="61" t="s">
        <v>28</v>
      </c>
      <c r="H126" s="24">
        <v>1</v>
      </c>
      <c r="I126" s="27">
        <v>195000000</v>
      </c>
      <c r="J126" s="165">
        <v>0</v>
      </c>
      <c r="K126" s="137"/>
      <c r="L126" s="42"/>
      <c r="M126" s="105" t="s">
        <v>177</v>
      </c>
      <c r="N126" s="42"/>
      <c r="O126" s="42"/>
      <c r="P126" s="27"/>
      <c r="Q126" s="105"/>
      <c r="R126" s="26"/>
    </row>
    <row r="127" spans="1:19" s="28" customFormat="1" ht="30" customHeight="1">
      <c r="A127" s="24"/>
      <c r="B127" s="25"/>
      <c r="C127" s="107" t="s">
        <v>56</v>
      </c>
      <c r="D127" s="23" t="s">
        <v>123</v>
      </c>
      <c r="E127" s="26" t="s">
        <v>164</v>
      </c>
      <c r="F127" s="41">
        <v>1</v>
      </c>
      <c r="G127" s="61" t="s">
        <v>28</v>
      </c>
      <c r="H127" s="24">
        <v>1</v>
      </c>
      <c r="I127" s="27">
        <v>146250000</v>
      </c>
      <c r="J127" s="165">
        <v>145565000</v>
      </c>
      <c r="K127" s="137">
        <f>J127/I127*100</f>
        <v>99.53162393162394</v>
      </c>
      <c r="L127" s="40">
        <v>1</v>
      </c>
      <c r="M127" s="105" t="s">
        <v>177</v>
      </c>
      <c r="N127" s="156" t="s">
        <v>198</v>
      </c>
      <c r="O127" s="147" t="s">
        <v>199</v>
      </c>
      <c r="P127" s="27">
        <f>J127</f>
        <v>145565000</v>
      </c>
      <c r="Q127" s="105" t="s">
        <v>227</v>
      </c>
      <c r="R127" s="26"/>
      <c r="S127" s="28" t="s">
        <v>210</v>
      </c>
    </row>
    <row r="128" spans="1:19" s="28" customFormat="1" ht="24" customHeight="1">
      <c r="A128" s="24"/>
      <c r="B128" s="25"/>
      <c r="C128" s="107"/>
      <c r="D128" s="88" t="s">
        <v>23</v>
      </c>
      <c r="E128" s="26"/>
      <c r="F128" s="41"/>
      <c r="G128" s="61"/>
      <c r="H128" s="24"/>
      <c r="I128" s="27">
        <v>156250000</v>
      </c>
      <c r="J128" s="165">
        <v>49522000</v>
      </c>
      <c r="K128" s="137">
        <f>J128/I128*100</f>
        <v>31.694080000000003</v>
      </c>
      <c r="L128" s="42"/>
      <c r="M128" s="42"/>
      <c r="N128" s="42"/>
      <c r="O128" s="42"/>
      <c r="P128" s="27">
        <f>J128</f>
        <v>49522000</v>
      </c>
      <c r="Q128" s="105" t="s">
        <v>225</v>
      </c>
      <c r="R128" s="26"/>
    </row>
    <row r="129" spans="1:19" s="28" customFormat="1" ht="16.5" customHeight="1">
      <c r="A129" s="24"/>
      <c r="B129" s="25"/>
      <c r="C129" s="37"/>
      <c r="D129" s="33"/>
      <c r="E129" s="26"/>
      <c r="F129" s="41"/>
      <c r="G129" s="61"/>
      <c r="H129" s="24"/>
      <c r="I129" s="27"/>
      <c r="J129" s="165"/>
      <c r="K129" s="137"/>
      <c r="L129" s="42"/>
      <c r="M129" s="42"/>
      <c r="N129" s="42"/>
      <c r="O129" s="42"/>
      <c r="P129" s="27"/>
      <c r="Q129" s="105"/>
      <c r="R129" s="26"/>
    </row>
    <row r="130" spans="1:19" s="28" customFormat="1" ht="19.5" customHeight="1">
      <c r="A130" s="24"/>
      <c r="B130" s="25"/>
      <c r="C130" s="37"/>
      <c r="D130" s="88" t="s">
        <v>22</v>
      </c>
      <c r="E130" s="26"/>
      <c r="F130" s="41"/>
      <c r="G130" s="61"/>
      <c r="H130" s="24"/>
      <c r="I130" s="32">
        <f>I132+I131</f>
        <v>200000000</v>
      </c>
      <c r="J130" s="164">
        <f t="shared" ref="J130:K130" si="9">J132+J131</f>
        <v>193258000</v>
      </c>
      <c r="K130" s="139">
        <f t="shared" si="9"/>
        <v>99.617525773195879</v>
      </c>
      <c r="L130" s="42"/>
      <c r="M130" s="42"/>
      <c r="N130" s="42"/>
      <c r="O130" s="42"/>
      <c r="P130" s="27"/>
      <c r="Q130" s="105"/>
      <c r="R130" s="26"/>
    </row>
    <row r="131" spans="1:19" s="28" customFormat="1" ht="30" customHeight="1">
      <c r="A131" s="24"/>
      <c r="B131" s="25"/>
      <c r="C131" s="79" t="s">
        <v>56</v>
      </c>
      <c r="D131" s="33" t="s">
        <v>124</v>
      </c>
      <c r="E131" s="26" t="s">
        <v>164</v>
      </c>
      <c r="F131" s="41">
        <v>1</v>
      </c>
      <c r="G131" s="61" t="s">
        <v>28</v>
      </c>
      <c r="H131" s="24">
        <v>1</v>
      </c>
      <c r="I131" s="27">
        <v>194000000</v>
      </c>
      <c r="J131" s="165">
        <v>193258000</v>
      </c>
      <c r="K131" s="137">
        <f>J131/I131*100</f>
        <v>99.617525773195879</v>
      </c>
      <c r="L131" s="42"/>
      <c r="M131" s="105" t="s">
        <v>177</v>
      </c>
      <c r="N131" s="147" t="s">
        <v>251</v>
      </c>
      <c r="O131" s="147" t="s">
        <v>252</v>
      </c>
      <c r="P131" s="27">
        <f>J131</f>
        <v>193258000</v>
      </c>
      <c r="Q131" s="105" t="s">
        <v>255</v>
      </c>
      <c r="R131" s="26"/>
    </row>
    <row r="132" spans="1:19" s="28" customFormat="1" ht="18" customHeight="1">
      <c r="A132" s="24"/>
      <c r="B132" s="25"/>
      <c r="C132" s="79"/>
      <c r="D132" s="88" t="s">
        <v>23</v>
      </c>
      <c r="E132" s="26"/>
      <c r="F132" s="41"/>
      <c r="G132" s="61"/>
      <c r="H132" s="24"/>
      <c r="I132" s="27">
        <v>6000000</v>
      </c>
      <c r="J132" s="165">
        <v>0</v>
      </c>
      <c r="K132" s="137"/>
      <c r="L132" s="42"/>
      <c r="M132" s="42"/>
      <c r="N132" s="42"/>
      <c r="O132" s="42"/>
      <c r="P132" s="27"/>
      <c r="Q132" s="105"/>
      <c r="R132" s="26"/>
    </row>
    <row r="133" spans="1:19" s="28" customFormat="1" ht="17.25" customHeight="1">
      <c r="A133" s="24"/>
      <c r="B133" s="25"/>
      <c r="C133" s="37"/>
      <c r="D133" s="33"/>
      <c r="E133" s="26"/>
      <c r="F133" s="41"/>
      <c r="G133" s="61"/>
      <c r="H133" s="24"/>
      <c r="I133" s="27"/>
      <c r="J133" s="165">
        <v>0</v>
      </c>
      <c r="K133" s="137"/>
      <c r="L133" s="42"/>
      <c r="M133" s="42"/>
      <c r="N133" s="42"/>
      <c r="O133" s="42"/>
      <c r="P133" s="27"/>
      <c r="Q133" s="105"/>
      <c r="R133" s="26"/>
    </row>
    <row r="134" spans="1:19" s="28" customFormat="1" ht="17.25" customHeight="1">
      <c r="A134" s="24"/>
      <c r="B134" s="25"/>
      <c r="C134" s="37"/>
      <c r="D134" s="88" t="s">
        <v>133</v>
      </c>
      <c r="E134" s="26"/>
      <c r="F134" s="41"/>
      <c r="G134" s="61"/>
      <c r="H134" s="24"/>
      <c r="I134" s="32">
        <f>SUM(I135:I142)</f>
        <v>1050000000</v>
      </c>
      <c r="J134" s="164">
        <f>SUM(J135:J142)</f>
        <v>785252000</v>
      </c>
      <c r="K134" s="139">
        <f>J134/I134*100</f>
        <v>74.78590476190476</v>
      </c>
      <c r="L134" s="42"/>
      <c r="M134" s="42"/>
      <c r="N134" s="42"/>
      <c r="O134" s="42"/>
      <c r="P134" s="27"/>
      <c r="Q134" s="105"/>
      <c r="R134" s="26"/>
    </row>
    <row r="135" spans="1:19" s="28" customFormat="1" ht="30" customHeight="1">
      <c r="A135" s="24"/>
      <c r="B135" s="25"/>
      <c r="C135" s="106" t="s">
        <v>56</v>
      </c>
      <c r="D135" s="23" t="s">
        <v>125</v>
      </c>
      <c r="E135" s="26" t="s">
        <v>164</v>
      </c>
      <c r="F135" s="41">
        <v>1</v>
      </c>
      <c r="G135" s="61" t="s">
        <v>28</v>
      </c>
      <c r="H135" s="24">
        <v>1</v>
      </c>
      <c r="I135" s="27">
        <v>145500000</v>
      </c>
      <c r="J135" s="165">
        <v>145141000</v>
      </c>
      <c r="K135" s="137">
        <f>J135/I135*100</f>
        <v>99.753264604810994</v>
      </c>
      <c r="L135" s="40">
        <v>1</v>
      </c>
      <c r="M135" s="105" t="s">
        <v>177</v>
      </c>
      <c r="N135" s="175" t="s">
        <v>254</v>
      </c>
      <c r="O135" s="42" t="s">
        <v>196</v>
      </c>
      <c r="P135" s="27">
        <f>J135</f>
        <v>145141000</v>
      </c>
      <c r="Q135" s="105" t="s">
        <v>228</v>
      </c>
      <c r="R135" s="26"/>
      <c r="S135" s="28" t="s">
        <v>210</v>
      </c>
    </row>
    <row r="136" spans="1:19" s="28" customFormat="1" ht="30" customHeight="1">
      <c r="A136" s="24"/>
      <c r="B136" s="25"/>
      <c r="C136" s="106" t="s">
        <v>56</v>
      </c>
      <c r="D136" s="23" t="s">
        <v>126</v>
      </c>
      <c r="E136" s="26" t="s">
        <v>164</v>
      </c>
      <c r="F136" s="41">
        <v>1</v>
      </c>
      <c r="G136" s="61" t="s">
        <v>28</v>
      </c>
      <c r="H136" s="24">
        <v>1</v>
      </c>
      <c r="I136" s="27">
        <v>194000000</v>
      </c>
      <c r="J136" s="165">
        <v>0</v>
      </c>
      <c r="K136" s="137"/>
      <c r="L136" s="42"/>
      <c r="M136" s="105" t="s">
        <v>177</v>
      </c>
      <c r="N136" s="42"/>
      <c r="O136" s="42"/>
      <c r="P136" s="27"/>
      <c r="Q136" s="105"/>
      <c r="R136" s="26"/>
    </row>
    <row r="137" spans="1:19" s="28" customFormat="1" ht="30" customHeight="1">
      <c r="A137" s="24"/>
      <c r="B137" s="25"/>
      <c r="C137" s="106" t="s">
        <v>56</v>
      </c>
      <c r="D137" s="23" t="s">
        <v>127</v>
      </c>
      <c r="E137" s="26" t="s">
        <v>164</v>
      </c>
      <c r="F137" s="41">
        <v>1</v>
      </c>
      <c r="G137" s="61" t="s">
        <v>28</v>
      </c>
      <c r="H137" s="24">
        <v>1</v>
      </c>
      <c r="I137" s="27">
        <v>97000000</v>
      </c>
      <c r="J137" s="27">
        <v>96526000</v>
      </c>
      <c r="K137" s="137">
        <f t="shared" ref="K137:K142" si="10">J137/I137*100</f>
        <v>99.511340206185565</v>
      </c>
      <c r="L137" s="40">
        <v>1</v>
      </c>
      <c r="M137" s="105" t="s">
        <v>177</v>
      </c>
      <c r="N137" s="147" t="s">
        <v>250</v>
      </c>
      <c r="O137" s="147" t="s">
        <v>219</v>
      </c>
      <c r="P137" s="27">
        <v>96526000</v>
      </c>
      <c r="Q137" s="105" t="s">
        <v>203</v>
      </c>
      <c r="R137" s="26"/>
    </row>
    <row r="138" spans="1:19" s="28" customFormat="1" ht="30" customHeight="1">
      <c r="A138" s="24"/>
      <c r="B138" s="25"/>
      <c r="C138" s="106" t="s">
        <v>56</v>
      </c>
      <c r="D138" s="23" t="s">
        <v>128</v>
      </c>
      <c r="E138" s="26" t="s">
        <v>164</v>
      </c>
      <c r="F138" s="41">
        <v>1</v>
      </c>
      <c r="G138" s="61" t="s">
        <v>28</v>
      </c>
      <c r="H138" s="24">
        <v>1</v>
      </c>
      <c r="I138" s="27">
        <v>97000000</v>
      </c>
      <c r="J138" s="165">
        <v>96615000</v>
      </c>
      <c r="K138" s="137">
        <f t="shared" si="10"/>
        <v>99.603092783505147</v>
      </c>
      <c r="L138" s="40">
        <v>1</v>
      </c>
      <c r="M138" s="105" t="s">
        <v>177</v>
      </c>
      <c r="N138" s="175" t="s">
        <v>254</v>
      </c>
      <c r="O138" s="42" t="s">
        <v>196</v>
      </c>
      <c r="P138" s="27">
        <f>J138</f>
        <v>96615000</v>
      </c>
      <c r="Q138" s="105" t="s">
        <v>229</v>
      </c>
      <c r="R138" s="26"/>
      <c r="S138" s="28" t="s">
        <v>210</v>
      </c>
    </row>
    <row r="139" spans="1:19" s="28" customFormat="1" ht="30" customHeight="1">
      <c r="A139" s="24"/>
      <c r="B139" s="25"/>
      <c r="C139" s="106" t="s">
        <v>56</v>
      </c>
      <c r="D139" s="23" t="s">
        <v>129</v>
      </c>
      <c r="E139" s="26" t="s">
        <v>164</v>
      </c>
      <c r="F139" s="41">
        <v>1</v>
      </c>
      <c r="G139" s="61" t="s">
        <v>28</v>
      </c>
      <c r="H139" s="24">
        <v>1</v>
      </c>
      <c r="I139" s="27">
        <v>194000000</v>
      </c>
      <c r="J139" s="27">
        <v>193657000</v>
      </c>
      <c r="K139" s="137">
        <f t="shared" si="10"/>
        <v>99.823195876288665</v>
      </c>
      <c r="L139" s="40">
        <v>1</v>
      </c>
      <c r="M139" s="105" t="s">
        <v>177</v>
      </c>
      <c r="N139" s="175" t="s">
        <v>254</v>
      </c>
      <c r="O139" s="42" t="s">
        <v>196</v>
      </c>
      <c r="P139" s="27">
        <v>193657000</v>
      </c>
      <c r="Q139" s="105" t="s">
        <v>228</v>
      </c>
      <c r="R139" s="26"/>
    </row>
    <row r="140" spans="1:19" s="28" customFormat="1" ht="30" customHeight="1">
      <c r="A140" s="24"/>
      <c r="B140" s="25"/>
      <c r="C140" s="106" t="s">
        <v>56</v>
      </c>
      <c r="D140" s="23" t="s">
        <v>130</v>
      </c>
      <c r="E140" s="26" t="s">
        <v>164</v>
      </c>
      <c r="F140" s="41">
        <v>1</v>
      </c>
      <c r="G140" s="61" t="s">
        <v>28</v>
      </c>
      <c r="H140" s="24">
        <v>1</v>
      </c>
      <c r="I140" s="27">
        <v>97000000</v>
      </c>
      <c r="J140" s="165">
        <v>96454000</v>
      </c>
      <c r="K140" s="137">
        <f t="shared" si="10"/>
        <v>99.437113402061854</v>
      </c>
      <c r="L140" s="40">
        <v>1</v>
      </c>
      <c r="M140" s="105" t="s">
        <v>177</v>
      </c>
      <c r="N140" s="176" t="s">
        <v>251</v>
      </c>
      <c r="O140" s="147" t="s">
        <v>252</v>
      </c>
      <c r="P140" s="27">
        <f>J140</f>
        <v>96454000</v>
      </c>
      <c r="Q140" s="105" t="s">
        <v>253</v>
      </c>
      <c r="R140" s="26"/>
    </row>
    <row r="141" spans="1:19" s="28" customFormat="1" ht="36.75" customHeight="1">
      <c r="A141" s="24"/>
      <c r="B141" s="25"/>
      <c r="C141" s="106" t="s">
        <v>56</v>
      </c>
      <c r="D141" s="23" t="s">
        <v>131</v>
      </c>
      <c r="E141" s="26" t="s">
        <v>164</v>
      </c>
      <c r="F141" s="41">
        <v>1</v>
      </c>
      <c r="G141" s="61" t="s">
        <v>28</v>
      </c>
      <c r="H141" s="24">
        <v>1</v>
      </c>
      <c r="I141" s="27">
        <v>194000000</v>
      </c>
      <c r="J141" s="165">
        <v>145824000</v>
      </c>
      <c r="K141" s="137">
        <f t="shared" si="10"/>
        <v>75.167010309278353</v>
      </c>
      <c r="L141" s="40">
        <v>1</v>
      </c>
      <c r="M141" s="105" t="s">
        <v>177</v>
      </c>
      <c r="N141" s="147" t="s">
        <v>211</v>
      </c>
      <c r="O141" s="42" t="s">
        <v>221</v>
      </c>
      <c r="P141" s="27">
        <f>J141</f>
        <v>145824000</v>
      </c>
      <c r="Q141" s="105" t="s">
        <v>237</v>
      </c>
      <c r="R141" s="26"/>
    </row>
    <row r="142" spans="1:19" s="28" customFormat="1" ht="24" customHeight="1">
      <c r="A142" s="24"/>
      <c r="B142" s="25"/>
      <c r="C142" s="106"/>
      <c r="D142" s="88" t="s">
        <v>23</v>
      </c>
      <c r="E142" s="26"/>
      <c r="F142" s="41"/>
      <c r="G142" s="61"/>
      <c r="H142" s="24"/>
      <c r="I142" s="27">
        <v>31500000</v>
      </c>
      <c r="J142" s="165">
        <v>11035000</v>
      </c>
      <c r="K142" s="137">
        <f t="shared" si="10"/>
        <v>35.031746031746032</v>
      </c>
      <c r="L142" s="42"/>
      <c r="M142" s="105"/>
      <c r="N142" s="42"/>
      <c r="O142" s="42"/>
      <c r="P142" s="27">
        <f>J142</f>
        <v>11035000</v>
      </c>
      <c r="Q142" s="105" t="s">
        <v>230</v>
      </c>
      <c r="R142" s="26"/>
    </row>
    <row r="143" spans="1:19" s="28" customFormat="1" ht="14.25" customHeight="1">
      <c r="A143" s="24"/>
      <c r="B143" s="25"/>
      <c r="C143" s="37"/>
      <c r="D143" s="33"/>
      <c r="E143" s="26"/>
      <c r="F143" s="41"/>
      <c r="G143" s="61"/>
      <c r="H143" s="24"/>
      <c r="I143" s="27"/>
      <c r="J143" s="165"/>
      <c r="K143" s="137" t="s">
        <v>205</v>
      </c>
      <c r="L143" s="42"/>
      <c r="M143" s="42"/>
      <c r="N143" s="42"/>
      <c r="O143" s="42"/>
      <c r="P143" s="27"/>
      <c r="Q143" s="105"/>
      <c r="R143" s="26"/>
    </row>
    <row r="144" spans="1:19" s="28" customFormat="1" ht="30" customHeight="1">
      <c r="A144" s="24"/>
      <c r="B144" s="25"/>
      <c r="C144" s="37"/>
      <c r="D144" s="88" t="s">
        <v>134</v>
      </c>
      <c r="E144" s="26"/>
      <c r="F144" s="41"/>
      <c r="G144" s="61"/>
      <c r="H144" s="24"/>
      <c r="I144" s="32">
        <f>SUM(I145:I151)</f>
        <v>975000000</v>
      </c>
      <c r="J144" s="164">
        <f t="shared" ref="J144" si="11">SUM(J145:J151)</f>
        <v>412625000</v>
      </c>
      <c r="K144" s="139">
        <f>J144/I144*100</f>
        <v>42.320512820512818</v>
      </c>
      <c r="L144" s="42"/>
      <c r="M144" s="42"/>
      <c r="N144" s="42"/>
      <c r="O144" s="42"/>
      <c r="P144" s="27"/>
      <c r="Q144" s="105"/>
      <c r="R144" s="26"/>
    </row>
    <row r="145" spans="1:18" s="28" customFormat="1" ht="30" customHeight="1">
      <c r="A145" s="24"/>
      <c r="B145" s="25"/>
      <c r="C145" s="106" t="s">
        <v>56</v>
      </c>
      <c r="D145" s="23" t="s">
        <v>135</v>
      </c>
      <c r="E145" s="26" t="s">
        <v>164</v>
      </c>
      <c r="F145" s="41">
        <v>1</v>
      </c>
      <c r="G145" s="61" t="s">
        <v>28</v>
      </c>
      <c r="H145" s="24">
        <v>1</v>
      </c>
      <c r="I145" s="27">
        <v>73125000</v>
      </c>
      <c r="J145" s="165">
        <v>72585000</v>
      </c>
      <c r="K145" s="137">
        <f>J145/I145*100</f>
        <v>99.26153846153845</v>
      </c>
      <c r="L145" s="40">
        <v>1</v>
      </c>
      <c r="M145" s="105" t="s">
        <v>177</v>
      </c>
      <c r="N145" s="147" t="s">
        <v>194</v>
      </c>
      <c r="O145" s="42" t="s">
        <v>196</v>
      </c>
      <c r="P145" s="27">
        <f>J145</f>
        <v>72585000</v>
      </c>
      <c r="Q145" s="105" t="s">
        <v>275</v>
      </c>
      <c r="R145" s="26"/>
    </row>
    <row r="146" spans="1:18" s="28" customFormat="1" ht="30" customHeight="1">
      <c r="A146" s="24"/>
      <c r="B146" s="25"/>
      <c r="C146" s="106" t="s">
        <v>56</v>
      </c>
      <c r="D146" s="23" t="s">
        <v>136</v>
      </c>
      <c r="E146" s="26" t="s">
        <v>164</v>
      </c>
      <c r="F146" s="41">
        <v>1</v>
      </c>
      <c r="G146" s="61" t="s">
        <v>28</v>
      </c>
      <c r="H146" s="24">
        <v>1</v>
      </c>
      <c r="I146" s="27">
        <v>195000000</v>
      </c>
      <c r="J146" s="165">
        <v>194215000</v>
      </c>
      <c r="K146" s="137">
        <f>J146/I146*100</f>
        <v>99.597435897435886</v>
      </c>
      <c r="L146" s="40">
        <v>1</v>
      </c>
      <c r="M146" s="105" t="s">
        <v>177</v>
      </c>
      <c r="N146" s="154" t="s">
        <v>192</v>
      </c>
      <c r="O146" s="147" t="s">
        <v>195</v>
      </c>
      <c r="P146" s="27">
        <f>J146</f>
        <v>194215000</v>
      </c>
      <c r="Q146" s="105" t="s">
        <v>193</v>
      </c>
      <c r="R146" s="26"/>
    </row>
    <row r="147" spans="1:18" s="28" customFormat="1" ht="30" customHeight="1">
      <c r="A147" s="24"/>
      <c r="B147" s="25"/>
      <c r="C147" s="106" t="s">
        <v>56</v>
      </c>
      <c r="D147" s="23" t="s">
        <v>137</v>
      </c>
      <c r="E147" s="26" t="s">
        <v>164</v>
      </c>
      <c r="F147" s="41">
        <v>1</v>
      </c>
      <c r="G147" s="61" t="s">
        <v>28</v>
      </c>
      <c r="H147" s="24">
        <v>1</v>
      </c>
      <c r="I147" s="27">
        <v>195000000</v>
      </c>
      <c r="J147" s="165">
        <v>0</v>
      </c>
      <c r="K147" s="137"/>
      <c r="L147" s="42"/>
      <c r="M147" s="105" t="s">
        <v>177</v>
      </c>
      <c r="N147" s="42"/>
      <c r="O147" s="42"/>
      <c r="P147" s="27"/>
      <c r="Q147" s="105"/>
      <c r="R147" s="26"/>
    </row>
    <row r="148" spans="1:18" s="28" customFormat="1" ht="30" customHeight="1">
      <c r="A148" s="24"/>
      <c r="B148" s="25"/>
      <c r="C148" s="106" t="s">
        <v>56</v>
      </c>
      <c r="D148" s="23" t="s">
        <v>138</v>
      </c>
      <c r="E148" s="26" t="s">
        <v>164</v>
      </c>
      <c r="F148" s="41">
        <v>1</v>
      </c>
      <c r="G148" s="61" t="s">
        <v>28</v>
      </c>
      <c r="H148" s="24">
        <v>1</v>
      </c>
      <c r="I148" s="27">
        <v>146250000</v>
      </c>
      <c r="J148" s="165">
        <v>145825000</v>
      </c>
      <c r="K148" s="137">
        <f>J148/I148*100</f>
        <v>99.709401709401718</v>
      </c>
      <c r="L148" s="40">
        <v>1</v>
      </c>
      <c r="M148" s="105" t="s">
        <v>177</v>
      </c>
      <c r="N148" s="147" t="s">
        <v>194</v>
      </c>
      <c r="O148" s="147" t="s">
        <v>244</v>
      </c>
      <c r="P148" s="27">
        <f>J148</f>
        <v>145825000</v>
      </c>
      <c r="Q148" s="105" t="s">
        <v>257</v>
      </c>
      <c r="R148" s="26"/>
    </row>
    <row r="149" spans="1:18" s="28" customFormat="1" ht="30" customHeight="1">
      <c r="A149" s="24"/>
      <c r="B149" s="25"/>
      <c r="C149" s="106" t="s">
        <v>56</v>
      </c>
      <c r="D149" s="23" t="s">
        <v>139</v>
      </c>
      <c r="E149" s="26" t="s">
        <v>164</v>
      </c>
      <c r="F149" s="41">
        <v>1</v>
      </c>
      <c r="G149" s="61" t="s">
        <v>28</v>
      </c>
      <c r="H149" s="24">
        <v>1</v>
      </c>
      <c r="I149" s="27">
        <v>195000000</v>
      </c>
      <c r="J149" s="165">
        <v>0</v>
      </c>
      <c r="K149" s="137"/>
      <c r="L149" s="42"/>
      <c r="M149" s="105" t="s">
        <v>177</v>
      </c>
      <c r="N149" s="42"/>
      <c r="O149" s="42"/>
      <c r="P149" s="27"/>
      <c r="Q149" s="105"/>
      <c r="R149" s="26"/>
    </row>
    <row r="150" spans="1:18" s="28" customFormat="1" ht="30" customHeight="1">
      <c r="A150" s="24"/>
      <c r="B150" s="25"/>
      <c r="C150" s="106" t="s">
        <v>56</v>
      </c>
      <c r="D150" s="23" t="s">
        <v>256</v>
      </c>
      <c r="E150" s="26" t="s">
        <v>164</v>
      </c>
      <c r="F150" s="41">
        <v>1</v>
      </c>
      <c r="G150" s="61" t="s">
        <v>28</v>
      </c>
      <c r="H150" s="24">
        <v>1</v>
      </c>
      <c r="I150" s="27">
        <v>145500000</v>
      </c>
      <c r="J150" s="165">
        <v>0</v>
      </c>
      <c r="K150" s="137"/>
      <c r="L150" s="42"/>
      <c r="M150" s="105" t="s">
        <v>177</v>
      </c>
      <c r="N150" s="42"/>
      <c r="O150" s="42"/>
      <c r="P150" s="27"/>
      <c r="Q150" s="105"/>
      <c r="R150" s="26"/>
    </row>
    <row r="151" spans="1:18" s="28" customFormat="1" ht="19.5" customHeight="1">
      <c r="A151" s="24"/>
      <c r="B151" s="25"/>
      <c r="C151" s="37"/>
      <c r="D151" s="88" t="s">
        <v>23</v>
      </c>
      <c r="E151" s="26"/>
      <c r="F151" s="41"/>
      <c r="G151" s="61"/>
      <c r="H151" s="24"/>
      <c r="I151" s="27">
        <f>24610000+515000</f>
        <v>25125000</v>
      </c>
      <c r="J151" s="165"/>
      <c r="K151" s="137"/>
      <c r="L151" s="42"/>
      <c r="M151" s="42"/>
      <c r="N151" s="42"/>
      <c r="O151" s="42"/>
      <c r="P151" s="27">
        <f>J151</f>
        <v>0</v>
      </c>
      <c r="Q151" s="105"/>
      <c r="R151" s="26"/>
    </row>
    <row r="152" spans="1:18" ht="15" customHeight="1">
      <c r="A152" s="16"/>
      <c r="B152" s="11"/>
      <c r="C152" s="36"/>
      <c r="D152" s="64"/>
      <c r="E152" s="16"/>
      <c r="F152" s="16"/>
      <c r="G152" s="62"/>
      <c r="H152" s="16" t="s">
        <v>29</v>
      </c>
      <c r="I152" s="21"/>
      <c r="J152" s="166"/>
      <c r="K152" s="138"/>
      <c r="L152" s="16"/>
      <c r="M152" s="16"/>
      <c r="N152" s="16"/>
      <c r="O152" s="16"/>
      <c r="P152" s="21"/>
      <c r="Q152" s="161"/>
      <c r="R152" s="16"/>
    </row>
    <row r="153" spans="1:18" ht="15" customHeight="1">
      <c r="A153" s="17"/>
      <c r="B153" s="12"/>
      <c r="C153" s="39"/>
      <c r="D153" s="13"/>
      <c r="E153" s="17"/>
      <c r="F153" s="17"/>
      <c r="G153" s="17"/>
      <c r="H153" s="17"/>
      <c r="I153" s="22"/>
      <c r="J153" s="167"/>
      <c r="K153" s="140"/>
      <c r="L153" s="17" t="s">
        <v>29</v>
      </c>
      <c r="M153" s="17"/>
      <c r="N153" s="17"/>
      <c r="O153" s="17"/>
      <c r="P153" s="22"/>
      <c r="Q153" s="162"/>
      <c r="R153" s="17"/>
    </row>
    <row r="155" spans="1:18" ht="15" customHeight="1">
      <c r="H155" s="2" t="s">
        <v>29</v>
      </c>
    </row>
    <row r="157" spans="1:18" ht="15" customHeight="1">
      <c r="O157" s="113" t="s">
        <v>179</v>
      </c>
    </row>
    <row r="158" spans="1:18" ht="15" customHeight="1">
      <c r="I158" s="155"/>
      <c r="J158" s="155"/>
      <c r="O158" s="113"/>
    </row>
    <row r="159" spans="1:18" ht="15" customHeight="1">
      <c r="O159" s="113"/>
    </row>
    <row r="160" spans="1:18" ht="15" customHeight="1">
      <c r="D160" s="2" t="s">
        <v>29</v>
      </c>
      <c r="L160" s="2" t="s">
        <v>29</v>
      </c>
      <c r="O160" s="113"/>
    </row>
    <row r="161" spans="15:15" ht="15" customHeight="1">
      <c r="O161" s="114" t="s">
        <v>180</v>
      </c>
    </row>
    <row r="162" spans="15:15" ht="15" customHeight="1">
      <c r="O162" s="113" t="s">
        <v>181</v>
      </c>
    </row>
  </sheetData>
  <mergeCells count="12">
    <mergeCell ref="P7:P8"/>
    <mergeCell ref="B10:D10"/>
    <mergeCell ref="A1:R1"/>
    <mergeCell ref="A2:R2"/>
    <mergeCell ref="A5:A8"/>
    <mergeCell ref="B5:D8"/>
    <mergeCell ref="E5:F5"/>
    <mergeCell ref="H5:H8"/>
    <mergeCell ref="J5:L5"/>
    <mergeCell ref="M5:Q5"/>
    <mergeCell ref="F6:F8"/>
    <mergeCell ref="M7:M8"/>
  </mergeCells>
  <pageMargins left="0.25" right="0.25" top="1" bottom="0.75" header="0.3" footer="0.3"/>
  <pageSetup paperSize="768" scale="75" pageOrder="overThenDown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JAN</vt:lpstr>
      <vt:lpstr>PEB</vt:lpstr>
      <vt:lpstr>MARET</vt:lpstr>
      <vt:lpstr>APRIL</vt:lpstr>
      <vt:lpstr>MEI</vt:lpstr>
      <vt:lpstr>JUNI</vt:lpstr>
      <vt:lpstr>JULI</vt:lpstr>
      <vt:lpstr>AGUST</vt:lpstr>
      <vt:lpstr>SEPT</vt:lpstr>
      <vt:lpstr>OKT</vt:lpstr>
      <vt:lpstr>NOP</vt:lpstr>
      <vt:lpstr>DES</vt:lpstr>
      <vt:lpstr>Sheet2</vt:lpstr>
      <vt:lpstr>Sheet3</vt:lpstr>
      <vt:lpstr>AGUST!Print_Titles</vt:lpstr>
      <vt:lpstr>APRIL!Print_Titles</vt:lpstr>
      <vt:lpstr>DES!Print_Titles</vt:lpstr>
      <vt:lpstr>JAN!Print_Titles</vt:lpstr>
      <vt:lpstr>JULI!Print_Titles</vt:lpstr>
      <vt:lpstr>JUNI!Print_Titles</vt:lpstr>
      <vt:lpstr>MARET!Print_Titles</vt:lpstr>
      <vt:lpstr>MEI!Print_Titles</vt:lpstr>
      <vt:lpstr>NOP!Print_Titles</vt:lpstr>
      <vt:lpstr>OKT!Print_Titles</vt:lpstr>
      <vt:lpstr>PEB!Print_Titles</vt:lpstr>
      <vt:lpstr>SEPT!Print_Titles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PBB.KEC.WONOSOBO</cp:lastModifiedBy>
  <cp:lastPrinted>2018-03-23T02:37:43Z</cp:lastPrinted>
  <dcterms:created xsi:type="dcterms:W3CDTF">2016-05-10T07:22:09Z</dcterms:created>
  <dcterms:modified xsi:type="dcterms:W3CDTF">2018-03-23T06:56:36Z</dcterms:modified>
</cp:coreProperties>
</file>